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julien_pedneault_polymtl_ca/Documents/Phd_CIRAIG/4.Coeur/PRASTOF/Code/"/>
    </mc:Choice>
  </mc:AlternateContent>
  <xr:revisionPtr revIDLastSave="2456" documentId="8_{F1E0C37A-1A26-4409-A2BD-CABED468B257}" xr6:coauthVersionLast="47" xr6:coauthVersionMax="47" xr10:uidLastSave="{00D25AC3-4B08-4D04-9362-294762EA4377}"/>
  <bookViews>
    <workbookView minimized="1" xWindow="22440" yWindow="-16605" windowWidth="28800" windowHeight="15435" tabRatio="741" xr2:uid="{00000000-000D-0000-FFFF-FFFF00000000}"/>
  </bookViews>
  <sheets>
    <sheet name="CoverSheet" sheetId="2" r:id="rId1"/>
    <sheet name="SSP_pop" sheetId="7" r:id="rId2"/>
    <sheet name="SSP_pop_age" sheetId="8" r:id="rId3"/>
    <sheet name="SSP_pop_R32" sheetId="4" r:id="rId4"/>
    <sheet name="SSP_GDP" sheetId="6" r:id="rId5"/>
    <sheet name="SSP_elec" sheetId="11" r:id="rId6"/>
    <sheet name="SSP_elec_capacity" sheetId="5" r:id="rId7"/>
    <sheet name="SSP_trans_pkm" sheetId="9" r:id="rId8"/>
    <sheet name="SSP_trans_tkm" sheetId="10" r:id="rId9"/>
    <sheet name="BC" sheetId="16" r:id="rId10"/>
    <sheet name="Trans_veh_VKM" sheetId="18" r:id="rId11"/>
    <sheet name="Trans_veh_OR" sheetId="17" r:id="rId12"/>
    <sheet name="Trans_freigth" sheetId="19" r:id="rId13"/>
    <sheet name="Trans_oth" sheetId="15" r:id="rId14"/>
    <sheet name="CD" sheetId="12" r:id="rId15"/>
    <sheet name="ME" sheetId="13" r:id="rId16"/>
    <sheet name="PC_can" sheetId="36" r:id="rId17"/>
    <sheet name="PC_oth" sheetId="35" r:id="rId18"/>
    <sheet name="Alloys" sheetId="37" r:id="rId19"/>
    <sheet name="BC_res_m2" sheetId="21" r:id="rId20"/>
    <sheet name="BC_com_para" sheetId="20" r:id="rId21"/>
    <sheet name="Trans_auto_veh" sheetId="22" r:id="rId22"/>
    <sheet name="Trans_auto_size" sheetId="23" r:id="rId23"/>
    <sheet name="Trans_auto_type" sheetId="24" r:id="rId24"/>
    <sheet name="Trans_freight_para" sheetId="26" r:id="rId25"/>
    <sheet name="Trans_other_para" sheetId="25" r:id="rId26"/>
    <sheet name="EE_dist_para" sheetId="39" r:id="rId27"/>
    <sheet name="CD_para" sheetId="28" r:id="rId28"/>
    <sheet name="ME_para" sheetId="27" r:id="rId29"/>
    <sheet name="PC_para" sheetId="29" r:id="rId30"/>
    <sheet name="Alu_content" sheetId="30" r:id="rId31"/>
    <sheet name="Lifetime" sheetId="31" r:id="rId32"/>
    <sheet name="Alloys_sector" sheetId="38" r:id="rId33"/>
    <sheet name="Element_alloys" sheetId="33" r:id="rId34"/>
  </sheets>
  <definedNames>
    <definedName name="_xlnm._FilterDatabase" localSheetId="21" hidden="1">Trans_auto_veh!$A$1:$G$76</definedName>
    <definedName name="solver_adj" localSheetId="14" hidden="1">CD!$I$4:$I$5</definedName>
    <definedName name="solver_adj" localSheetId="15" hidden="1">ME!$D$4:$D$5</definedName>
    <definedName name="solver_adj" localSheetId="16" hidden="1">PC_can!$W$4:$W$5</definedName>
    <definedName name="solver_adj" localSheetId="17" hidden="1">PC_oth!$W$4:$W$5</definedName>
    <definedName name="solver_adj" localSheetId="13" hidden="1">Trans_oth!$D$4:$D$5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3" hidden="1">0.0001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3" hidden="1">1</definedName>
    <definedName name="solver_itr" localSheetId="14" hidden="1">2147483647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3" hidden="1">2147483647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3" hidden="1">30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3" hidden="1">0.075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3" hidden="1">2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3" hidden="1">1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3" hidden="1">2147483647</definedName>
    <definedName name="solver_num" localSheetId="14" hidden="1">0</definedName>
    <definedName name="solver_num" localSheetId="15" hidden="1">0</definedName>
    <definedName name="solver_num" localSheetId="16" hidden="1">0</definedName>
    <definedName name="solver_num" localSheetId="17" hidden="1">0</definedName>
    <definedName name="solver_num" localSheetId="13" hidden="1">0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3" hidden="1">1</definedName>
    <definedName name="solver_opt" localSheetId="14" hidden="1">CD!$I$6</definedName>
    <definedName name="solver_opt" localSheetId="15" hidden="1">ME!$D$6</definedName>
    <definedName name="solver_opt" localSheetId="16" hidden="1">PC_can!$W$6</definedName>
    <definedName name="solver_opt" localSheetId="17" hidden="1">PC_oth!$W$6</definedName>
    <definedName name="solver_opt" localSheetId="13" hidden="1">Trans_oth!$D$6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3" hidden="1">0.000001</definedName>
    <definedName name="solver_rbv" localSheetId="14" hidden="1">1</definedName>
    <definedName name="solver_rbv" localSheetId="15" hidden="1">1</definedName>
    <definedName name="solver_rbv" localSheetId="16" hidden="1">1</definedName>
    <definedName name="solver_rbv" localSheetId="17" hidden="1">1</definedName>
    <definedName name="solver_rbv" localSheetId="13" hidden="1">1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3" hidden="1">2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3" hidden="1">0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3" hidden="1">1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3" hidden="1">2</definedName>
    <definedName name="solver_ssz" localSheetId="14" hidden="1">100</definedName>
    <definedName name="solver_ssz" localSheetId="15" hidden="1">100</definedName>
    <definedName name="solver_ssz" localSheetId="16" hidden="1">100</definedName>
    <definedName name="solver_ssz" localSheetId="17" hidden="1">100</definedName>
    <definedName name="solver_ssz" localSheetId="13" hidden="1">100</definedName>
    <definedName name="solver_tim" localSheetId="14" hidden="1">2147483647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3" hidden="1">2147483647</definedName>
    <definedName name="solver_tol" localSheetId="14" hidden="1">0.01</definedName>
    <definedName name="solver_tol" localSheetId="15" hidden="1">0.01</definedName>
    <definedName name="solver_tol" localSheetId="16" hidden="1">0.01</definedName>
    <definedName name="solver_tol" localSheetId="17" hidden="1">0.01</definedName>
    <definedName name="solver_tol" localSheetId="13" hidden="1">0.01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3" hidden="1">2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3" hidden="1">0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22" l="1"/>
  <c r="G115" i="16"/>
  <c r="H115" i="16"/>
  <c r="I115" i="16"/>
  <c r="F115" i="16"/>
  <c r="G111" i="16"/>
  <c r="H111" i="16"/>
  <c r="I111" i="16"/>
  <c r="G112" i="16"/>
  <c r="D13" i="21" s="1"/>
  <c r="H112" i="16"/>
  <c r="I112" i="16"/>
  <c r="G113" i="16"/>
  <c r="D14" i="21" s="1"/>
  <c r="H113" i="16"/>
  <c r="E14" i="21" s="1"/>
  <c r="I113" i="16"/>
  <c r="G114" i="16"/>
  <c r="H114" i="16"/>
  <c r="E15" i="21" s="1"/>
  <c r="I114" i="16"/>
  <c r="F15" i="21" s="1"/>
  <c r="F114" i="16"/>
  <c r="F113" i="16"/>
  <c r="F112" i="16"/>
  <c r="C3" i="21"/>
  <c r="D3" i="21"/>
  <c r="E3" i="21"/>
  <c r="F3" i="21"/>
  <c r="C4" i="21"/>
  <c r="D4" i="21"/>
  <c r="E4" i="21"/>
  <c r="F4" i="21"/>
  <c r="C5" i="21"/>
  <c r="D5" i="21"/>
  <c r="E5" i="21"/>
  <c r="F5" i="21"/>
  <c r="C6" i="21"/>
  <c r="D6" i="21"/>
  <c r="E6" i="21"/>
  <c r="F6" i="21"/>
  <c r="C7" i="21"/>
  <c r="D7" i="21"/>
  <c r="E7" i="21"/>
  <c r="F7" i="21"/>
  <c r="C8" i="21"/>
  <c r="D8" i="21"/>
  <c r="E8" i="21"/>
  <c r="F8" i="21"/>
  <c r="C9" i="21"/>
  <c r="D9" i="21"/>
  <c r="E9" i="21"/>
  <c r="F9" i="21"/>
  <c r="C10" i="21"/>
  <c r="D10" i="21"/>
  <c r="E10" i="21"/>
  <c r="F10" i="21"/>
  <c r="C11" i="21"/>
  <c r="D11" i="21"/>
  <c r="E11" i="21"/>
  <c r="F11" i="21"/>
  <c r="C12" i="21"/>
  <c r="D12" i="21"/>
  <c r="E12" i="21"/>
  <c r="F12" i="21"/>
  <c r="C13" i="21"/>
  <c r="E13" i="21"/>
  <c r="F13" i="21"/>
  <c r="C14" i="21"/>
  <c r="F14" i="21"/>
  <c r="C15" i="21"/>
  <c r="D15" i="21"/>
  <c r="C16" i="21"/>
  <c r="D16" i="21"/>
  <c r="E16" i="21"/>
  <c r="F16" i="21"/>
  <c r="C17" i="21"/>
  <c r="D17" i="21"/>
  <c r="E17" i="21"/>
  <c r="F17" i="21"/>
  <c r="C18" i="21"/>
  <c r="D18" i="21"/>
  <c r="E18" i="21"/>
  <c r="F18" i="21"/>
  <c r="C19" i="21"/>
  <c r="D19" i="21"/>
  <c r="E19" i="21"/>
  <c r="F19" i="21"/>
  <c r="C20" i="21"/>
  <c r="D20" i="21"/>
  <c r="E20" i="21"/>
  <c r="F20" i="21"/>
  <c r="C21" i="21"/>
  <c r="D21" i="21"/>
  <c r="E21" i="21"/>
  <c r="F21" i="21"/>
  <c r="C22" i="21"/>
  <c r="D22" i="21"/>
  <c r="E22" i="21"/>
  <c r="F22" i="21"/>
  <c r="C23" i="21"/>
  <c r="D23" i="21"/>
  <c r="E23" i="21"/>
  <c r="F23" i="21"/>
  <c r="C24" i="21"/>
  <c r="D24" i="21"/>
  <c r="E24" i="21"/>
  <c r="F24" i="21"/>
  <c r="C25" i="21"/>
  <c r="D25" i="21"/>
  <c r="E25" i="21"/>
  <c r="F25" i="21"/>
  <c r="C26" i="21"/>
  <c r="D26" i="21"/>
  <c r="E26" i="21"/>
  <c r="F26" i="21"/>
  <c r="D2" i="21"/>
  <c r="E2" i="21"/>
  <c r="F2" i="21"/>
  <c r="C2" i="21"/>
  <c r="Y117" i="37" l="1"/>
  <c r="K100" i="37"/>
  <c r="L100" i="37"/>
  <c r="M100" i="37"/>
  <c r="N100" i="37"/>
  <c r="O100" i="37"/>
  <c r="P100" i="37"/>
  <c r="Q100" i="37"/>
  <c r="R100" i="37"/>
  <c r="S100" i="37"/>
  <c r="T100" i="37"/>
  <c r="U100" i="37"/>
  <c r="V100" i="37"/>
  <c r="W100" i="37"/>
  <c r="J100" i="37"/>
  <c r="X98" i="37"/>
  <c r="X101" i="37" s="1"/>
  <c r="X117" i="37" s="1"/>
  <c r="J98" i="37"/>
  <c r="R47" i="38" l="1"/>
  <c r="R46" i="38"/>
  <c r="R45" i="38"/>
  <c r="R49" i="38"/>
  <c r="R48" i="38"/>
  <c r="S48" i="38"/>
  <c r="S47" i="38"/>
  <c r="S46" i="38"/>
  <c r="S45" i="38"/>
  <c r="S49" i="38"/>
  <c r="W101" i="37"/>
  <c r="W117" i="37" s="1"/>
  <c r="S101" i="37"/>
  <c r="S117" i="37" s="1"/>
  <c r="O101" i="37"/>
  <c r="O117" i="37" s="1"/>
  <c r="K101" i="37"/>
  <c r="K117" i="37" s="1"/>
  <c r="P101" i="37"/>
  <c r="P117" i="37" s="1"/>
  <c r="V101" i="37"/>
  <c r="V117" i="37" s="1"/>
  <c r="R101" i="37"/>
  <c r="R117" i="37" s="1"/>
  <c r="N101" i="37"/>
  <c r="N117" i="37" s="1"/>
  <c r="Q101" i="37"/>
  <c r="Q117" i="37" s="1"/>
  <c r="J101" i="37"/>
  <c r="J117" i="37" s="1"/>
  <c r="T101" i="37"/>
  <c r="T117" i="37" s="1"/>
  <c r="L101" i="37"/>
  <c r="L117" i="37" s="1"/>
  <c r="U101" i="37"/>
  <c r="U117" i="37" s="1"/>
  <c r="M101" i="37"/>
  <c r="M117" i="37" s="1"/>
  <c r="X92" i="37"/>
  <c r="Y95" i="37" s="1"/>
  <c r="Y116" i="37" s="1"/>
  <c r="J92" i="37"/>
  <c r="W95" i="37" s="1"/>
  <c r="W116" i="37" s="1"/>
  <c r="X86" i="37"/>
  <c r="X89" i="37" s="1"/>
  <c r="X115" i="37" s="1"/>
  <c r="J86" i="37"/>
  <c r="K89" i="37" s="1"/>
  <c r="K115" i="37" s="1"/>
  <c r="X80" i="37"/>
  <c r="Y83" i="37" s="1"/>
  <c r="Y114" i="37" s="1"/>
  <c r="J80" i="37"/>
  <c r="W83" i="37" s="1"/>
  <c r="W114" i="37" s="1"/>
  <c r="X74" i="37"/>
  <c r="Y77" i="37" s="1"/>
  <c r="Y113" i="37" s="1"/>
  <c r="J74" i="37"/>
  <c r="L77" i="37" s="1"/>
  <c r="L113" i="37" s="1"/>
  <c r="X68" i="37"/>
  <c r="Y71" i="37" s="1"/>
  <c r="Y112" i="37" s="1"/>
  <c r="J68" i="37"/>
  <c r="L71" i="37" s="1"/>
  <c r="L112" i="37" s="1"/>
  <c r="X61" i="37"/>
  <c r="J61" i="37"/>
  <c r="Z63" i="37"/>
  <c r="M64" i="37" s="1"/>
  <c r="X54" i="37"/>
  <c r="Y65" i="37" s="1"/>
  <c r="Y111" i="37" s="1"/>
  <c r="S20" i="38" s="1"/>
  <c r="J54" i="37"/>
  <c r="Z56" i="37"/>
  <c r="N57" i="37" s="1"/>
  <c r="Z49" i="37"/>
  <c r="M50" i="37" s="1"/>
  <c r="X47" i="37"/>
  <c r="X51" i="37" s="1"/>
  <c r="X109" i="37" s="1"/>
  <c r="R18" i="38" s="1"/>
  <c r="J47" i="37"/>
  <c r="Y51" i="37"/>
  <c r="Y109" i="37" s="1"/>
  <c r="S18" i="38" s="1"/>
  <c r="L42" i="37"/>
  <c r="J42" i="37"/>
  <c r="X40" i="37"/>
  <c r="X44" i="37" s="1"/>
  <c r="X108" i="37" s="1"/>
  <c r="J40" i="37"/>
  <c r="Y44" i="37"/>
  <c r="Y108" i="37" s="1"/>
  <c r="X34" i="37"/>
  <c r="X37" i="37" s="1"/>
  <c r="X107" i="37" s="1"/>
  <c r="J34" i="37"/>
  <c r="W37" i="37" s="1"/>
  <c r="W107" i="37" s="1"/>
  <c r="Y37" i="37"/>
  <c r="Y107" i="37" s="1"/>
  <c r="X27" i="37"/>
  <c r="X31" i="37" s="1"/>
  <c r="X106" i="37" s="1"/>
  <c r="R4" i="38" s="1"/>
  <c r="J27" i="37"/>
  <c r="M37" i="37" s="1"/>
  <c r="M107" i="37" s="1"/>
  <c r="Y31" i="37"/>
  <c r="Y106" i="37" s="1"/>
  <c r="S4" i="38" s="1"/>
  <c r="Z29" i="37"/>
  <c r="N30" i="37" s="1"/>
  <c r="Z22" i="37"/>
  <c r="K23" i="37" s="1"/>
  <c r="K24" i="37" s="1"/>
  <c r="K105" i="37" s="1"/>
  <c r="Y24" i="37"/>
  <c r="Y105" i="37" s="1"/>
  <c r="X24" i="37"/>
  <c r="X105" i="37" s="1"/>
  <c r="R3" i="38" l="1"/>
  <c r="R2" i="38"/>
  <c r="Q6" i="38"/>
  <c r="Q8" i="38"/>
  <c r="Q7" i="38"/>
  <c r="Q5" i="38"/>
  <c r="D48" i="38"/>
  <c r="D45" i="38"/>
  <c r="D49" i="38"/>
  <c r="D47" i="38"/>
  <c r="D46" i="38"/>
  <c r="R11" i="38"/>
  <c r="R15" i="38"/>
  <c r="R9" i="38"/>
  <c r="R14" i="38"/>
  <c r="R13" i="38"/>
  <c r="R12" i="38"/>
  <c r="R17" i="38"/>
  <c r="R10" i="38"/>
  <c r="R16" i="38"/>
  <c r="E40" i="38"/>
  <c r="E37" i="38"/>
  <c r="E39" i="38"/>
  <c r="E38" i="38"/>
  <c r="P45" i="38"/>
  <c r="P49" i="38"/>
  <c r="P48" i="38"/>
  <c r="P47" i="38"/>
  <c r="P46" i="38"/>
  <c r="S3" i="38"/>
  <c r="S2" i="38"/>
  <c r="F24" i="38"/>
  <c r="F22" i="38"/>
  <c r="F25" i="38"/>
  <c r="F28" i="38"/>
  <c r="F27" i="38"/>
  <c r="F26" i="38"/>
  <c r="F23" i="38"/>
  <c r="F21" i="38"/>
  <c r="R37" i="38"/>
  <c r="R38" i="38"/>
  <c r="R40" i="38"/>
  <c r="R39" i="38"/>
  <c r="E2" i="38"/>
  <c r="E3" i="38"/>
  <c r="S30" i="38"/>
  <c r="S29" i="38"/>
  <c r="S32" i="38"/>
  <c r="S31" i="38"/>
  <c r="G48" i="38"/>
  <c r="G46" i="38"/>
  <c r="G45" i="38"/>
  <c r="G49" i="38"/>
  <c r="G47" i="38"/>
  <c r="M46" i="38"/>
  <c r="M47" i="38"/>
  <c r="M45" i="38"/>
  <c r="M49" i="38"/>
  <c r="M48" i="38"/>
  <c r="G8" i="38"/>
  <c r="G7" i="38"/>
  <c r="G6" i="38"/>
  <c r="G5" i="38"/>
  <c r="R7" i="38"/>
  <c r="R8" i="38"/>
  <c r="R6" i="38"/>
  <c r="R5" i="38"/>
  <c r="Q36" i="38"/>
  <c r="Q33" i="38"/>
  <c r="Q35" i="38"/>
  <c r="Q34" i="38"/>
  <c r="O48" i="38"/>
  <c r="O49" i="38"/>
  <c r="O47" i="38"/>
  <c r="O46" i="38"/>
  <c r="O45" i="38"/>
  <c r="K48" i="38"/>
  <c r="K45" i="38"/>
  <c r="K49" i="38"/>
  <c r="K47" i="38"/>
  <c r="K46" i="38"/>
  <c r="J47" i="38"/>
  <c r="J49" i="38"/>
  <c r="J48" i="38"/>
  <c r="J46" i="38"/>
  <c r="J45" i="38"/>
  <c r="Q46" i="38"/>
  <c r="Q45" i="38"/>
  <c r="Q49" i="38"/>
  <c r="Q48" i="38"/>
  <c r="Q47" i="38"/>
  <c r="S12" i="38"/>
  <c r="S16" i="38"/>
  <c r="S10" i="38"/>
  <c r="S15" i="38"/>
  <c r="S9" i="38"/>
  <c r="S14" i="38"/>
  <c r="S13" i="38"/>
  <c r="S17" i="38"/>
  <c r="S11" i="38"/>
  <c r="S21" i="38"/>
  <c r="S23" i="38"/>
  <c r="S26" i="38"/>
  <c r="S22" i="38"/>
  <c r="S25" i="38"/>
  <c r="S24" i="38"/>
  <c r="S28" i="38"/>
  <c r="S27" i="38"/>
  <c r="S34" i="38"/>
  <c r="S33" i="38"/>
  <c r="S36" i="38"/>
  <c r="S35" i="38"/>
  <c r="Q44" i="38"/>
  <c r="Q42" i="38"/>
  <c r="Q41" i="38"/>
  <c r="Q43" i="38"/>
  <c r="F47" i="38"/>
  <c r="F45" i="38"/>
  <c r="F49" i="38"/>
  <c r="F48" i="38"/>
  <c r="F46" i="38"/>
  <c r="H45" i="38"/>
  <c r="H49" i="38"/>
  <c r="H47" i="38"/>
  <c r="H46" i="38"/>
  <c r="H48" i="38"/>
  <c r="E46" i="38"/>
  <c r="E49" i="38"/>
  <c r="E48" i="38"/>
  <c r="E47" i="38"/>
  <c r="E45" i="38"/>
  <c r="N31" i="37"/>
  <c r="N106" i="37" s="1"/>
  <c r="H4" i="38" s="1"/>
  <c r="S8" i="38"/>
  <c r="S5" i="38"/>
  <c r="S7" i="38"/>
  <c r="S6" i="38"/>
  <c r="N58" i="37"/>
  <c r="N110" i="37" s="1"/>
  <c r="H19" i="38" s="1"/>
  <c r="F29" i="38"/>
  <c r="F32" i="38"/>
  <c r="F31" i="38"/>
  <c r="F30" i="38"/>
  <c r="O89" i="37"/>
  <c r="O115" i="37" s="1"/>
  <c r="S42" i="38"/>
  <c r="S44" i="38"/>
  <c r="S43" i="38"/>
  <c r="S41" i="38"/>
  <c r="N47" i="38"/>
  <c r="N48" i="38"/>
  <c r="N46" i="38"/>
  <c r="N45" i="38"/>
  <c r="N49" i="38"/>
  <c r="L45" i="38"/>
  <c r="L49" i="38"/>
  <c r="L46" i="38"/>
  <c r="L48" i="38"/>
  <c r="L47" i="38"/>
  <c r="I46" i="38"/>
  <c r="I48" i="38"/>
  <c r="I47" i="38"/>
  <c r="I45" i="38"/>
  <c r="I49" i="38"/>
  <c r="M65" i="37"/>
  <c r="M111" i="37" s="1"/>
  <c r="G20" i="38" s="1"/>
  <c r="P50" i="37"/>
  <c r="P51" i="37" s="1"/>
  <c r="P109" i="37" s="1"/>
  <c r="J18" i="38" s="1"/>
  <c r="Q71" i="37"/>
  <c r="Q112" i="37" s="1"/>
  <c r="M51" i="37"/>
  <c r="M109" i="37" s="1"/>
  <c r="G18" i="38" s="1"/>
  <c r="O71" i="37"/>
  <c r="O112" i="37" s="1"/>
  <c r="W71" i="37"/>
  <c r="W112" i="37" s="1"/>
  <c r="M77" i="37"/>
  <c r="M113" i="37" s="1"/>
  <c r="L50" i="37"/>
  <c r="L51" i="37" s="1"/>
  <c r="L109" i="37" s="1"/>
  <c r="F18" i="38" s="1"/>
  <c r="S77" i="37"/>
  <c r="S113" i="37" s="1"/>
  <c r="K77" i="37"/>
  <c r="K113" i="37" s="1"/>
  <c r="J50" i="37"/>
  <c r="J51" i="37" s="1"/>
  <c r="J109" i="37" s="1"/>
  <c r="D18" i="38" s="1"/>
  <c r="T64" i="37"/>
  <c r="T65" i="37" s="1"/>
  <c r="T111" i="37" s="1"/>
  <c r="N20" i="38" s="1"/>
  <c r="U71" i="37"/>
  <c r="U112" i="37" s="1"/>
  <c r="M71" i="37"/>
  <c r="M112" i="37" s="1"/>
  <c r="W77" i="37"/>
  <c r="W113" i="37" s="1"/>
  <c r="Q77" i="37"/>
  <c r="Q113" i="37" s="1"/>
  <c r="U77" i="37"/>
  <c r="U113" i="37" s="1"/>
  <c r="T50" i="37"/>
  <c r="T51" i="37" s="1"/>
  <c r="T109" i="37" s="1"/>
  <c r="N18" i="38" s="1"/>
  <c r="L64" i="37"/>
  <c r="L65" i="37" s="1"/>
  <c r="L111" i="37" s="1"/>
  <c r="F20" i="38" s="1"/>
  <c r="S71" i="37"/>
  <c r="S112" i="37" s="1"/>
  <c r="K71" i="37"/>
  <c r="K112" i="37" s="1"/>
  <c r="V77" i="37"/>
  <c r="V113" i="37" s="1"/>
  <c r="O77" i="37"/>
  <c r="O113" i="37" s="1"/>
  <c r="W50" i="37"/>
  <c r="W51" i="37" s="1"/>
  <c r="W109" i="37" s="1"/>
  <c r="Q18" i="38" s="1"/>
  <c r="O50" i="37"/>
  <c r="O51" i="37" s="1"/>
  <c r="O109" i="37" s="1"/>
  <c r="I18" i="38" s="1"/>
  <c r="T57" i="37"/>
  <c r="T58" i="37" s="1"/>
  <c r="T110" i="37" s="1"/>
  <c r="N19" i="38" s="1"/>
  <c r="L57" i="37"/>
  <c r="L58" i="37" s="1"/>
  <c r="L110" i="37" s="1"/>
  <c r="F19" i="38" s="1"/>
  <c r="S64" i="37"/>
  <c r="S65" i="37" s="1"/>
  <c r="S111" i="37" s="1"/>
  <c r="M20" i="38" s="1"/>
  <c r="K64" i="37"/>
  <c r="K65" i="37" s="1"/>
  <c r="K111" i="37" s="1"/>
  <c r="E20" i="38" s="1"/>
  <c r="V71" i="37"/>
  <c r="V112" i="37" s="1"/>
  <c r="R71" i="37"/>
  <c r="R112" i="37" s="1"/>
  <c r="N71" i="37"/>
  <c r="N112" i="37" s="1"/>
  <c r="X71" i="37"/>
  <c r="X112" i="37" s="1"/>
  <c r="X77" i="37"/>
  <c r="X113" i="37" s="1"/>
  <c r="R77" i="37"/>
  <c r="R113" i="37" s="1"/>
  <c r="N77" i="37"/>
  <c r="N113" i="37" s="1"/>
  <c r="K83" i="37"/>
  <c r="K114" i="37" s="1"/>
  <c r="Q57" i="37"/>
  <c r="Q58" i="37" s="1"/>
  <c r="Q110" i="37" s="1"/>
  <c r="K19" i="38" s="1"/>
  <c r="J64" i="37"/>
  <c r="J65" i="37" s="1"/>
  <c r="J111" i="37" s="1"/>
  <c r="D20" i="38" s="1"/>
  <c r="P64" i="37"/>
  <c r="P65" i="37" s="1"/>
  <c r="P111" i="37" s="1"/>
  <c r="J20" i="38" s="1"/>
  <c r="U57" i="37"/>
  <c r="U58" i="37" s="1"/>
  <c r="U110" i="37" s="1"/>
  <c r="O19" i="38" s="1"/>
  <c r="M57" i="37"/>
  <c r="M58" i="37" s="1"/>
  <c r="M110" i="37" s="1"/>
  <c r="G19" i="38" s="1"/>
  <c r="S50" i="37"/>
  <c r="S51" i="37" s="1"/>
  <c r="S109" i="37" s="1"/>
  <c r="M18" i="38" s="1"/>
  <c r="K50" i="37"/>
  <c r="K51" i="37" s="1"/>
  <c r="K109" i="37" s="1"/>
  <c r="E18" i="38" s="1"/>
  <c r="J57" i="37"/>
  <c r="J58" i="37" s="1"/>
  <c r="J110" i="37" s="1"/>
  <c r="D19" i="38" s="1"/>
  <c r="P57" i="37"/>
  <c r="P58" i="37" s="1"/>
  <c r="P110" i="37" s="1"/>
  <c r="J19" i="38" s="1"/>
  <c r="W64" i="37"/>
  <c r="W65" i="37" s="1"/>
  <c r="W111" i="37" s="1"/>
  <c r="Q20" i="38" s="1"/>
  <c r="O64" i="37"/>
  <c r="O65" i="37" s="1"/>
  <c r="O111" i="37" s="1"/>
  <c r="I20" i="38" s="1"/>
  <c r="J71" i="37"/>
  <c r="T71" i="37"/>
  <c r="T112" i="37" s="1"/>
  <c r="P71" i="37"/>
  <c r="P112" i="37" s="1"/>
  <c r="J77" i="37"/>
  <c r="J113" i="37" s="1"/>
  <c r="T77" i="37"/>
  <c r="T113" i="37" s="1"/>
  <c r="P77" i="37"/>
  <c r="P113" i="37" s="1"/>
  <c r="K95" i="37"/>
  <c r="K116" i="37" s="1"/>
  <c r="O95" i="37"/>
  <c r="O116" i="37" s="1"/>
  <c r="V95" i="37"/>
  <c r="V116" i="37" s="1"/>
  <c r="S95" i="37"/>
  <c r="S116" i="37" s="1"/>
  <c r="L95" i="37"/>
  <c r="L116" i="37" s="1"/>
  <c r="P95" i="37"/>
  <c r="P116" i="37" s="1"/>
  <c r="T95" i="37"/>
  <c r="T116" i="37" s="1"/>
  <c r="X95" i="37"/>
  <c r="X116" i="37" s="1"/>
  <c r="M95" i="37"/>
  <c r="M116" i="37" s="1"/>
  <c r="Q95" i="37"/>
  <c r="Q116" i="37" s="1"/>
  <c r="U95" i="37"/>
  <c r="U116" i="37" s="1"/>
  <c r="J95" i="37"/>
  <c r="J116" i="37" s="1"/>
  <c r="N95" i="37"/>
  <c r="N116" i="37" s="1"/>
  <c r="R95" i="37"/>
  <c r="R116" i="37" s="1"/>
  <c r="Y89" i="37"/>
  <c r="Y115" i="37" s="1"/>
  <c r="V89" i="37"/>
  <c r="V115" i="37" s="1"/>
  <c r="S89" i="37"/>
  <c r="S115" i="37" s="1"/>
  <c r="W89" i="37"/>
  <c r="W115" i="37" s="1"/>
  <c r="L89" i="37"/>
  <c r="L115" i="37" s="1"/>
  <c r="P89" i="37"/>
  <c r="P115" i="37" s="1"/>
  <c r="T89" i="37"/>
  <c r="T115" i="37" s="1"/>
  <c r="M89" i="37"/>
  <c r="M115" i="37" s="1"/>
  <c r="Q89" i="37"/>
  <c r="Q115" i="37" s="1"/>
  <c r="U89" i="37"/>
  <c r="U115" i="37" s="1"/>
  <c r="J89" i="37"/>
  <c r="J115" i="37" s="1"/>
  <c r="N89" i="37"/>
  <c r="N115" i="37" s="1"/>
  <c r="R89" i="37"/>
  <c r="R115" i="37" s="1"/>
  <c r="O83" i="37"/>
  <c r="O114" i="37" s="1"/>
  <c r="V83" i="37"/>
  <c r="V114" i="37" s="1"/>
  <c r="S83" i="37"/>
  <c r="S114" i="37" s="1"/>
  <c r="L83" i="37"/>
  <c r="L114" i="37" s="1"/>
  <c r="P83" i="37"/>
  <c r="P114" i="37" s="1"/>
  <c r="T83" i="37"/>
  <c r="T114" i="37" s="1"/>
  <c r="X83" i="37"/>
  <c r="X114" i="37" s="1"/>
  <c r="M83" i="37"/>
  <c r="M114" i="37" s="1"/>
  <c r="Q83" i="37"/>
  <c r="Q114" i="37" s="1"/>
  <c r="U83" i="37"/>
  <c r="U114" i="37" s="1"/>
  <c r="J83" i="37"/>
  <c r="J114" i="37" s="1"/>
  <c r="N83" i="37"/>
  <c r="N114" i="37" s="1"/>
  <c r="R83" i="37"/>
  <c r="R114" i="37" s="1"/>
  <c r="U37" i="37"/>
  <c r="U107" i="37" s="1"/>
  <c r="X58" i="37"/>
  <c r="X110" i="37" s="1"/>
  <c r="R19" i="38" s="1"/>
  <c r="T37" i="37"/>
  <c r="T107" i="37" s="1"/>
  <c r="V30" i="37"/>
  <c r="V31" i="37" s="1"/>
  <c r="V106" i="37" s="1"/>
  <c r="P4" i="38" s="1"/>
  <c r="Z42" i="37"/>
  <c r="J43" i="37" s="1"/>
  <c r="V50" i="37"/>
  <c r="V51" i="37" s="1"/>
  <c r="V109" i="37" s="1"/>
  <c r="P18" i="38" s="1"/>
  <c r="R50" i="37"/>
  <c r="R51" i="37" s="1"/>
  <c r="R109" i="37" s="1"/>
  <c r="L18" i="38" s="1"/>
  <c r="N50" i="37"/>
  <c r="N51" i="37" s="1"/>
  <c r="N109" i="37" s="1"/>
  <c r="H18" i="38" s="1"/>
  <c r="W57" i="37"/>
  <c r="W58" i="37" s="1"/>
  <c r="W110" i="37" s="1"/>
  <c r="Q19" i="38" s="1"/>
  <c r="S57" i="37"/>
  <c r="S58" i="37" s="1"/>
  <c r="S110" i="37" s="1"/>
  <c r="M19" i="38" s="1"/>
  <c r="O57" i="37"/>
  <c r="O58" i="37" s="1"/>
  <c r="O110" i="37" s="1"/>
  <c r="I19" i="38" s="1"/>
  <c r="K57" i="37"/>
  <c r="K58" i="37" s="1"/>
  <c r="K110" i="37" s="1"/>
  <c r="E19" i="38" s="1"/>
  <c r="Y58" i="37"/>
  <c r="Y110" i="37" s="1"/>
  <c r="S19" i="38" s="1"/>
  <c r="X65" i="37"/>
  <c r="X111" i="37" s="1"/>
  <c r="R20" i="38" s="1"/>
  <c r="V64" i="37"/>
  <c r="V65" i="37" s="1"/>
  <c r="V111" i="37" s="1"/>
  <c r="P20" i="38" s="1"/>
  <c r="R64" i="37"/>
  <c r="R65" i="37" s="1"/>
  <c r="R111" i="37" s="1"/>
  <c r="L20" i="38" s="1"/>
  <c r="N64" i="37"/>
  <c r="N65" i="37" s="1"/>
  <c r="N111" i="37" s="1"/>
  <c r="H20" i="38" s="1"/>
  <c r="R30" i="37"/>
  <c r="R31" i="37" s="1"/>
  <c r="R106" i="37" s="1"/>
  <c r="L4" i="38" s="1"/>
  <c r="U50" i="37"/>
  <c r="U51" i="37" s="1"/>
  <c r="U109" i="37" s="1"/>
  <c r="O18" i="38" s="1"/>
  <c r="Q50" i="37"/>
  <c r="Q51" i="37" s="1"/>
  <c r="Q109" i="37" s="1"/>
  <c r="K18" i="38" s="1"/>
  <c r="V57" i="37"/>
  <c r="V58" i="37" s="1"/>
  <c r="V110" i="37" s="1"/>
  <c r="P19" i="38" s="1"/>
  <c r="R57" i="37"/>
  <c r="R58" i="37" s="1"/>
  <c r="R110" i="37" s="1"/>
  <c r="L19" i="38" s="1"/>
  <c r="U64" i="37"/>
  <c r="U65" i="37" s="1"/>
  <c r="U111" i="37" s="1"/>
  <c r="O20" i="38" s="1"/>
  <c r="Q64" i="37"/>
  <c r="Q65" i="37" s="1"/>
  <c r="Q111" i="37" s="1"/>
  <c r="K20" i="38" s="1"/>
  <c r="W30" i="37"/>
  <c r="W31" i="37" s="1"/>
  <c r="W106" i="37" s="1"/>
  <c r="Q4" i="38" s="1"/>
  <c r="O30" i="37"/>
  <c r="O31" i="37" s="1"/>
  <c r="O106" i="37" s="1"/>
  <c r="I4" i="38" s="1"/>
  <c r="Q37" i="37"/>
  <c r="Q107" i="37" s="1"/>
  <c r="V23" i="37"/>
  <c r="V24" i="37" s="1"/>
  <c r="V105" i="37" s="1"/>
  <c r="S30" i="37"/>
  <c r="S31" i="37" s="1"/>
  <c r="S106" i="37" s="1"/>
  <c r="M4" i="38" s="1"/>
  <c r="K30" i="37"/>
  <c r="K31" i="37" s="1"/>
  <c r="K106" i="37" s="1"/>
  <c r="E4" i="38" s="1"/>
  <c r="N37" i="37"/>
  <c r="N107" i="37" s="1"/>
  <c r="V37" i="37"/>
  <c r="V107" i="37" s="1"/>
  <c r="U30" i="37"/>
  <c r="U31" i="37" s="1"/>
  <c r="U106" i="37" s="1"/>
  <c r="O4" i="38" s="1"/>
  <c r="Q30" i="37"/>
  <c r="Q31" i="37" s="1"/>
  <c r="Q106" i="37" s="1"/>
  <c r="K4" i="38" s="1"/>
  <c r="M30" i="37"/>
  <c r="M31" i="37" s="1"/>
  <c r="M106" i="37" s="1"/>
  <c r="G4" i="38" s="1"/>
  <c r="K37" i="37"/>
  <c r="K107" i="37" s="1"/>
  <c r="O37" i="37"/>
  <c r="O107" i="37" s="1"/>
  <c r="S37" i="37"/>
  <c r="S107" i="37" s="1"/>
  <c r="J37" i="37"/>
  <c r="J107" i="37" s="1"/>
  <c r="R37" i="37"/>
  <c r="R107" i="37" s="1"/>
  <c r="J30" i="37"/>
  <c r="J31" i="37" s="1"/>
  <c r="J106" i="37" s="1"/>
  <c r="D4" i="38" s="1"/>
  <c r="T30" i="37"/>
  <c r="T31" i="37" s="1"/>
  <c r="T106" i="37" s="1"/>
  <c r="N4" i="38" s="1"/>
  <c r="P30" i="37"/>
  <c r="P31" i="37" s="1"/>
  <c r="P106" i="37" s="1"/>
  <c r="J4" i="38" s="1"/>
  <c r="L30" i="37"/>
  <c r="L31" i="37" s="1"/>
  <c r="L106" i="37" s="1"/>
  <c r="F4" i="38" s="1"/>
  <c r="L37" i="37"/>
  <c r="L107" i="37" s="1"/>
  <c r="P37" i="37"/>
  <c r="P107" i="37" s="1"/>
  <c r="Z36" i="37"/>
  <c r="R23" i="37"/>
  <c r="R24" i="37" s="1"/>
  <c r="R105" i="37" s="1"/>
  <c r="W23" i="37"/>
  <c r="W24" i="37" s="1"/>
  <c r="W105" i="37" s="1"/>
  <c r="M23" i="37"/>
  <c r="M24" i="37" s="1"/>
  <c r="M105" i="37" s="1"/>
  <c r="S23" i="37"/>
  <c r="S24" i="37" s="1"/>
  <c r="S105" i="37" s="1"/>
  <c r="U23" i="37"/>
  <c r="U24" i="37" s="1"/>
  <c r="U105" i="37" s="1"/>
  <c r="P23" i="37"/>
  <c r="P24" i="37" s="1"/>
  <c r="P105" i="37" s="1"/>
  <c r="J23" i="37"/>
  <c r="J24" i="37" s="1"/>
  <c r="J105" i="37" s="1"/>
  <c r="T23" i="37"/>
  <c r="T24" i="37" s="1"/>
  <c r="T105" i="37" s="1"/>
  <c r="N23" i="37"/>
  <c r="N24" i="37" s="1"/>
  <c r="N105" i="37" s="1"/>
  <c r="Q23" i="37"/>
  <c r="Q24" i="37" s="1"/>
  <c r="Q105" i="37" s="1"/>
  <c r="L23" i="37"/>
  <c r="L24" i="37" s="1"/>
  <c r="L105" i="37" s="1"/>
  <c r="O23" i="37"/>
  <c r="O24" i="37" s="1"/>
  <c r="O105" i="37" s="1"/>
  <c r="L3" i="38" l="1"/>
  <c r="L2" i="38"/>
  <c r="L5" i="38"/>
  <c r="L8" i="38"/>
  <c r="L7" i="38"/>
  <c r="L6" i="38"/>
  <c r="P5" i="38"/>
  <c r="P7" i="38"/>
  <c r="P6" i="38"/>
  <c r="P8" i="38"/>
  <c r="K34" i="38"/>
  <c r="K33" i="38"/>
  <c r="K36" i="38"/>
  <c r="K35" i="38"/>
  <c r="P39" i="38"/>
  <c r="P40" i="38"/>
  <c r="P38" i="38"/>
  <c r="P37" i="38"/>
  <c r="R41" i="38"/>
  <c r="R44" i="38"/>
  <c r="R43" i="38"/>
  <c r="R42" i="38"/>
  <c r="R29" i="38"/>
  <c r="R32" i="38"/>
  <c r="R31" i="38"/>
  <c r="R30" i="38"/>
  <c r="K21" i="38"/>
  <c r="K22" i="38"/>
  <c r="K26" i="38"/>
  <c r="K24" i="38"/>
  <c r="K25" i="38"/>
  <c r="K23" i="38"/>
  <c r="K28" i="38"/>
  <c r="K27" i="38"/>
  <c r="I2" i="38"/>
  <c r="I3" i="38"/>
  <c r="N3" i="38"/>
  <c r="N2" i="38"/>
  <c r="M2" i="38"/>
  <c r="M3" i="38"/>
  <c r="D8" i="38"/>
  <c r="D7" i="38"/>
  <c r="D6" i="38"/>
  <c r="D5" i="38"/>
  <c r="H5" i="38"/>
  <c r="H8" i="38"/>
  <c r="H7" i="38"/>
  <c r="H6" i="38"/>
  <c r="K8" i="38"/>
  <c r="K7" i="38"/>
  <c r="K6" i="38"/>
  <c r="K5" i="38"/>
  <c r="N7" i="38"/>
  <c r="N5" i="38"/>
  <c r="N8" i="38"/>
  <c r="N6" i="38"/>
  <c r="H35" i="38"/>
  <c r="H33" i="38"/>
  <c r="H36" i="38"/>
  <c r="H34" i="38"/>
  <c r="G34" i="38"/>
  <c r="G33" i="38"/>
  <c r="G36" i="38"/>
  <c r="G35" i="38"/>
  <c r="F33" i="38"/>
  <c r="F36" i="38"/>
  <c r="F35" i="38"/>
  <c r="F34" i="38"/>
  <c r="L39" i="38"/>
  <c r="L37" i="38"/>
  <c r="L40" i="38"/>
  <c r="L38" i="38"/>
  <c r="K38" i="38"/>
  <c r="K40" i="38"/>
  <c r="K39" i="38"/>
  <c r="K37" i="38"/>
  <c r="F37" i="38"/>
  <c r="F38" i="38"/>
  <c r="F40" i="38"/>
  <c r="F39" i="38"/>
  <c r="S38" i="38"/>
  <c r="S40" i="38"/>
  <c r="S39" i="38"/>
  <c r="S37" i="38"/>
  <c r="O42" i="38"/>
  <c r="O41" i="38"/>
  <c r="O44" i="38"/>
  <c r="O43" i="38"/>
  <c r="N41" i="38"/>
  <c r="N44" i="38"/>
  <c r="N43" i="38"/>
  <c r="N42" i="38"/>
  <c r="P43" i="38"/>
  <c r="P41" i="38"/>
  <c r="P44" i="38"/>
  <c r="P42" i="38"/>
  <c r="N29" i="38"/>
  <c r="N32" i="38"/>
  <c r="N31" i="38"/>
  <c r="N30" i="38"/>
  <c r="E36" i="38"/>
  <c r="E33" i="38"/>
  <c r="E35" i="38"/>
  <c r="E34" i="38"/>
  <c r="R24" i="38"/>
  <c r="R22" i="38"/>
  <c r="R25" i="38"/>
  <c r="R21" i="38"/>
  <c r="R28" i="38"/>
  <c r="R27" i="38"/>
  <c r="R23" i="38"/>
  <c r="R26" i="38"/>
  <c r="E23" i="38"/>
  <c r="E22" i="38"/>
  <c r="E21" i="38"/>
  <c r="E25" i="38"/>
  <c r="E28" i="38"/>
  <c r="E24" i="38"/>
  <c r="E27" i="38"/>
  <c r="E26" i="38"/>
  <c r="O30" i="38"/>
  <c r="O29" i="38"/>
  <c r="O32" i="38"/>
  <c r="O31" i="38"/>
  <c r="O21" i="38"/>
  <c r="O24" i="38"/>
  <c r="O26" i="38"/>
  <c r="O23" i="38"/>
  <c r="O25" i="38"/>
  <c r="O22" i="38"/>
  <c r="O27" i="38"/>
  <c r="O28" i="38"/>
  <c r="M32" i="38"/>
  <c r="M31" i="38"/>
  <c r="M30" i="38"/>
  <c r="M29" i="38"/>
  <c r="I23" i="38"/>
  <c r="I21" i="38"/>
  <c r="I24" i="38"/>
  <c r="I28" i="38"/>
  <c r="I27" i="38"/>
  <c r="I26" i="38"/>
  <c r="I22" i="38"/>
  <c r="I25" i="38"/>
  <c r="O3" i="38"/>
  <c r="O2" i="38"/>
  <c r="E6" i="38"/>
  <c r="E7" i="38"/>
  <c r="E5" i="38"/>
  <c r="E8" i="38"/>
  <c r="J33" i="38"/>
  <c r="J36" i="38"/>
  <c r="J35" i="38"/>
  <c r="J34" i="38"/>
  <c r="J37" i="38"/>
  <c r="J40" i="38"/>
  <c r="J39" i="38"/>
  <c r="J38" i="38"/>
  <c r="M44" i="38"/>
  <c r="M43" i="38"/>
  <c r="M42" i="38"/>
  <c r="M41" i="38"/>
  <c r="P22" i="38"/>
  <c r="P21" i="38"/>
  <c r="P27" i="38"/>
  <c r="P24" i="38"/>
  <c r="P26" i="38"/>
  <c r="P28" i="38"/>
  <c r="P23" i="38"/>
  <c r="P25" i="38"/>
  <c r="P31" i="38"/>
  <c r="P30" i="38"/>
  <c r="P32" i="38"/>
  <c r="P29" i="38"/>
  <c r="E32" i="38"/>
  <c r="E31" i="38"/>
  <c r="E30" i="38"/>
  <c r="E29" i="38"/>
  <c r="D2" i="38"/>
  <c r="D3" i="38"/>
  <c r="J7" i="38"/>
  <c r="J6" i="38"/>
  <c r="J5" i="38"/>
  <c r="J8" i="38"/>
  <c r="M6" i="38"/>
  <c r="M8" i="38"/>
  <c r="M7" i="38"/>
  <c r="M5" i="38"/>
  <c r="D36" i="38"/>
  <c r="D34" i="38"/>
  <c r="D33" i="38"/>
  <c r="D35" i="38"/>
  <c r="R33" i="38"/>
  <c r="R34" i="38"/>
  <c r="R36" i="38"/>
  <c r="R35" i="38"/>
  <c r="M36" i="38"/>
  <c r="M33" i="38"/>
  <c r="M35" i="38"/>
  <c r="M34" i="38"/>
  <c r="H39" i="38"/>
  <c r="H40" i="38"/>
  <c r="H38" i="38"/>
  <c r="H37" i="38"/>
  <c r="G38" i="38"/>
  <c r="G37" i="38"/>
  <c r="G40" i="38"/>
  <c r="G39" i="38"/>
  <c r="Q40" i="38"/>
  <c r="Q38" i="38"/>
  <c r="Q37" i="38"/>
  <c r="Q39" i="38"/>
  <c r="L43" i="38"/>
  <c r="L42" i="38"/>
  <c r="L41" i="38"/>
  <c r="L44" i="38"/>
  <c r="K42" i="38"/>
  <c r="K41" i="38"/>
  <c r="K44" i="38"/>
  <c r="K43" i="38"/>
  <c r="J41" i="38"/>
  <c r="J42" i="38"/>
  <c r="J44" i="38"/>
  <c r="J43" i="38"/>
  <c r="I44" i="38"/>
  <c r="I43" i="38"/>
  <c r="I42" i="38"/>
  <c r="I41" i="38"/>
  <c r="D32" i="38"/>
  <c r="D30" i="38"/>
  <c r="D29" i="38"/>
  <c r="D31" i="38"/>
  <c r="H31" i="38"/>
  <c r="H30" i="38"/>
  <c r="H29" i="38"/>
  <c r="H32" i="38"/>
  <c r="H22" i="38"/>
  <c r="H21" i="38"/>
  <c r="H23" i="38"/>
  <c r="H27" i="38"/>
  <c r="H26" i="38"/>
  <c r="H24" i="38"/>
  <c r="H28" i="38"/>
  <c r="H25" i="38"/>
  <c r="M23" i="38"/>
  <c r="M21" i="38"/>
  <c r="M28" i="38"/>
  <c r="M22" i="38"/>
  <c r="M27" i="38"/>
  <c r="M26" i="38"/>
  <c r="M25" i="38"/>
  <c r="M24" i="38"/>
  <c r="K30" i="38"/>
  <c r="K29" i="38"/>
  <c r="K31" i="38"/>
  <c r="K32" i="38"/>
  <c r="I40" i="38"/>
  <c r="I39" i="38"/>
  <c r="I38" i="38"/>
  <c r="I37" i="38"/>
  <c r="H3" i="38"/>
  <c r="H2" i="38"/>
  <c r="P2" i="38"/>
  <c r="P3" i="38"/>
  <c r="L35" i="38"/>
  <c r="L36" i="38"/>
  <c r="L34" i="38"/>
  <c r="L33" i="38"/>
  <c r="I36" i="38"/>
  <c r="I34" i="38"/>
  <c r="I33" i="38"/>
  <c r="I35" i="38"/>
  <c r="O38" i="38"/>
  <c r="O40" i="38"/>
  <c r="O39" i="38"/>
  <c r="O37" i="38"/>
  <c r="D44" i="38"/>
  <c r="D41" i="38"/>
  <c r="D43" i="38"/>
  <c r="D42" i="38"/>
  <c r="J29" i="38"/>
  <c r="J32" i="38"/>
  <c r="J30" i="38"/>
  <c r="J31" i="38"/>
  <c r="N24" i="38"/>
  <c r="N22" i="38"/>
  <c r="N21" i="38"/>
  <c r="N23" i="38"/>
  <c r="N25" i="38"/>
  <c r="N28" i="38"/>
  <c r="N26" i="38"/>
  <c r="N27" i="38"/>
  <c r="G21" i="38"/>
  <c r="G25" i="38"/>
  <c r="G26" i="38"/>
  <c r="G24" i="38"/>
  <c r="G28" i="38"/>
  <c r="G27" i="38"/>
  <c r="G22" i="38"/>
  <c r="G23" i="38"/>
  <c r="Q23" i="38"/>
  <c r="Q21" i="38"/>
  <c r="Q28" i="38"/>
  <c r="Q27" i="38"/>
  <c r="Q24" i="38"/>
  <c r="Q22" i="38"/>
  <c r="Q26" i="38"/>
  <c r="Q25" i="38"/>
  <c r="F3" i="38"/>
  <c r="F2" i="38"/>
  <c r="G3" i="38"/>
  <c r="G2" i="38"/>
  <c r="K2" i="38"/>
  <c r="K3" i="38"/>
  <c r="J3" i="38"/>
  <c r="J2" i="38"/>
  <c r="Q2" i="38"/>
  <c r="Q3" i="38"/>
  <c r="F7" i="38"/>
  <c r="F8" i="38"/>
  <c r="F6" i="38"/>
  <c r="F5" i="38"/>
  <c r="I6" i="38"/>
  <c r="I5" i="38"/>
  <c r="I8" i="38"/>
  <c r="I7" i="38"/>
  <c r="O8" i="38"/>
  <c r="O6" i="38"/>
  <c r="O5" i="38"/>
  <c r="O7" i="38"/>
  <c r="O34" i="38"/>
  <c r="O35" i="38"/>
  <c r="O33" i="38"/>
  <c r="O36" i="38"/>
  <c r="N33" i="38"/>
  <c r="N35" i="38"/>
  <c r="N34" i="38"/>
  <c r="N36" i="38"/>
  <c r="P35" i="38"/>
  <c r="P36" i="38"/>
  <c r="P34" i="38"/>
  <c r="P33" i="38"/>
  <c r="D40" i="38"/>
  <c r="D39" i="38"/>
  <c r="D38" i="38"/>
  <c r="D37" i="38"/>
  <c r="N37" i="38"/>
  <c r="N39" i="38"/>
  <c r="N38" i="38"/>
  <c r="N40" i="38"/>
  <c r="M40" i="38"/>
  <c r="M39" i="38"/>
  <c r="M38" i="38"/>
  <c r="M37" i="38"/>
  <c r="H43" i="38"/>
  <c r="H44" i="38"/>
  <c r="H42" i="38"/>
  <c r="H41" i="38"/>
  <c r="G42" i="38"/>
  <c r="G44" i="38"/>
  <c r="G43" i="38"/>
  <c r="G41" i="38"/>
  <c r="F41" i="38"/>
  <c r="F43" i="38"/>
  <c r="F42" i="38"/>
  <c r="F44" i="38"/>
  <c r="E44" i="38"/>
  <c r="E41" i="38"/>
  <c r="E43" i="38"/>
  <c r="E42" i="38"/>
  <c r="J24" i="38"/>
  <c r="J22" i="38"/>
  <c r="J25" i="38"/>
  <c r="J23" i="38"/>
  <c r="J28" i="38"/>
  <c r="J21" i="38"/>
  <c r="J27" i="38"/>
  <c r="J26" i="38"/>
  <c r="L31" i="38"/>
  <c r="L30" i="38"/>
  <c r="L32" i="38"/>
  <c r="L29" i="38"/>
  <c r="L22" i="38"/>
  <c r="L21" i="38"/>
  <c r="L27" i="38"/>
  <c r="L26" i="38"/>
  <c r="L25" i="38"/>
  <c r="L23" i="38"/>
  <c r="L24" i="38"/>
  <c r="L28" i="38"/>
  <c r="I32" i="38"/>
  <c r="I31" i="38"/>
  <c r="I29" i="38"/>
  <c r="I30" i="38"/>
  <c r="Q32" i="38"/>
  <c r="Q31" i="38"/>
  <c r="Q30" i="38"/>
  <c r="Q29" i="38"/>
  <c r="G30" i="38"/>
  <c r="G29" i="38"/>
  <c r="G32" i="38"/>
  <c r="G31" i="38"/>
  <c r="J112" i="37"/>
  <c r="Z51" i="37"/>
  <c r="Z65" i="37"/>
  <c r="Z71" i="37"/>
  <c r="Z77" i="37"/>
  <c r="Z58" i="37"/>
  <c r="Z89" i="37"/>
  <c r="Z101" i="37"/>
  <c r="Z95" i="37"/>
  <c r="Z83" i="37"/>
  <c r="J44" i="37"/>
  <c r="J108" i="37" s="1"/>
  <c r="Z57" i="37"/>
  <c r="Z50" i="37"/>
  <c r="Z64" i="37"/>
  <c r="P43" i="37"/>
  <c r="P44" i="37" s="1"/>
  <c r="P108" i="37" s="1"/>
  <c r="T43" i="37"/>
  <c r="T44" i="37" s="1"/>
  <c r="T108" i="37" s="1"/>
  <c r="N43" i="37"/>
  <c r="N44" i="37" s="1"/>
  <c r="N108" i="37" s="1"/>
  <c r="V43" i="37"/>
  <c r="V44" i="37" s="1"/>
  <c r="V108" i="37" s="1"/>
  <c r="O43" i="37"/>
  <c r="O44" i="37" s="1"/>
  <c r="O108" i="37" s="1"/>
  <c r="W43" i="37"/>
  <c r="W44" i="37" s="1"/>
  <c r="W108" i="37" s="1"/>
  <c r="M43" i="37"/>
  <c r="M44" i="37" s="1"/>
  <c r="M108" i="37" s="1"/>
  <c r="Q43" i="37"/>
  <c r="Q44" i="37" s="1"/>
  <c r="Q108" i="37" s="1"/>
  <c r="U43" i="37"/>
  <c r="U44" i="37" s="1"/>
  <c r="U108" i="37" s="1"/>
  <c r="R43" i="37"/>
  <c r="R44" i="37" s="1"/>
  <c r="R108" i="37" s="1"/>
  <c r="K43" i="37"/>
  <c r="K44" i="37" s="1"/>
  <c r="K108" i="37" s="1"/>
  <c r="S43" i="37"/>
  <c r="S44" i="37" s="1"/>
  <c r="S108" i="37" s="1"/>
  <c r="L43" i="37"/>
  <c r="L44" i="37" s="1"/>
  <c r="L108" i="37" s="1"/>
  <c r="Z31" i="37"/>
  <c r="Z37" i="37"/>
  <c r="Z24" i="37"/>
  <c r="Z30" i="37"/>
  <c r="Z23" i="37"/>
  <c r="L9" i="38" l="1"/>
  <c r="L13" i="38"/>
  <c r="L17" i="38"/>
  <c r="L14" i="38"/>
  <c r="L12" i="38"/>
  <c r="L11" i="38"/>
  <c r="L16" i="38"/>
  <c r="L15" i="38"/>
  <c r="L10" i="38"/>
  <c r="F11" i="38"/>
  <c r="F15" i="38"/>
  <c r="F13" i="38"/>
  <c r="F12" i="38"/>
  <c r="F17" i="38"/>
  <c r="F10" i="38"/>
  <c r="F16" i="38"/>
  <c r="F14" i="38"/>
  <c r="F9" i="38"/>
  <c r="O12" i="38"/>
  <c r="O16" i="38"/>
  <c r="O11" i="38"/>
  <c r="O17" i="38"/>
  <c r="O10" i="38"/>
  <c r="O15" i="38"/>
  <c r="O9" i="38"/>
  <c r="O14" i="38"/>
  <c r="O13" i="38"/>
  <c r="J11" i="38"/>
  <c r="J15" i="38"/>
  <c r="J12" i="38"/>
  <c r="J17" i="38"/>
  <c r="J10" i="38"/>
  <c r="J16" i="38"/>
  <c r="J9" i="38"/>
  <c r="J14" i="38"/>
  <c r="J13" i="38"/>
  <c r="D16" i="38"/>
  <c r="D12" i="38"/>
  <c r="D9" i="38"/>
  <c r="D13" i="38"/>
  <c r="D17" i="38"/>
  <c r="D11" i="38"/>
  <c r="D15" i="38"/>
  <c r="D10" i="38"/>
  <c r="D14" i="38"/>
  <c r="M10" i="38"/>
  <c r="M14" i="38"/>
  <c r="M9" i="38"/>
  <c r="M15" i="38"/>
  <c r="M13" i="38"/>
  <c r="M12" i="38"/>
  <c r="M17" i="38"/>
  <c r="M16" i="38"/>
  <c r="M11" i="38"/>
  <c r="K12" i="38"/>
  <c r="K16" i="38"/>
  <c r="K13" i="38"/>
  <c r="K11" i="38"/>
  <c r="K17" i="38"/>
  <c r="K10" i="38"/>
  <c r="K15" i="38"/>
  <c r="K9" i="38"/>
  <c r="K14" i="38"/>
  <c r="P9" i="38"/>
  <c r="P13" i="38"/>
  <c r="P17" i="38"/>
  <c r="P12" i="38"/>
  <c r="P11" i="38"/>
  <c r="P16" i="38"/>
  <c r="P10" i="38"/>
  <c r="P15" i="38"/>
  <c r="P14" i="38"/>
  <c r="E10" i="38"/>
  <c r="E14" i="38"/>
  <c r="E12" i="38"/>
  <c r="E17" i="38"/>
  <c r="E11" i="38"/>
  <c r="E16" i="38"/>
  <c r="E9" i="38"/>
  <c r="E15" i="38"/>
  <c r="E13" i="38"/>
  <c r="G12" i="38"/>
  <c r="G16" i="38"/>
  <c r="G9" i="38"/>
  <c r="G14" i="38"/>
  <c r="G13" i="38"/>
  <c r="G11" i="38"/>
  <c r="G17" i="38"/>
  <c r="G15" i="38"/>
  <c r="G10" i="38"/>
  <c r="H9" i="38"/>
  <c r="H13" i="38"/>
  <c r="H17" i="38"/>
  <c r="H10" i="38"/>
  <c r="H15" i="38"/>
  <c r="H14" i="38"/>
  <c r="H12" i="38"/>
  <c r="H11" i="38"/>
  <c r="H16" i="38"/>
  <c r="D28" i="38"/>
  <c r="D24" i="38"/>
  <c r="D23" i="38"/>
  <c r="D27" i="38"/>
  <c r="D22" i="38"/>
  <c r="D26" i="38"/>
  <c r="D21" i="38"/>
  <c r="D25" i="38"/>
  <c r="Q10" i="38"/>
  <c r="Q14" i="38"/>
  <c r="Q13" i="38"/>
  <c r="Q12" i="38"/>
  <c r="Q17" i="38"/>
  <c r="Q11" i="38"/>
  <c r="Q16" i="38"/>
  <c r="Q9" i="38"/>
  <c r="Q15" i="38"/>
  <c r="N11" i="38"/>
  <c r="N15" i="38"/>
  <c r="N10" i="38"/>
  <c r="N16" i="38"/>
  <c r="N9" i="38"/>
  <c r="N14" i="38"/>
  <c r="N13" i="38"/>
  <c r="N12" i="38"/>
  <c r="N17" i="38"/>
  <c r="I10" i="38"/>
  <c r="I14" i="38"/>
  <c r="I11" i="38"/>
  <c r="I16" i="38"/>
  <c r="I9" i="38"/>
  <c r="I15" i="38"/>
  <c r="I13" i="38"/>
  <c r="I12" i="38"/>
  <c r="I17" i="38"/>
  <c r="Z43" i="37"/>
  <c r="Z44" i="37"/>
  <c r="W429" i="36" l="1"/>
  <c r="W428" i="36"/>
  <c r="W427" i="36"/>
  <c r="W426" i="36"/>
  <c r="W425" i="36"/>
  <c r="W424" i="36"/>
  <c r="W423" i="36"/>
  <c r="W422" i="36"/>
  <c r="W421" i="36"/>
  <c r="W420" i="36"/>
  <c r="W419" i="36"/>
  <c r="W418" i="36"/>
  <c r="W417" i="36"/>
  <c r="W416" i="36"/>
  <c r="W415" i="36"/>
  <c r="W414" i="36"/>
  <c r="W413" i="36"/>
  <c r="W412" i="36"/>
  <c r="W411" i="36"/>
  <c r="W410" i="36"/>
  <c r="W409" i="36"/>
  <c r="W408" i="36"/>
  <c r="W407" i="36"/>
  <c r="W406" i="36"/>
  <c r="W405" i="36"/>
  <c r="W404" i="36"/>
  <c r="W403" i="36"/>
  <c r="W402" i="36"/>
  <c r="W401" i="36"/>
  <c r="W400" i="36"/>
  <c r="W399" i="36"/>
  <c r="W398" i="36"/>
  <c r="W397" i="36"/>
  <c r="W396" i="36"/>
  <c r="W395" i="36"/>
  <c r="W394" i="36"/>
  <c r="W393" i="36"/>
  <c r="W392" i="36"/>
  <c r="W391" i="36"/>
  <c r="W390" i="36"/>
  <c r="W389" i="36"/>
  <c r="W388" i="36"/>
  <c r="W387" i="36"/>
  <c r="W386" i="36"/>
  <c r="W385" i="36"/>
  <c r="W384" i="36"/>
  <c r="W383" i="36"/>
  <c r="W382" i="36"/>
  <c r="W381" i="36"/>
  <c r="W380" i="36"/>
  <c r="W379" i="36"/>
  <c r="W378" i="36"/>
  <c r="W377" i="36"/>
  <c r="W376" i="36"/>
  <c r="W375" i="36"/>
  <c r="W374" i="36"/>
  <c r="W373" i="36"/>
  <c r="W372" i="36"/>
  <c r="W371" i="36"/>
  <c r="W370" i="36"/>
  <c r="W369" i="36"/>
  <c r="W368" i="36"/>
  <c r="W367" i="36"/>
  <c r="W366" i="36"/>
  <c r="W365" i="36"/>
  <c r="W364" i="36"/>
  <c r="W363" i="36"/>
  <c r="W362" i="36"/>
  <c r="W361" i="36"/>
  <c r="W360" i="36"/>
  <c r="W359" i="36"/>
  <c r="W358" i="36"/>
  <c r="W357" i="36"/>
  <c r="W356" i="36"/>
  <c r="W355" i="36"/>
  <c r="W354" i="36"/>
  <c r="W353" i="36"/>
  <c r="W352" i="36"/>
  <c r="W351" i="36"/>
  <c r="W350" i="36"/>
  <c r="W349" i="36"/>
  <c r="W348" i="36"/>
  <c r="W347" i="36"/>
  <c r="W346" i="36"/>
  <c r="W345" i="36"/>
  <c r="W344" i="36"/>
  <c r="W343" i="36"/>
  <c r="W342" i="36"/>
  <c r="W341" i="36"/>
  <c r="W340" i="36"/>
  <c r="W339" i="36"/>
  <c r="W338" i="36"/>
  <c r="W337" i="36"/>
  <c r="W336" i="36"/>
  <c r="W335" i="36"/>
  <c r="W334" i="36"/>
  <c r="W333" i="36"/>
  <c r="W332" i="36"/>
  <c r="W331" i="36"/>
  <c r="W330" i="36"/>
  <c r="W329" i="36"/>
  <c r="W328" i="36"/>
  <c r="W327" i="36"/>
  <c r="W326" i="36"/>
  <c r="W325" i="36"/>
  <c r="W324" i="36"/>
  <c r="W323" i="36"/>
  <c r="W322" i="36"/>
  <c r="W321" i="36"/>
  <c r="W320" i="36"/>
  <c r="W319" i="36"/>
  <c r="W318" i="36"/>
  <c r="W317" i="36"/>
  <c r="W316" i="36"/>
  <c r="W315" i="36"/>
  <c r="W314" i="36"/>
  <c r="W313" i="36"/>
  <c r="W312" i="36"/>
  <c r="W311" i="36"/>
  <c r="W310" i="36"/>
  <c r="W309" i="36"/>
  <c r="W308" i="36"/>
  <c r="W307" i="36"/>
  <c r="W306" i="36"/>
  <c r="W305" i="36"/>
  <c r="W304" i="36"/>
  <c r="W303" i="36"/>
  <c r="W302" i="36"/>
  <c r="W301" i="36"/>
  <c r="W300" i="36"/>
  <c r="W299" i="36"/>
  <c r="W298" i="36"/>
  <c r="W297" i="36"/>
  <c r="W296" i="36"/>
  <c r="W295" i="36"/>
  <c r="W294" i="36"/>
  <c r="W293" i="36"/>
  <c r="W292" i="36"/>
  <c r="W291" i="36"/>
  <c r="W290" i="36"/>
  <c r="W289" i="36"/>
  <c r="W288" i="36"/>
  <c r="W287" i="36"/>
  <c r="W286" i="36"/>
  <c r="W285" i="36"/>
  <c r="W284" i="36"/>
  <c r="W283" i="36"/>
  <c r="W282" i="36"/>
  <c r="W281" i="36"/>
  <c r="W280" i="36"/>
  <c r="W279" i="36"/>
  <c r="W278" i="36"/>
  <c r="W277" i="36"/>
  <c r="W276" i="36"/>
  <c r="W275" i="36"/>
  <c r="W274" i="36"/>
  <c r="W273" i="36"/>
  <c r="W272" i="36"/>
  <c r="W271" i="36"/>
  <c r="W270" i="36"/>
  <c r="W269" i="36"/>
  <c r="W268" i="36"/>
  <c r="W267" i="36"/>
  <c r="W266" i="36"/>
  <c r="W265" i="36"/>
  <c r="W264" i="36"/>
  <c r="W263" i="36"/>
  <c r="W262" i="36"/>
  <c r="W261" i="36"/>
  <c r="W260" i="36"/>
  <c r="W259" i="36"/>
  <c r="W258" i="36"/>
  <c r="W257" i="36"/>
  <c r="W256" i="36"/>
  <c r="W255" i="36"/>
  <c r="W254" i="36"/>
  <c r="W253" i="36"/>
  <c r="W252" i="36"/>
  <c r="W251" i="36"/>
  <c r="W250" i="36"/>
  <c r="W249" i="36"/>
  <c r="W248" i="36"/>
  <c r="W247" i="36"/>
  <c r="W246" i="36"/>
  <c r="W245" i="36"/>
  <c r="W244" i="36"/>
  <c r="W243" i="36"/>
  <c r="W242" i="36"/>
  <c r="W241" i="36"/>
  <c r="W240" i="36"/>
  <c r="W239" i="36"/>
  <c r="W238" i="36"/>
  <c r="W237" i="36"/>
  <c r="W236" i="36"/>
  <c r="W235" i="36"/>
  <c r="W234" i="36"/>
  <c r="W233" i="36"/>
  <c r="W232" i="36"/>
  <c r="W231" i="36"/>
  <c r="W230" i="36"/>
  <c r="W229" i="36"/>
  <c r="W228" i="36"/>
  <c r="W227" i="36"/>
  <c r="W226" i="36"/>
  <c r="W225" i="36"/>
  <c r="W224" i="36"/>
  <c r="W223" i="36"/>
  <c r="W222" i="36"/>
  <c r="W221" i="36"/>
  <c r="W220" i="36"/>
  <c r="W219" i="36"/>
  <c r="W218" i="36"/>
  <c r="W217" i="36"/>
  <c r="W216" i="36"/>
  <c r="W215" i="36"/>
  <c r="W214" i="36"/>
  <c r="W213" i="36"/>
  <c r="W212" i="36"/>
  <c r="W211" i="36"/>
  <c r="W210" i="36"/>
  <c r="W209" i="36"/>
  <c r="W208" i="36"/>
  <c r="W207" i="36"/>
  <c r="W206" i="36"/>
  <c r="W205" i="36"/>
  <c r="W204" i="36"/>
  <c r="W203" i="36"/>
  <c r="W202" i="36"/>
  <c r="W201" i="36"/>
  <c r="W200" i="36"/>
  <c r="W199" i="36"/>
  <c r="W198" i="36"/>
  <c r="W197" i="36"/>
  <c r="W196" i="36"/>
  <c r="W195" i="36"/>
  <c r="W194" i="36"/>
  <c r="W193" i="36"/>
  <c r="W192" i="36"/>
  <c r="W191" i="36"/>
  <c r="W190" i="36"/>
  <c r="W189" i="36"/>
  <c r="W188" i="36"/>
  <c r="W187" i="36"/>
  <c r="W186" i="36"/>
  <c r="W185" i="36"/>
  <c r="W184" i="36"/>
  <c r="W183" i="36"/>
  <c r="W182" i="36"/>
  <c r="W181" i="36"/>
  <c r="W180" i="36"/>
  <c r="W179" i="36"/>
  <c r="W178" i="36"/>
  <c r="W177" i="36"/>
  <c r="W176" i="36"/>
  <c r="W175" i="36"/>
  <c r="W174" i="36"/>
  <c r="W173" i="36"/>
  <c r="W172" i="36"/>
  <c r="W171" i="36"/>
  <c r="W170" i="36"/>
  <c r="W169" i="36"/>
  <c r="W168" i="36"/>
  <c r="W167" i="36"/>
  <c r="W166" i="36"/>
  <c r="W165" i="36"/>
  <c r="W164" i="36"/>
  <c r="W163" i="36"/>
  <c r="W162" i="36"/>
  <c r="W161" i="36"/>
  <c r="W160" i="36"/>
  <c r="W159" i="36"/>
  <c r="W158" i="36"/>
  <c r="W157" i="36"/>
  <c r="W156" i="36"/>
  <c r="W155" i="36"/>
  <c r="W154" i="36"/>
  <c r="W153" i="36"/>
  <c r="W152" i="36"/>
  <c r="W151" i="36"/>
  <c r="W150" i="36"/>
  <c r="W149" i="36"/>
  <c r="W148" i="36"/>
  <c r="W147" i="36"/>
  <c r="W146" i="36"/>
  <c r="W145" i="36"/>
  <c r="W144" i="36"/>
  <c r="W143" i="36"/>
  <c r="W142" i="36"/>
  <c r="W141" i="36"/>
  <c r="W140" i="36"/>
  <c r="W139" i="36"/>
  <c r="W138" i="36"/>
  <c r="W137" i="36"/>
  <c r="W136" i="36"/>
  <c r="W135" i="36"/>
  <c r="W134" i="36"/>
  <c r="W133" i="36"/>
  <c r="W132" i="36"/>
  <c r="W131" i="36"/>
  <c r="W130" i="36"/>
  <c r="W129" i="36"/>
  <c r="W128" i="36"/>
  <c r="W127" i="36"/>
  <c r="W126" i="36"/>
  <c r="W125" i="36"/>
  <c r="W124" i="36"/>
  <c r="W123" i="36"/>
  <c r="W122" i="36"/>
  <c r="W121" i="36"/>
  <c r="W120" i="36"/>
  <c r="W119" i="36"/>
  <c r="W118" i="36"/>
  <c r="W117" i="36"/>
  <c r="W116" i="36"/>
  <c r="W115" i="36"/>
  <c r="W114" i="36"/>
  <c r="W113" i="36"/>
  <c r="W112" i="36"/>
  <c r="W111" i="36"/>
  <c r="W110" i="36"/>
  <c r="W109" i="36"/>
  <c r="W108" i="36"/>
  <c r="W107" i="36"/>
  <c r="W106" i="36"/>
  <c r="W105" i="36"/>
  <c r="W104" i="36"/>
  <c r="W103" i="36"/>
  <c r="W102" i="36"/>
  <c r="W101" i="36"/>
  <c r="W100" i="36"/>
  <c r="W99" i="36"/>
  <c r="W98" i="36"/>
  <c r="W97" i="36"/>
  <c r="W96" i="36"/>
  <c r="W95" i="36"/>
  <c r="W94" i="36"/>
  <c r="W93" i="36"/>
  <c r="W92" i="36"/>
  <c r="W91" i="36"/>
  <c r="W90" i="36"/>
  <c r="W89" i="36"/>
  <c r="W88" i="36"/>
  <c r="W87" i="36"/>
  <c r="W86" i="36"/>
  <c r="W85" i="36"/>
  <c r="W84" i="36"/>
  <c r="W83" i="36"/>
  <c r="W82" i="36"/>
  <c r="W81" i="36"/>
  <c r="W80" i="36"/>
  <c r="W79" i="36"/>
  <c r="W78" i="36"/>
  <c r="W77" i="36"/>
  <c r="W76" i="36"/>
  <c r="W75" i="36"/>
  <c r="W74" i="36"/>
  <c r="W73" i="36"/>
  <c r="W72" i="36"/>
  <c r="W71" i="36"/>
  <c r="W70" i="36"/>
  <c r="W69" i="36"/>
  <c r="W68" i="36"/>
  <c r="J68" i="36"/>
  <c r="O68" i="36" s="1"/>
  <c r="U309" i="36" s="1"/>
  <c r="W67" i="36"/>
  <c r="O67" i="36"/>
  <c r="U308" i="36" s="1"/>
  <c r="J67" i="36"/>
  <c r="N67" i="36" s="1"/>
  <c r="U248" i="36" s="1"/>
  <c r="W66" i="36"/>
  <c r="J66" i="36"/>
  <c r="W65" i="36"/>
  <c r="J65" i="36"/>
  <c r="N65" i="36" s="1"/>
  <c r="U246" i="36" s="1"/>
  <c r="W64" i="36"/>
  <c r="J64" i="36"/>
  <c r="O64" i="36" s="1"/>
  <c r="U305" i="36" s="1"/>
  <c r="W63" i="36"/>
  <c r="J63" i="36"/>
  <c r="N63" i="36" s="1"/>
  <c r="U244" i="36" s="1"/>
  <c r="W62" i="36"/>
  <c r="J62" i="36"/>
  <c r="W61" i="36"/>
  <c r="J61" i="36"/>
  <c r="N61" i="36" s="1"/>
  <c r="U242" i="36" s="1"/>
  <c r="W60" i="36"/>
  <c r="J60" i="36"/>
  <c r="O60" i="36" s="1"/>
  <c r="U301" i="36" s="1"/>
  <c r="W59" i="36"/>
  <c r="J59" i="36"/>
  <c r="N59" i="36" s="1"/>
  <c r="U240" i="36" s="1"/>
  <c r="X240" i="36" s="1"/>
  <c r="W58" i="36"/>
  <c r="J58" i="36"/>
  <c r="L58" i="36" s="1"/>
  <c r="U119" i="36" s="1"/>
  <c r="W57" i="36"/>
  <c r="J57" i="36"/>
  <c r="N57" i="36" s="1"/>
  <c r="U238" i="36" s="1"/>
  <c r="W56" i="36"/>
  <c r="J56" i="36"/>
  <c r="P56" i="36" s="1"/>
  <c r="U357" i="36" s="1"/>
  <c r="W55" i="36"/>
  <c r="J55" i="36"/>
  <c r="N55" i="36" s="1"/>
  <c r="U236" i="36" s="1"/>
  <c r="W54" i="36"/>
  <c r="J54" i="36"/>
  <c r="L54" i="36" s="1"/>
  <c r="U115" i="36" s="1"/>
  <c r="W53" i="36"/>
  <c r="J53" i="36"/>
  <c r="N53" i="36" s="1"/>
  <c r="U234" i="36" s="1"/>
  <c r="X234" i="36" s="1"/>
  <c r="W52" i="36"/>
  <c r="J52" i="36"/>
  <c r="P52" i="36" s="1"/>
  <c r="U353" i="36" s="1"/>
  <c r="W51" i="36"/>
  <c r="J51" i="36"/>
  <c r="N51" i="36" s="1"/>
  <c r="U232" i="36" s="1"/>
  <c r="W50" i="36"/>
  <c r="J50" i="36"/>
  <c r="L50" i="36" s="1"/>
  <c r="U111" i="36" s="1"/>
  <c r="W49" i="36"/>
  <c r="Q49" i="36"/>
  <c r="U410" i="36" s="1"/>
  <c r="J49" i="36"/>
  <c r="N49" i="36" s="1"/>
  <c r="U230" i="36" s="1"/>
  <c r="X230" i="36" s="1"/>
  <c r="W48" i="36"/>
  <c r="J48" i="36"/>
  <c r="P48" i="36" s="1"/>
  <c r="U349" i="36" s="1"/>
  <c r="W47" i="36"/>
  <c r="J47" i="36"/>
  <c r="N47" i="36" s="1"/>
  <c r="U228" i="36" s="1"/>
  <c r="X228" i="36" s="1"/>
  <c r="W46" i="36"/>
  <c r="J46" i="36"/>
  <c r="L46" i="36" s="1"/>
  <c r="U107" i="36" s="1"/>
  <c r="W45" i="36"/>
  <c r="J45" i="36"/>
  <c r="N45" i="36" s="1"/>
  <c r="U226" i="36" s="1"/>
  <c r="W44" i="36"/>
  <c r="J44" i="36"/>
  <c r="P44" i="36" s="1"/>
  <c r="U345" i="36" s="1"/>
  <c r="W43" i="36"/>
  <c r="M43" i="36"/>
  <c r="U164" i="36" s="1"/>
  <c r="J43" i="36"/>
  <c r="N43" i="36" s="1"/>
  <c r="U224" i="36" s="1"/>
  <c r="W42" i="36"/>
  <c r="J42" i="36"/>
  <c r="L42" i="36" s="1"/>
  <c r="U103" i="36" s="1"/>
  <c r="W41" i="36"/>
  <c r="J41" i="36"/>
  <c r="N41" i="36" s="1"/>
  <c r="U222" i="36" s="1"/>
  <c r="W40" i="36"/>
  <c r="J40" i="36"/>
  <c r="P40" i="36" s="1"/>
  <c r="U341" i="36" s="1"/>
  <c r="W39" i="36"/>
  <c r="J39" i="36"/>
  <c r="N39" i="36" s="1"/>
  <c r="U220" i="36" s="1"/>
  <c r="W38" i="36"/>
  <c r="J38" i="36"/>
  <c r="L38" i="36" s="1"/>
  <c r="U99" i="36" s="1"/>
  <c r="W37" i="36"/>
  <c r="J37" i="36"/>
  <c r="N37" i="36" s="1"/>
  <c r="U218" i="36" s="1"/>
  <c r="W36" i="36"/>
  <c r="J36" i="36"/>
  <c r="O36" i="36" s="1"/>
  <c r="U277" i="36" s="1"/>
  <c r="W35" i="36"/>
  <c r="J35" i="36"/>
  <c r="N35" i="36" s="1"/>
  <c r="U216" i="36" s="1"/>
  <c r="X216" i="36" s="1"/>
  <c r="W34" i="36"/>
  <c r="J34" i="36"/>
  <c r="N34" i="36" s="1"/>
  <c r="U215" i="36" s="1"/>
  <c r="W33" i="36"/>
  <c r="J33" i="36"/>
  <c r="N33" i="36" s="1"/>
  <c r="U214" i="36" s="1"/>
  <c r="W32" i="36"/>
  <c r="J32" i="36"/>
  <c r="N32" i="36" s="1"/>
  <c r="U213" i="36" s="1"/>
  <c r="W31" i="36"/>
  <c r="J31" i="36"/>
  <c r="N31" i="36" s="1"/>
  <c r="U212" i="36" s="1"/>
  <c r="W30" i="36"/>
  <c r="P30" i="36"/>
  <c r="U331" i="36" s="1"/>
  <c r="J30" i="36"/>
  <c r="O30" i="36" s="1"/>
  <c r="U271" i="36" s="1"/>
  <c r="W29" i="36"/>
  <c r="J29" i="36"/>
  <c r="N29" i="36" s="1"/>
  <c r="U210" i="36" s="1"/>
  <c r="W28" i="36"/>
  <c r="J28" i="36"/>
  <c r="N28" i="36" s="1"/>
  <c r="U209" i="36" s="1"/>
  <c r="W27" i="36"/>
  <c r="J27" i="36"/>
  <c r="N27" i="36" s="1"/>
  <c r="U208" i="36" s="1"/>
  <c r="W26" i="36"/>
  <c r="J26" i="36"/>
  <c r="O26" i="36" s="1"/>
  <c r="U267" i="36" s="1"/>
  <c r="W25" i="36"/>
  <c r="J25" i="36"/>
  <c r="N25" i="36" s="1"/>
  <c r="U206" i="36" s="1"/>
  <c r="W24" i="36"/>
  <c r="J24" i="36"/>
  <c r="N24" i="36" s="1"/>
  <c r="U205" i="36" s="1"/>
  <c r="W23" i="36"/>
  <c r="J23" i="36"/>
  <c r="N23" i="36" s="1"/>
  <c r="U204" i="36" s="1"/>
  <c r="W22" i="36"/>
  <c r="P22" i="36"/>
  <c r="U323" i="36" s="1"/>
  <c r="J22" i="36"/>
  <c r="O22" i="36" s="1"/>
  <c r="U263" i="36" s="1"/>
  <c r="W21" i="36"/>
  <c r="L21" i="36"/>
  <c r="U82" i="36" s="1"/>
  <c r="X82" i="36" s="1"/>
  <c r="J21" i="36"/>
  <c r="N21" i="36" s="1"/>
  <c r="U202" i="36" s="1"/>
  <c r="W20" i="36"/>
  <c r="J20" i="36"/>
  <c r="N20" i="36" s="1"/>
  <c r="U201" i="36" s="1"/>
  <c r="W19" i="36"/>
  <c r="J19" i="36"/>
  <c r="M19" i="36" s="1"/>
  <c r="U140" i="36" s="1"/>
  <c r="W18" i="36"/>
  <c r="J18" i="36"/>
  <c r="M18" i="36" s="1"/>
  <c r="U139" i="36" s="1"/>
  <c r="W17" i="36"/>
  <c r="J17" i="36"/>
  <c r="N17" i="36" s="1"/>
  <c r="U198" i="36" s="1"/>
  <c r="AB16" i="36"/>
  <c r="AE16" i="36" s="1"/>
  <c r="W16" i="36"/>
  <c r="J16" i="36"/>
  <c r="N16" i="36" s="1"/>
  <c r="U197" i="36" s="1"/>
  <c r="AE15" i="36"/>
  <c r="AD15" i="36"/>
  <c r="AC15" i="36"/>
  <c r="W15" i="36"/>
  <c r="J15" i="36"/>
  <c r="N15" i="36" s="1"/>
  <c r="U196" i="36" s="1"/>
  <c r="W14" i="36"/>
  <c r="J14" i="36"/>
  <c r="N14" i="36" s="1"/>
  <c r="U195" i="36" s="1"/>
  <c r="W13" i="36"/>
  <c r="J13" i="36"/>
  <c r="N13" i="36" s="1"/>
  <c r="U194" i="36" s="1"/>
  <c r="W12" i="36"/>
  <c r="J12" i="36"/>
  <c r="N12" i="36" s="1"/>
  <c r="U193" i="36" s="1"/>
  <c r="W11" i="36"/>
  <c r="J11" i="36"/>
  <c r="M11" i="36" s="1"/>
  <c r="U132" i="36" s="1"/>
  <c r="W10" i="36"/>
  <c r="J10" i="36"/>
  <c r="N10" i="36" s="1"/>
  <c r="U191" i="36" s="1"/>
  <c r="J9" i="36"/>
  <c r="K9" i="36" s="1"/>
  <c r="U10" i="36" s="1"/>
  <c r="W429" i="35"/>
  <c r="W428" i="35"/>
  <c r="W427" i="35"/>
  <c r="W426" i="35"/>
  <c r="W425" i="35"/>
  <c r="W424" i="35"/>
  <c r="W423" i="35"/>
  <c r="W422" i="35"/>
  <c r="W421" i="35"/>
  <c r="W420" i="35"/>
  <c r="W419" i="35"/>
  <c r="W418" i="35"/>
  <c r="W417" i="35"/>
  <c r="W416" i="35"/>
  <c r="W415" i="35"/>
  <c r="W414" i="35"/>
  <c r="W413" i="35"/>
  <c r="W412" i="35"/>
  <c r="W411" i="35"/>
  <c r="W410" i="35"/>
  <c r="W409" i="35"/>
  <c r="W408" i="35"/>
  <c r="W407" i="35"/>
  <c r="W406" i="35"/>
  <c r="W405" i="35"/>
  <c r="W404" i="35"/>
  <c r="W403" i="35"/>
  <c r="W402" i="35"/>
  <c r="W401" i="35"/>
  <c r="W400" i="35"/>
  <c r="W399" i="35"/>
  <c r="W398" i="35"/>
  <c r="W397" i="35"/>
  <c r="W396" i="35"/>
  <c r="W395" i="35"/>
  <c r="W394" i="35"/>
  <c r="W393" i="35"/>
  <c r="W392" i="35"/>
  <c r="W391" i="35"/>
  <c r="W390" i="35"/>
  <c r="W389" i="35"/>
  <c r="W388" i="35"/>
  <c r="W387" i="35"/>
  <c r="W386" i="35"/>
  <c r="W385" i="35"/>
  <c r="W384" i="35"/>
  <c r="W383" i="35"/>
  <c r="W382" i="35"/>
  <c r="W381" i="35"/>
  <c r="W380" i="35"/>
  <c r="W379" i="35"/>
  <c r="W378" i="35"/>
  <c r="W377" i="35"/>
  <c r="W376" i="35"/>
  <c r="W375" i="35"/>
  <c r="W374" i="35"/>
  <c r="W373" i="35"/>
  <c r="W372" i="35"/>
  <c r="W371" i="35"/>
  <c r="W370" i="35"/>
  <c r="W369" i="35"/>
  <c r="X368" i="35"/>
  <c r="W368" i="35"/>
  <c r="W367" i="35"/>
  <c r="W366" i="35"/>
  <c r="W365" i="35"/>
  <c r="W364" i="35"/>
  <c r="W363" i="35"/>
  <c r="W362" i="35"/>
  <c r="W361" i="35"/>
  <c r="W360" i="35"/>
  <c r="W359" i="35"/>
  <c r="W358" i="35"/>
  <c r="W357" i="35"/>
  <c r="W356" i="35"/>
  <c r="W355" i="35"/>
  <c r="W354" i="35"/>
  <c r="W353" i="35"/>
  <c r="W352" i="35"/>
  <c r="W351" i="35"/>
  <c r="W350" i="35"/>
  <c r="W349" i="35"/>
  <c r="W348" i="35"/>
  <c r="W347" i="35"/>
  <c r="W346" i="35"/>
  <c r="W345" i="35"/>
  <c r="W344" i="35"/>
  <c r="W343" i="35"/>
  <c r="W342" i="35"/>
  <c r="W341" i="35"/>
  <c r="W340" i="35"/>
  <c r="W339" i="35"/>
  <c r="W338" i="35"/>
  <c r="W337" i="35"/>
  <c r="W336" i="35"/>
  <c r="W335" i="35"/>
  <c r="W334" i="35"/>
  <c r="U334" i="35"/>
  <c r="X334" i="35" s="1"/>
  <c r="W333" i="35"/>
  <c r="W332" i="35"/>
  <c r="W331" i="35"/>
  <c r="W330" i="35"/>
  <c r="W329" i="35"/>
  <c r="W328" i="35"/>
  <c r="W327" i="35"/>
  <c r="W326" i="35"/>
  <c r="W325" i="35"/>
  <c r="W324" i="35"/>
  <c r="W323" i="35"/>
  <c r="W322" i="35"/>
  <c r="W321" i="35"/>
  <c r="W320" i="35"/>
  <c r="W319" i="35"/>
  <c r="W318" i="35"/>
  <c r="W317" i="35"/>
  <c r="W316" i="35"/>
  <c r="W315" i="35"/>
  <c r="W314" i="35"/>
  <c r="W313" i="35"/>
  <c r="W312" i="35"/>
  <c r="W311" i="35"/>
  <c r="W310" i="35"/>
  <c r="W309" i="35"/>
  <c r="W308" i="35"/>
  <c r="W307" i="35"/>
  <c r="W306" i="35"/>
  <c r="W305" i="35"/>
  <c r="X304" i="35"/>
  <c r="W304" i="35"/>
  <c r="W303" i="35"/>
  <c r="W302" i="35"/>
  <c r="W301" i="35"/>
  <c r="W300" i="35"/>
  <c r="W299" i="35"/>
  <c r="W298" i="35"/>
  <c r="W297" i="35"/>
  <c r="W296" i="35"/>
  <c r="W295" i="35"/>
  <c r="W294" i="35"/>
  <c r="W293" i="35"/>
  <c r="W292" i="35"/>
  <c r="W291" i="35"/>
  <c r="W290" i="35"/>
  <c r="W289" i="35"/>
  <c r="W288" i="35"/>
  <c r="W287" i="35"/>
  <c r="W286" i="35"/>
  <c r="W285" i="35"/>
  <c r="W284" i="35"/>
  <c r="W283" i="35"/>
  <c r="W282" i="35"/>
  <c r="W281" i="35"/>
  <c r="W280" i="35"/>
  <c r="W279" i="35"/>
  <c r="W278" i="35"/>
  <c r="W277" i="35"/>
  <c r="W276" i="35"/>
  <c r="W275" i="35"/>
  <c r="W274" i="35"/>
  <c r="W273" i="35"/>
  <c r="W272" i="35"/>
  <c r="W271" i="35"/>
  <c r="W270" i="35"/>
  <c r="W269" i="35"/>
  <c r="W268" i="35"/>
  <c r="W267" i="35"/>
  <c r="W266" i="35"/>
  <c r="W265" i="35"/>
  <c r="W264" i="35"/>
  <c r="W263" i="35"/>
  <c r="W262" i="35"/>
  <c r="W261" i="35"/>
  <c r="W260" i="35"/>
  <c r="W259" i="35"/>
  <c r="W258" i="35"/>
  <c r="W257" i="35"/>
  <c r="W256" i="35"/>
  <c r="W255" i="35"/>
  <c r="W254" i="35"/>
  <c r="W253" i="35"/>
  <c r="W252" i="35"/>
  <c r="W251" i="35"/>
  <c r="W250" i="35"/>
  <c r="W249" i="35"/>
  <c r="W248" i="35"/>
  <c r="W247" i="35"/>
  <c r="W246" i="35"/>
  <c r="W245" i="35"/>
  <c r="W244" i="35"/>
  <c r="W243" i="35"/>
  <c r="W242" i="35"/>
  <c r="W241" i="35"/>
  <c r="W240" i="35"/>
  <c r="W239" i="35"/>
  <c r="W238" i="35"/>
  <c r="W237" i="35"/>
  <c r="W236" i="35"/>
  <c r="W235" i="35"/>
  <c r="W234" i="35"/>
  <c r="W233" i="35"/>
  <c r="W232" i="35"/>
  <c r="W231" i="35"/>
  <c r="W230" i="35"/>
  <c r="W229" i="35"/>
  <c r="W228" i="35"/>
  <c r="W227" i="35"/>
  <c r="W226" i="35"/>
  <c r="W225" i="35"/>
  <c r="W224" i="35"/>
  <c r="W223" i="35"/>
  <c r="W222" i="35"/>
  <c r="W221" i="35"/>
  <c r="W220" i="35"/>
  <c r="W219" i="35"/>
  <c r="W218" i="35"/>
  <c r="W217" i="35"/>
  <c r="W216" i="35"/>
  <c r="W215" i="35"/>
  <c r="W214" i="35"/>
  <c r="W213" i="35"/>
  <c r="W212" i="35"/>
  <c r="W211" i="35"/>
  <c r="W210" i="35"/>
  <c r="W209" i="35"/>
  <c r="W208" i="35"/>
  <c r="W207" i="35"/>
  <c r="W206" i="35"/>
  <c r="W205" i="35"/>
  <c r="W204" i="35"/>
  <c r="W203" i="35"/>
  <c r="W202" i="35"/>
  <c r="W201" i="35"/>
  <c r="W200" i="35"/>
  <c r="W199" i="35"/>
  <c r="W198" i="35"/>
  <c r="W197" i="35"/>
  <c r="W196" i="35"/>
  <c r="W195" i="35"/>
  <c r="W194" i="35"/>
  <c r="W193" i="35"/>
  <c r="W192" i="35"/>
  <c r="W191" i="35"/>
  <c r="W190" i="35"/>
  <c r="W189" i="35"/>
  <c r="W188" i="35"/>
  <c r="W187" i="35"/>
  <c r="W186" i="35"/>
  <c r="W185" i="35"/>
  <c r="W184" i="35"/>
  <c r="W183" i="35"/>
  <c r="W182" i="35"/>
  <c r="W181" i="35"/>
  <c r="W180" i="35"/>
  <c r="W179" i="35"/>
  <c r="W178" i="35"/>
  <c r="X177" i="35"/>
  <c r="W177" i="35"/>
  <c r="W176" i="35"/>
  <c r="W175" i="35"/>
  <c r="W174" i="35"/>
  <c r="W173" i="35"/>
  <c r="W172" i="35"/>
  <c r="W171" i="35"/>
  <c r="W170" i="35"/>
  <c r="W169" i="35"/>
  <c r="U169" i="35"/>
  <c r="X169" i="35" s="1"/>
  <c r="W168" i="35"/>
  <c r="W167" i="35"/>
  <c r="W166" i="35"/>
  <c r="W165" i="35"/>
  <c r="W164" i="35"/>
  <c r="W163" i="35"/>
  <c r="W162" i="35"/>
  <c r="W161" i="35"/>
  <c r="W160" i="35"/>
  <c r="W159" i="35"/>
  <c r="W158" i="35"/>
  <c r="W157" i="35"/>
  <c r="W156" i="35"/>
  <c r="W155" i="35"/>
  <c r="W154" i="35"/>
  <c r="W153" i="35"/>
  <c r="W152" i="35"/>
  <c r="W151" i="35"/>
  <c r="W150" i="35"/>
  <c r="W149" i="35"/>
  <c r="W148" i="35"/>
  <c r="W147" i="35"/>
  <c r="W146" i="35"/>
  <c r="W145" i="35"/>
  <c r="W144" i="35"/>
  <c r="W143" i="35"/>
  <c r="W142" i="35"/>
  <c r="W141" i="35"/>
  <c r="W140" i="35"/>
  <c r="W139" i="35"/>
  <c r="W138" i="35"/>
  <c r="W137" i="35"/>
  <c r="W136" i="35"/>
  <c r="W135" i="35"/>
  <c r="W134" i="35"/>
  <c r="W133" i="35"/>
  <c r="W132" i="35"/>
  <c r="W131" i="35"/>
  <c r="W130" i="35"/>
  <c r="W129" i="35"/>
  <c r="U129" i="35"/>
  <c r="W128" i="35"/>
  <c r="W127" i="35"/>
  <c r="W126" i="35"/>
  <c r="W125" i="35"/>
  <c r="W124" i="35"/>
  <c r="W123" i="35"/>
  <c r="W122" i="35"/>
  <c r="W121" i="35"/>
  <c r="W120" i="35"/>
  <c r="W119" i="35"/>
  <c r="W118" i="35"/>
  <c r="W117" i="35"/>
  <c r="W116" i="35"/>
  <c r="W115" i="35"/>
  <c r="W114" i="35"/>
  <c r="W113" i="35"/>
  <c r="U113" i="35"/>
  <c r="W112" i="35"/>
  <c r="W111" i="35"/>
  <c r="W110" i="35"/>
  <c r="W109" i="35"/>
  <c r="W108" i="35"/>
  <c r="W107" i="35"/>
  <c r="W106" i="35"/>
  <c r="W105" i="35"/>
  <c r="U105" i="35"/>
  <c r="W104" i="35"/>
  <c r="W103" i="35"/>
  <c r="W102" i="35"/>
  <c r="W101" i="35"/>
  <c r="W100" i="35"/>
  <c r="W99" i="35"/>
  <c r="W98" i="35"/>
  <c r="W97" i="35"/>
  <c r="U97" i="35"/>
  <c r="W96" i="35"/>
  <c r="W95" i="35"/>
  <c r="W94" i="35"/>
  <c r="W93" i="35"/>
  <c r="W92" i="35"/>
  <c r="W91" i="35"/>
  <c r="W90" i="35"/>
  <c r="W89" i="35"/>
  <c r="W88" i="35"/>
  <c r="W87" i="35"/>
  <c r="W86" i="35"/>
  <c r="W85" i="35"/>
  <c r="W84" i="35"/>
  <c r="W83" i="35"/>
  <c r="W82" i="35"/>
  <c r="X82" i="35" s="1"/>
  <c r="W81" i="35"/>
  <c r="W80" i="35"/>
  <c r="W79" i="35"/>
  <c r="W78" i="35"/>
  <c r="U78" i="35"/>
  <c r="X78" i="35" s="1"/>
  <c r="W77" i="35"/>
  <c r="W76" i="35"/>
  <c r="W75" i="35"/>
  <c r="W74" i="35"/>
  <c r="W73" i="35"/>
  <c r="W72" i="35"/>
  <c r="W71" i="35"/>
  <c r="X71" i="35" s="1"/>
  <c r="W70" i="35"/>
  <c r="W69" i="35"/>
  <c r="W68" i="35"/>
  <c r="U68" i="35"/>
  <c r="X68" i="35" s="1"/>
  <c r="Q68" i="35"/>
  <c r="U429" i="35" s="1"/>
  <c r="N68" i="35"/>
  <c r="U249" i="35" s="1"/>
  <c r="X249" i="35" s="1"/>
  <c r="M68" i="35"/>
  <c r="U189" i="35" s="1"/>
  <c r="X189" i="35" s="1"/>
  <c r="L68" i="35"/>
  <c r="J68" i="35"/>
  <c r="W67" i="35"/>
  <c r="X67" i="35" s="1"/>
  <c r="Q67" i="35"/>
  <c r="U428" i="35" s="1"/>
  <c r="X428" i="35" s="1"/>
  <c r="P67" i="35"/>
  <c r="U368" i="35" s="1"/>
  <c r="O67" i="35"/>
  <c r="U308" i="35" s="1"/>
  <c r="X308" i="35" s="1"/>
  <c r="M67" i="35"/>
  <c r="U188" i="35" s="1"/>
  <c r="L67" i="35"/>
  <c r="U128" i="35" s="1"/>
  <c r="X128" i="35" s="1"/>
  <c r="K67" i="35"/>
  <c r="J67" i="35"/>
  <c r="N67" i="35" s="1"/>
  <c r="U248" i="35" s="1"/>
  <c r="X66" i="35"/>
  <c r="W66" i="35"/>
  <c r="O66" i="35"/>
  <c r="U307" i="35" s="1"/>
  <c r="K66" i="35"/>
  <c r="U67" i="35" s="1"/>
  <c r="J66" i="35"/>
  <c r="P66" i="35" s="1"/>
  <c r="U367" i="35" s="1"/>
  <c r="W65" i="35"/>
  <c r="Q65" i="35"/>
  <c r="U426" i="35" s="1"/>
  <c r="X426" i="35" s="1"/>
  <c r="O65" i="35"/>
  <c r="U306" i="35" s="1"/>
  <c r="X306" i="35" s="1"/>
  <c r="K65" i="35"/>
  <c r="U66" i="35" s="1"/>
  <c r="J65" i="35"/>
  <c r="W64" i="35"/>
  <c r="U64" i="35"/>
  <c r="X64" i="35" s="1"/>
  <c r="Q64" i="35"/>
  <c r="U425" i="35" s="1"/>
  <c r="M64" i="35"/>
  <c r="U185" i="35" s="1"/>
  <c r="X185" i="35" s="1"/>
  <c r="L64" i="35"/>
  <c r="U125" i="35" s="1"/>
  <c r="J64" i="35"/>
  <c r="N64" i="35" s="1"/>
  <c r="U245" i="35" s="1"/>
  <c r="X245" i="35" s="1"/>
  <c r="W63" i="35"/>
  <c r="Q63" i="35"/>
  <c r="U424" i="35" s="1"/>
  <c r="X424" i="35" s="1"/>
  <c r="P63" i="35"/>
  <c r="U364" i="35" s="1"/>
  <c r="X364" i="35" s="1"/>
  <c r="O63" i="35"/>
  <c r="U304" i="35" s="1"/>
  <c r="M63" i="35"/>
  <c r="U184" i="35" s="1"/>
  <c r="L63" i="35"/>
  <c r="U124" i="35" s="1"/>
  <c r="X124" i="35" s="1"/>
  <c r="K63" i="35"/>
  <c r="J63" i="35"/>
  <c r="N63" i="35" s="1"/>
  <c r="U244" i="35" s="1"/>
  <c r="W62" i="35"/>
  <c r="N62" i="35"/>
  <c r="U243" i="35" s="1"/>
  <c r="X243" i="35" s="1"/>
  <c r="J62" i="35"/>
  <c r="O62" i="35" s="1"/>
  <c r="U303" i="35" s="1"/>
  <c r="W61" i="35"/>
  <c r="N61" i="35"/>
  <c r="U242" i="35" s="1"/>
  <c r="X242" i="35" s="1"/>
  <c r="J61" i="35"/>
  <c r="O61" i="35" s="1"/>
  <c r="U302" i="35" s="1"/>
  <c r="X302" i="35" s="1"/>
  <c r="W60" i="35"/>
  <c r="Q60" i="35"/>
  <c r="U421" i="35" s="1"/>
  <c r="P60" i="35"/>
  <c r="U361" i="35" s="1"/>
  <c r="O60" i="35"/>
  <c r="U301" i="35" s="1"/>
  <c r="M60" i="35"/>
  <c r="U181" i="35" s="1"/>
  <c r="L60" i="35"/>
  <c r="U121" i="35" s="1"/>
  <c r="K60" i="35"/>
  <c r="U61" i="35" s="1"/>
  <c r="J60" i="35"/>
  <c r="N60" i="35" s="1"/>
  <c r="U241" i="35" s="1"/>
  <c r="X241" i="35" s="1"/>
  <c r="W59" i="35"/>
  <c r="P59" i="35"/>
  <c r="U360" i="35" s="1"/>
  <c r="X360" i="35" s="1"/>
  <c r="O59" i="35"/>
  <c r="U300" i="35" s="1"/>
  <c r="X300" i="35" s="1"/>
  <c r="L59" i="35"/>
  <c r="U120" i="35" s="1"/>
  <c r="X120" i="35" s="1"/>
  <c r="K59" i="35"/>
  <c r="U60" i="35" s="1"/>
  <c r="X60" i="35" s="1"/>
  <c r="J59" i="35"/>
  <c r="N59" i="35" s="1"/>
  <c r="U240" i="35" s="1"/>
  <c r="W58" i="35"/>
  <c r="O58" i="35"/>
  <c r="U299" i="35" s="1"/>
  <c r="N58" i="35"/>
  <c r="U239" i="35" s="1"/>
  <c r="X239" i="35" s="1"/>
  <c r="J58" i="35"/>
  <c r="W57" i="35"/>
  <c r="M57" i="35"/>
  <c r="U178" i="35" s="1"/>
  <c r="X178" i="35" s="1"/>
  <c r="J57" i="35"/>
  <c r="Q57" i="35" s="1"/>
  <c r="U418" i="35" s="1"/>
  <c r="X418" i="35" s="1"/>
  <c r="W56" i="35"/>
  <c r="Q56" i="35"/>
  <c r="U417" i="35" s="1"/>
  <c r="P56" i="35"/>
  <c r="U357" i="35" s="1"/>
  <c r="O56" i="35"/>
  <c r="U297" i="35" s="1"/>
  <c r="M56" i="35"/>
  <c r="U177" i="35" s="1"/>
  <c r="L56" i="35"/>
  <c r="U117" i="35" s="1"/>
  <c r="K56" i="35"/>
  <c r="U57" i="35" s="1"/>
  <c r="X57" i="35" s="1"/>
  <c r="J56" i="35"/>
  <c r="N56" i="35" s="1"/>
  <c r="U237" i="35" s="1"/>
  <c r="X237" i="35" s="1"/>
  <c r="W55" i="35"/>
  <c r="P55" i="35"/>
  <c r="U356" i="35" s="1"/>
  <c r="X356" i="35" s="1"/>
  <c r="N55" i="35"/>
  <c r="U236" i="35" s="1"/>
  <c r="L55" i="35"/>
  <c r="U116" i="35" s="1"/>
  <c r="X116" i="35" s="1"/>
  <c r="K55" i="35"/>
  <c r="U56" i="35" s="1"/>
  <c r="X56" i="35" s="1"/>
  <c r="J55" i="35"/>
  <c r="W54" i="35"/>
  <c r="Q54" i="35"/>
  <c r="U415" i="35" s="1"/>
  <c r="K54" i="35"/>
  <c r="U55" i="35" s="1"/>
  <c r="J54" i="35"/>
  <c r="N54" i="35" s="1"/>
  <c r="U235" i="35" s="1"/>
  <c r="X235" i="35" s="1"/>
  <c r="W53" i="35"/>
  <c r="Q53" i="35"/>
  <c r="U414" i="35" s="1"/>
  <c r="X414" i="35" s="1"/>
  <c r="L53" i="35"/>
  <c r="U114" i="35" s="1"/>
  <c r="X114" i="35" s="1"/>
  <c r="J53" i="35"/>
  <c r="N53" i="35" s="1"/>
  <c r="U234" i="35" s="1"/>
  <c r="X234" i="35" s="1"/>
  <c r="W52" i="35"/>
  <c r="Q52" i="35"/>
  <c r="U413" i="35" s="1"/>
  <c r="P52" i="35"/>
  <c r="U353" i="35" s="1"/>
  <c r="O52" i="35"/>
  <c r="U293" i="35" s="1"/>
  <c r="M52" i="35"/>
  <c r="U173" i="35" s="1"/>
  <c r="X173" i="35" s="1"/>
  <c r="L52" i="35"/>
  <c r="K52" i="35"/>
  <c r="U53" i="35" s="1"/>
  <c r="X53" i="35" s="1"/>
  <c r="J52" i="35"/>
  <c r="N52" i="35" s="1"/>
  <c r="U233" i="35" s="1"/>
  <c r="X233" i="35" s="1"/>
  <c r="W51" i="35"/>
  <c r="P51" i="35"/>
  <c r="U352" i="35" s="1"/>
  <c r="X352" i="35" s="1"/>
  <c r="K51" i="35"/>
  <c r="U52" i="35" s="1"/>
  <c r="X52" i="35" s="1"/>
  <c r="J51" i="35"/>
  <c r="N51" i="35" s="1"/>
  <c r="U232" i="35" s="1"/>
  <c r="W50" i="35"/>
  <c r="J50" i="35"/>
  <c r="Q50" i="35" s="1"/>
  <c r="U411" i="35" s="1"/>
  <c r="W49" i="35"/>
  <c r="J49" i="35"/>
  <c r="Q49" i="35" s="1"/>
  <c r="U410" i="35" s="1"/>
  <c r="X410" i="35" s="1"/>
  <c r="W48" i="35"/>
  <c r="Q48" i="35"/>
  <c r="U409" i="35" s="1"/>
  <c r="P48" i="35"/>
  <c r="U349" i="35" s="1"/>
  <c r="O48" i="35"/>
  <c r="U289" i="35" s="1"/>
  <c r="M48" i="35"/>
  <c r="L48" i="35"/>
  <c r="U109" i="35" s="1"/>
  <c r="K48" i="35"/>
  <c r="U49" i="35" s="1"/>
  <c r="X49" i="35" s="1"/>
  <c r="J48" i="35"/>
  <c r="N48" i="35" s="1"/>
  <c r="U229" i="35" s="1"/>
  <c r="X229" i="35" s="1"/>
  <c r="W47" i="35"/>
  <c r="J47" i="35"/>
  <c r="P47" i="35" s="1"/>
  <c r="U348" i="35" s="1"/>
  <c r="X348" i="35" s="1"/>
  <c r="W46" i="35"/>
  <c r="Q46" i="35"/>
  <c r="U407" i="35" s="1"/>
  <c r="N46" i="35"/>
  <c r="U227" i="35" s="1"/>
  <c r="X227" i="35" s="1"/>
  <c r="M46" i="35"/>
  <c r="U167" i="35" s="1"/>
  <c r="X167" i="35" s="1"/>
  <c r="K46" i="35"/>
  <c r="U47" i="35" s="1"/>
  <c r="X47" i="35" s="1"/>
  <c r="J46" i="35"/>
  <c r="W45" i="35"/>
  <c r="U45" i="35"/>
  <c r="X45" i="35" s="1"/>
  <c r="Q45" i="35"/>
  <c r="U406" i="35" s="1"/>
  <c r="X406" i="35" s="1"/>
  <c r="N45" i="35"/>
  <c r="U226" i="35" s="1"/>
  <c r="X226" i="35" s="1"/>
  <c r="M45" i="35"/>
  <c r="U166" i="35" s="1"/>
  <c r="X166" i="35" s="1"/>
  <c r="L45" i="35"/>
  <c r="U106" i="35" s="1"/>
  <c r="X106" i="35" s="1"/>
  <c r="J45" i="35"/>
  <c r="W44" i="35"/>
  <c r="X44" i="35" s="1"/>
  <c r="Q44" i="35"/>
  <c r="U405" i="35" s="1"/>
  <c r="P44" i="35"/>
  <c r="U345" i="35" s="1"/>
  <c r="O44" i="35"/>
  <c r="U285" i="35" s="1"/>
  <c r="M44" i="35"/>
  <c r="U165" i="35" s="1"/>
  <c r="L44" i="35"/>
  <c r="K44" i="35"/>
  <c r="J44" i="35"/>
  <c r="N44" i="35" s="1"/>
  <c r="U225" i="35" s="1"/>
  <c r="X225" i="35" s="1"/>
  <c r="W43" i="35"/>
  <c r="P43" i="35"/>
  <c r="U344" i="35" s="1"/>
  <c r="X344" i="35" s="1"/>
  <c r="N43" i="35"/>
  <c r="U224" i="35" s="1"/>
  <c r="L43" i="35"/>
  <c r="U104" i="35" s="1"/>
  <c r="X104" i="35" s="1"/>
  <c r="K43" i="35"/>
  <c r="U44" i="35" s="1"/>
  <c r="J43" i="35"/>
  <c r="W42" i="35"/>
  <c r="Q42" i="35"/>
  <c r="U403" i="35" s="1"/>
  <c r="M42" i="35"/>
  <c r="U163" i="35" s="1"/>
  <c r="X163" i="35" s="1"/>
  <c r="K42" i="35"/>
  <c r="U43" i="35" s="1"/>
  <c r="J42" i="35"/>
  <c r="N42" i="35" s="1"/>
  <c r="U223" i="35" s="1"/>
  <c r="X223" i="35" s="1"/>
  <c r="W41" i="35"/>
  <c r="U41" i="35"/>
  <c r="X41" i="35" s="1"/>
  <c r="Q41" i="35"/>
  <c r="U402" i="35" s="1"/>
  <c r="X402" i="35" s="1"/>
  <c r="M41" i="35"/>
  <c r="U162" i="35" s="1"/>
  <c r="X162" i="35" s="1"/>
  <c r="L41" i="35"/>
  <c r="U102" i="35" s="1"/>
  <c r="X102" i="35" s="1"/>
  <c r="J41" i="35"/>
  <c r="N41" i="35" s="1"/>
  <c r="U222" i="35" s="1"/>
  <c r="X222" i="35" s="1"/>
  <c r="W40" i="35"/>
  <c r="Q40" i="35"/>
  <c r="U401" i="35" s="1"/>
  <c r="P40" i="35"/>
  <c r="U341" i="35" s="1"/>
  <c r="O40" i="35"/>
  <c r="U281" i="35" s="1"/>
  <c r="M40" i="35"/>
  <c r="U161" i="35" s="1"/>
  <c r="X161" i="35" s="1"/>
  <c r="L40" i="35"/>
  <c r="U101" i="35" s="1"/>
  <c r="K40" i="35"/>
  <c r="J40" i="35"/>
  <c r="N40" i="35" s="1"/>
  <c r="U221" i="35" s="1"/>
  <c r="X221" i="35" s="1"/>
  <c r="W39" i="35"/>
  <c r="P39" i="35"/>
  <c r="U340" i="35" s="1"/>
  <c r="X340" i="35" s="1"/>
  <c r="L39" i="35"/>
  <c r="U100" i="35" s="1"/>
  <c r="X100" i="35" s="1"/>
  <c r="K39" i="35"/>
  <c r="U40" i="35" s="1"/>
  <c r="X40" i="35" s="1"/>
  <c r="J39" i="35"/>
  <c r="N39" i="35" s="1"/>
  <c r="U220" i="35" s="1"/>
  <c r="W38" i="35"/>
  <c r="Q38" i="35"/>
  <c r="U399" i="35" s="1"/>
  <c r="K38" i="35"/>
  <c r="U39" i="35" s="1"/>
  <c r="X39" i="35" s="1"/>
  <c r="J38" i="35"/>
  <c r="N38" i="35" s="1"/>
  <c r="U219" i="35" s="1"/>
  <c r="X219" i="35" s="1"/>
  <c r="W37" i="35"/>
  <c r="Q37" i="35"/>
  <c r="U398" i="35" s="1"/>
  <c r="X398" i="35" s="1"/>
  <c r="L37" i="35"/>
  <c r="U98" i="35" s="1"/>
  <c r="X98" i="35" s="1"/>
  <c r="J37" i="35"/>
  <c r="N37" i="35" s="1"/>
  <c r="U218" i="35" s="1"/>
  <c r="X218" i="35" s="1"/>
  <c r="W36" i="35"/>
  <c r="Q36" i="35"/>
  <c r="U397" i="35" s="1"/>
  <c r="P36" i="35"/>
  <c r="U337" i="35" s="1"/>
  <c r="O36" i="35"/>
  <c r="U277" i="35" s="1"/>
  <c r="M36" i="35"/>
  <c r="U157" i="35" s="1"/>
  <c r="X157" i="35" s="1"/>
  <c r="L36" i="35"/>
  <c r="K36" i="35"/>
  <c r="U37" i="35" s="1"/>
  <c r="X37" i="35" s="1"/>
  <c r="J36" i="35"/>
  <c r="N36" i="35" s="1"/>
  <c r="U217" i="35" s="1"/>
  <c r="X217" i="35" s="1"/>
  <c r="W35" i="35"/>
  <c r="P35" i="35"/>
  <c r="U336" i="35" s="1"/>
  <c r="X336" i="35" s="1"/>
  <c r="K35" i="35"/>
  <c r="U36" i="35" s="1"/>
  <c r="X36" i="35" s="1"/>
  <c r="J35" i="35"/>
  <c r="N35" i="35" s="1"/>
  <c r="U216" i="35" s="1"/>
  <c r="W34" i="35"/>
  <c r="J34" i="35"/>
  <c r="M34" i="35" s="1"/>
  <c r="U155" i="35" s="1"/>
  <c r="X155" i="35" s="1"/>
  <c r="W33" i="35"/>
  <c r="Q33" i="35"/>
  <c r="U394" i="35" s="1"/>
  <c r="X394" i="35" s="1"/>
  <c r="P33" i="35"/>
  <c r="O33" i="35"/>
  <c r="U274" i="35" s="1"/>
  <c r="M33" i="35"/>
  <c r="U154" i="35" s="1"/>
  <c r="X154" i="35" s="1"/>
  <c r="L33" i="35"/>
  <c r="U94" i="35" s="1"/>
  <c r="X94" i="35" s="1"/>
  <c r="K33" i="35"/>
  <c r="U34" i="35" s="1"/>
  <c r="J33" i="35"/>
  <c r="N33" i="35" s="1"/>
  <c r="U214" i="35" s="1"/>
  <c r="X214" i="35" s="1"/>
  <c r="W32" i="35"/>
  <c r="P32" i="35"/>
  <c r="U333" i="35" s="1"/>
  <c r="O32" i="35"/>
  <c r="U273" i="35" s="1"/>
  <c r="L32" i="35"/>
  <c r="U93" i="35" s="1"/>
  <c r="K32" i="35"/>
  <c r="U33" i="35" s="1"/>
  <c r="X33" i="35" s="1"/>
  <c r="J32" i="35"/>
  <c r="N32" i="35" s="1"/>
  <c r="U213" i="35" s="1"/>
  <c r="X213" i="35" s="1"/>
  <c r="W31" i="35"/>
  <c r="O31" i="35"/>
  <c r="U272" i="35" s="1"/>
  <c r="X272" i="35" s="1"/>
  <c r="K31" i="35"/>
  <c r="U32" i="35" s="1"/>
  <c r="X32" i="35" s="1"/>
  <c r="J31" i="35"/>
  <c r="N31" i="35" s="1"/>
  <c r="U212" i="35" s="1"/>
  <c r="W30" i="35"/>
  <c r="U30" i="35"/>
  <c r="X30" i="35" s="1"/>
  <c r="J30" i="35"/>
  <c r="Q30" i="35" s="1"/>
  <c r="U391" i="35" s="1"/>
  <c r="W29" i="35"/>
  <c r="Q29" i="35"/>
  <c r="U390" i="35" s="1"/>
  <c r="X390" i="35" s="1"/>
  <c r="P29" i="35"/>
  <c r="U330" i="35" s="1"/>
  <c r="X330" i="35" s="1"/>
  <c r="O29" i="35"/>
  <c r="U270" i="35" s="1"/>
  <c r="X270" i="35" s="1"/>
  <c r="M29" i="35"/>
  <c r="U150" i="35" s="1"/>
  <c r="X150" i="35" s="1"/>
  <c r="L29" i="35"/>
  <c r="U90" i="35" s="1"/>
  <c r="X90" i="35" s="1"/>
  <c r="K29" i="35"/>
  <c r="J29" i="35"/>
  <c r="N29" i="35" s="1"/>
  <c r="U210" i="35" s="1"/>
  <c r="X210" i="35" s="1"/>
  <c r="W28" i="35"/>
  <c r="P28" i="35"/>
  <c r="U329" i="35" s="1"/>
  <c r="O28" i="35"/>
  <c r="U269" i="35" s="1"/>
  <c r="L28" i="35"/>
  <c r="U89" i="35" s="1"/>
  <c r="K28" i="35"/>
  <c r="U29" i="35" s="1"/>
  <c r="X29" i="35" s="1"/>
  <c r="J28" i="35"/>
  <c r="N28" i="35" s="1"/>
  <c r="U209" i="35" s="1"/>
  <c r="X209" i="35" s="1"/>
  <c r="W27" i="35"/>
  <c r="O27" i="35"/>
  <c r="U268" i="35" s="1"/>
  <c r="X268" i="35" s="1"/>
  <c r="K27" i="35"/>
  <c r="U28" i="35" s="1"/>
  <c r="X28" i="35" s="1"/>
  <c r="J27" i="35"/>
  <c r="N27" i="35" s="1"/>
  <c r="U208" i="35" s="1"/>
  <c r="W26" i="35"/>
  <c r="U26" i="35"/>
  <c r="X26" i="35" s="1"/>
  <c r="J26" i="35"/>
  <c r="Q26" i="35" s="1"/>
  <c r="U387" i="35" s="1"/>
  <c r="W25" i="35"/>
  <c r="Q25" i="35"/>
  <c r="U386" i="35" s="1"/>
  <c r="X386" i="35" s="1"/>
  <c r="P25" i="35"/>
  <c r="U326" i="35" s="1"/>
  <c r="X326" i="35" s="1"/>
  <c r="O25" i="35"/>
  <c r="U266" i="35" s="1"/>
  <c r="M25" i="35"/>
  <c r="U146" i="35" s="1"/>
  <c r="X146" i="35" s="1"/>
  <c r="L25" i="35"/>
  <c r="U86" i="35" s="1"/>
  <c r="X86" i="35" s="1"/>
  <c r="K25" i="35"/>
  <c r="J25" i="35"/>
  <c r="N25" i="35" s="1"/>
  <c r="U206" i="35" s="1"/>
  <c r="X206" i="35" s="1"/>
  <c r="W24" i="35"/>
  <c r="P24" i="35"/>
  <c r="U325" i="35" s="1"/>
  <c r="O24" i="35"/>
  <c r="U265" i="35" s="1"/>
  <c r="L24" i="35"/>
  <c r="U85" i="35" s="1"/>
  <c r="K24" i="35"/>
  <c r="U25" i="35" s="1"/>
  <c r="X25" i="35" s="1"/>
  <c r="J24" i="35"/>
  <c r="N24" i="35" s="1"/>
  <c r="U205" i="35" s="1"/>
  <c r="X205" i="35" s="1"/>
  <c r="W23" i="35"/>
  <c r="O23" i="35"/>
  <c r="U264" i="35" s="1"/>
  <c r="X264" i="35" s="1"/>
  <c r="K23" i="35"/>
  <c r="U24" i="35" s="1"/>
  <c r="X24" i="35" s="1"/>
  <c r="J23" i="35"/>
  <c r="N23" i="35" s="1"/>
  <c r="U204" i="35" s="1"/>
  <c r="W22" i="35"/>
  <c r="U22" i="35"/>
  <c r="X22" i="35" s="1"/>
  <c r="J22" i="35"/>
  <c r="Q22" i="35" s="1"/>
  <c r="U383" i="35" s="1"/>
  <c r="W21" i="35"/>
  <c r="Q21" i="35"/>
  <c r="U382" i="35" s="1"/>
  <c r="X382" i="35" s="1"/>
  <c r="P21" i="35"/>
  <c r="U322" i="35" s="1"/>
  <c r="X322" i="35" s="1"/>
  <c r="O21" i="35"/>
  <c r="U262" i="35" s="1"/>
  <c r="X262" i="35" s="1"/>
  <c r="M21" i="35"/>
  <c r="U142" i="35" s="1"/>
  <c r="X142" i="35" s="1"/>
  <c r="L21" i="35"/>
  <c r="U82" i="35" s="1"/>
  <c r="K21" i="35"/>
  <c r="J21" i="35"/>
  <c r="N21" i="35" s="1"/>
  <c r="U202" i="35" s="1"/>
  <c r="X202" i="35" s="1"/>
  <c r="W20" i="35"/>
  <c r="P20" i="35"/>
  <c r="U321" i="35" s="1"/>
  <c r="O20" i="35"/>
  <c r="U261" i="35" s="1"/>
  <c r="L20" i="35"/>
  <c r="U81" i="35" s="1"/>
  <c r="K20" i="35"/>
  <c r="U21" i="35" s="1"/>
  <c r="X21" i="35" s="1"/>
  <c r="J20" i="35"/>
  <c r="N20" i="35" s="1"/>
  <c r="U201" i="35" s="1"/>
  <c r="X201" i="35" s="1"/>
  <c r="W19" i="35"/>
  <c r="O19" i="35"/>
  <c r="U260" i="35" s="1"/>
  <c r="K19" i="35"/>
  <c r="U20" i="35" s="1"/>
  <c r="X20" i="35" s="1"/>
  <c r="J19" i="35"/>
  <c r="N19" i="35" s="1"/>
  <c r="U200" i="35" s="1"/>
  <c r="W18" i="35"/>
  <c r="U18" i="35"/>
  <c r="X18" i="35" s="1"/>
  <c r="J18" i="35"/>
  <c r="Q18" i="35" s="1"/>
  <c r="U379" i="35" s="1"/>
  <c r="AB17" i="35"/>
  <c r="AB18" i="35" s="1"/>
  <c r="W17" i="35"/>
  <c r="Q17" i="35"/>
  <c r="U378" i="35" s="1"/>
  <c r="X378" i="35" s="1"/>
  <c r="P17" i="35"/>
  <c r="U318" i="35" s="1"/>
  <c r="X318" i="35" s="1"/>
  <c r="O17" i="35"/>
  <c r="U258" i="35" s="1"/>
  <c r="X258" i="35" s="1"/>
  <c r="M17" i="35"/>
  <c r="U138" i="35" s="1"/>
  <c r="X138" i="35" s="1"/>
  <c r="L17" i="35"/>
  <c r="K17" i="35"/>
  <c r="J17" i="35"/>
  <c r="N17" i="35" s="1"/>
  <c r="U198" i="35" s="1"/>
  <c r="X198" i="35" s="1"/>
  <c r="AE16" i="35"/>
  <c r="AD16" i="35"/>
  <c r="AC16" i="35"/>
  <c r="AB16" i="35"/>
  <c r="W16" i="35"/>
  <c r="P16" i="35"/>
  <c r="U317" i="35" s="1"/>
  <c r="O16" i="35"/>
  <c r="U257" i="35" s="1"/>
  <c r="X257" i="35" s="1"/>
  <c r="L16" i="35"/>
  <c r="U77" i="35" s="1"/>
  <c r="K16" i="35"/>
  <c r="U17" i="35" s="1"/>
  <c r="X17" i="35" s="1"/>
  <c r="J16" i="35"/>
  <c r="N16" i="35" s="1"/>
  <c r="U197" i="35" s="1"/>
  <c r="X197" i="35" s="1"/>
  <c r="AE15" i="35"/>
  <c r="AD15" i="35"/>
  <c r="AC15" i="35"/>
  <c r="W15" i="35"/>
  <c r="U15" i="35"/>
  <c r="X15" i="35" s="1"/>
  <c r="J15" i="35"/>
  <c r="Q15" i="35" s="1"/>
  <c r="U376" i="35" s="1"/>
  <c r="X376" i="35" s="1"/>
  <c r="W14" i="35"/>
  <c r="Q14" i="35"/>
  <c r="U375" i="35" s="1"/>
  <c r="P14" i="35"/>
  <c r="U315" i="35" s="1"/>
  <c r="O14" i="35"/>
  <c r="U255" i="35" s="1"/>
  <c r="X255" i="35" s="1"/>
  <c r="M14" i="35"/>
  <c r="U135" i="35" s="1"/>
  <c r="X135" i="35" s="1"/>
  <c r="L14" i="35"/>
  <c r="U75" i="35" s="1"/>
  <c r="X75" i="35" s="1"/>
  <c r="K14" i="35"/>
  <c r="J14" i="35"/>
  <c r="N14" i="35" s="1"/>
  <c r="U195" i="35" s="1"/>
  <c r="X195" i="35" s="1"/>
  <c r="W13" i="35"/>
  <c r="P13" i="35"/>
  <c r="U314" i="35" s="1"/>
  <c r="X314" i="35" s="1"/>
  <c r="O13" i="35"/>
  <c r="U254" i="35" s="1"/>
  <c r="X254" i="35" s="1"/>
  <c r="L13" i="35"/>
  <c r="U74" i="35" s="1"/>
  <c r="X74" i="35" s="1"/>
  <c r="K13" i="35"/>
  <c r="U14" i="35" s="1"/>
  <c r="X14" i="35" s="1"/>
  <c r="J13" i="35"/>
  <c r="N13" i="35" s="1"/>
  <c r="U194" i="35" s="1"/>
  <c r="X194" i="35" s="1"/>
  <c r="W12" i="35"/>
  <c r="O12" i="35"/>
  <c r="U253" i="35" s="1"/>
  <c r="X253" i="35" s="1"/>
  <c r="K12" i="35"/>
  <c r="U13" i="35" s="1"/>
  <c r="X13" i="35" s="1"/>
  <c r="J12" i="35"/>
  <c r="N12" i="35" s="1"/>
  <c r="U193" i="35" s="1"/>
  <c r="X193" i="35" s="1"/>
  <c r="W11" i="35"/>
  <c r="U11" i="35"/>
  <c r="X11" i="35" s="1"/>
  <c r="J11" i="35"/>
  <c r="Q11" i="35" s="1"/>
  <c r="U372" i="35" s="1"/>
  <c r="X372" i="35" s="1"/>
  <c r="W10" i="35"/>
  <c r="Q10" i="35"/>
  <c r="U371" i="35" s="1"/>
  <c r="P10" i="35"/>
  <c r="U311" i="35" s="1"/>
  <c r="O10" i="35"/>
  <c r="U251" i="35" s="1"/>
  <c r="X251" i="35" s="1"/>
  <c r="M10" i="35"/>
  <c r="U131" i="35" s="1"/>
  <c r="X131" i="35" s="1"/>
  <c r="L10" i="35"/>
  <c r="U71" i="35" s="1"/>
  <c r="K10" i="35"/>
  <c r="J10" i="35"/>
  <c r="N10" i="35" s="1"/>
  <c r="U191" i="35" s="1"/>
  <c r="X191" i="35" s="1"/>
  <c r="Q9" i="35"/>
  <c r="U370" i="35" s="1"/>
  <c r="X370" i="35" s="1"/>
  <c r="P9" i="35"/>
  <c r="U310" i="35" s="1"/>
  <c r="X310" i="35" s="1"/>
  <c r="O9" i="35"/>
  <c r="U250" i="35" s="1"/>
  <c r="X250" i="35" s="1"/>
  <c r="M9" i="35"/>
  <c r="U130" i="35" s="1"/>
  <c r="X130" i="35" s="1"/>
  <c r="L9" i="35"/>
  <c r="U70" i="35" s="1"/>
  <c r="X70" i="35" s="1"/>
  <c r="K9" i="35"/>
  <c r="U10" i="35" s="1"/>
  <c r="X10" i="35" s="1"/>
  <c r="J9" i="35"/>
  <c r="N9" i="35" s="1"/>
  <c r="U190" i="35" s="1"/>
  <c r="X190" i="35" s="1"/>
  <c r="L29" i="36" l="1"/>
  <c r="U90" i="36" s="1"/>
  <c r="X90" i="36" s="1"/>
  <c r="L61" i="36"/>
  <c r="U122" i="36" s="1"/>
  <c r="X218" i="36"/>
  <c r="Q61" i="36"/>
  <c r="U422" i="36" s="1"/>
  <c r="M14" i="36"/>
  <c r="U135" i="36" s="1"/>
  <c r="M21" i="36"/>
  <c r="U142" i="36" s="1"/>
  <c r="X142" i="36" s="1"/>
  <c r="L33" i="36"/>
  <c r="U94" i="36" s="1"/>
  <c r="X94" i="36" s="1"/>
  <c r="O43" i="36"/>
  <c r="U284" i="36" s="1"/>
  <c r="M61" i="36"/>
  <c r="U182" i="36" s="1"/>
  <c r="X182" i="36" s="1"/>
  <c r="M33" i="36"/>
  <c r="U154" i="36" s="1"/>
  <c r="X154" i="36" s="1"/>
  <c r="L25" i="36"/>
  <c r="U86" i="36" s="1"/>
  <c r="X86" i="36" s="1"/>
  <c r="P26" i="36"/>
  <c r="U327" i="36" s="1"/>
  <c r="M29" i="36"/>
  <c r="U150" i="36" s="1"/>
  <c r="X150" i="36" s="1"/>
  <c r="Q37" i="36"/>
  <c r="U398" i="36" s="1"/>
  <c r="Q53" i="36"/>
  <c r="U414" i="36" s="1"/>
  <c r="M65" i="36"/>
  <c r="U186" i="36" s="1"/>
  <c r="X186" i="36" s="1"/>
  <c r="M25" i="36"/>
  <c r="U146" i="36" s="1"/>
  <c r="X146" i="36" s="1"/>
  <c r="M39" i="36"/>
  <c r="U160" i="36" s="1"/>
  <c r="O51" i="36"/>
  <c r="U292" i="36" s="1"/>
  <c r="X292" i="36" s="1"/>
  <c r="M55" i="36"/>
  <c r="U176" i="36" s="1"/>
  <c r="X176" i="36" s="1"/>
  <c r="P60" i="36"/>
  <c r="U361" i="36" s="1"/>
  <c r="X361" i="36" s="1"/>
  <c r="P65" i="36"/>
  <c r="U366" i="36" s="1"/>
  <c r="P21" i="36"/>
  <c r="U322" i="36" s="1"/>
  <c r="L22" i="36"/>
  <c r="U83" i="36" s="1"/>
  <c r="P25" i="36"/>
  <c r="U326" i="36" s="1"/>
  <c r="X326" i="36" s="1"/>
  <c r="L26" i="36"/>
  <c r="U87" i="36" s="1"/>
  <c r="P29" i="36"/>
  <c r="U330" i="36" s="1"/>
  <c r="L30" i="36"/>
  <c r="U91" i="36" s="1"/>
  <c r="X91" i="36" s="1"/>
  <c r="P33" i="36"/>
  <c r="U334" i="36" s="1"/>
  <c r="M34" i="36"/>
  <c r="U155" i="36" s="1"/>
  <c r="L37" i="36"/>
  <c r="U98" i="36" s="1"/>
  <c r="X98" i="36" s="1"/>
  <c r="O39" i="36"/>
  <c r="U280" i="36" s="1"/>
  <c r="L49" i="36"/>
  <c r="U110" i="36" s="1"/>
  <c r="X110" i="36" s="1"/>
  <c r="L53" i="36"/>
  <c r="U114" i="36" s="1"/>
  <c r="O55" i="36"/>
  <c r="U296" i="36" s="1"/>
  <c r="L64" i="36"/>
  <c r="U125" i="36" s="1"/>
  <c r="X125" i="36" s="1"/>
  <c r="K65" i="36"/>
  <c r="U66" i="36" s="1"/>
  <c r="X66" i="36" s="1"/>
  <c r="Q65" i="36"/>
  <c r="U426" i="36" s="1"/>
  <c r="K21" i="36"/>
  <c r="U22" i="36" s="1"/>
  <c r="Q21" i="36"/>
  <c r="U382" i="36" s="1"/>
  <c r="M22" i="36"/>
  <c r="U143" i="36" s="1"/>
  <c r="X143" i="36" s="1"/>
  <c r="K25" i="36"/>
  <c r="U26" i="36" s="1"/>
  <c r="Q25" i="36"/>
  <c r="U386" i="36" s="1"/>
  <c r="M26" i="36"/>
  <c r="U147" i="36" s="1"/>
  <c r="K29" i="36"/>
  <c r="U30" i="36" s="1"/>
  <c r="X30" i="36" s="1"/>
  <c r="Q29" i="36"/>
  <c r="U390" i="36" s="1"/>
  <c r="M30" i="36"/>
  <c r="U151" i="36" s="1"/>
  <c r="K33" i="36"/>
  <c r="U34" i="36" s="1"/>
  <c r="X34" i="36" s="1"/>
  <c r="Q33" i="36"/>
  <c r="U394" i="36" s="1"/>
  <c r="X394" i="36" s="1"/>
  <c r="M37" i="36"/>
  <c r="U158" i="36" s="1"/>
  <c r="K43" i="36"/>
  <c r="U44" i="36" s="1"/>
  <c r="M49" i="36"/>
  <c r="U170" i="36" s="1"/>
  <c r="X170" i="36" s="1"/>
  <c r="M53" i="36"/>
  <c r="U174" i="36" s="1"/>
  <c r="X174" i="36" s="1"/>
  <c r="X242" i="36"/>
  <c r="O63" i="36"/>
  <c r="U304" i="36" s="1"/>
  <c r="X304" i="36" s="1"/>
  <c r="P64" i="36"/>
  <c r="U365" i="36" s="1"/>
  <c r="X365" i="36" s="1"/>
  <c r="L65" i="36"/>
  <c r="U126" i="36" s="1"/>
  <c r="X126" i="36" s="1"/>
  <c r="M67" i="36"/>
  <c r="U188" i="36" s="1"/>
  <c r="X188" i="36" s="1"/>
  <c r="O17" i="36"/>
  <c r="U258" i="36" s="1"/>
  <c r="X258" i="36" s="1"/>
  <c r="O45" i="36"/>
  <c r="U286" i="36" s="1"/>
  <c r="Q47" i="36"/>
  <c r="U408" i="36" s="1"/>
  <c r="X408" i="36" s="1"/>
  <c r="O57" i="36"/>
  <c r="U298" i="36" s="1"/>
  <c r="X298" i="36" s="1"/>
  <c r="Q59" i="36"/>
  <c r="U420" i="36" s="1"/>
  <c r="X420" i="36" s="1"/>
  <c r="O14" i="36"/>
  <c r="U255" i="36" s="1"/>
  <c r="X255" i="36" s="1"/>
  <c r="AC16" i="36"/>
  <c r="O24" i="36"/>
  <c r="U265" i="36" s="1"/>
  <c r="X265" i="36" s="1"/>
  <c r="O32" i="36"/>
  <c r="U273" i="36" s="1"/>
  <c r="M35" i="36"/>
  <c r="U156" i="36" s="1"/>
  <c r="X156" i="36" s="1"/>
  <c r="K41" i="36"/>
  <c r="U42" i="36" s="1"/>
  <c r="P45" i="36"/>
  <c r="U346" i="36" s="1"/>
  <c r="K57" i="36"/>
  <c r="U58" i="36" s="1"/>
  <c r="L68" i="36"/>
  <c r="U129" i="36" s="1"/>
  <c r="M12" i="36"/>
  <c r="U133" i="36" s="1"/>
  <c r="X133" i="36" s="1"/>
  <c r="L13" i="36"/>
  <c r="U74" i="36" s="1"/>
  <c r="K14" i="36"/>
  <c r="U15" i="36" s="1"/>
  <c r="X15" i="36" s="1"/>
  <c r="P14" i="36"/>
  <c r="U315" i="36" s="1"/>
  <c r="AD16" i="36"/>
  <c r="L17" i="36"/>
  <c r="U78" i="36" s="1"/>
  <c r="Q17" i="36"/>
  <c r="U378" i="36" s="1"/>
  <c r="N19" i="36"/>
  <c r="U200" i="36" s="1"/>
  <c r="X200" i="36" s="1"/>
  <c r="Q23" i="36"/>
  <c r="U384" i="36" s="1"/>
  <c r="X384" i="36" s="1"/>
  <c r="Q27" i="36"/>
  <c r="U388" i="36" s="1"/>
  <c r="X388" i="36" s="1"/>
  <c r="Q31" i="36"/>
  <c r="U392" i="36" s="1"/>
  <c r="X392" i="36" s="1"/>
  <c r="O37" i="36"/>
  <c r="U278" i="36" s="1"/>
  <c r="X278" i="36" s="1"/>
  <c r="X220" i="36"/>
  <c r="Q39" i="36"/>
  <c r="U400" i="36" s="1"/>
  <c r="X400" i="36" s="1"/>
  <c r="L41" i="36"/>
  <c r="U102" i="36" s="1"/>
  <c r="X102" i="36" s="1"/>
  <c r="Q41" i="36"/>
  <c r="U402" i="36" s="1"/>
  <c r="X402" i="36" s="1"/>
  <c r="X284" i="36"/>
  <c r="L45" i="36"/>
  <c r="U106" i="36" s="1"/>
  <c r="Q45" i="36"/>
  <c r="U406" i="36" s="1"/>
  <c r="M47" i="36"/>
  <c r="U168" i="36" s="1"/>
  <c r="X168" i="36" s="1"/>
  <c r="O49" i="36"/>
  <c r="U290" i="36" s="1"/>
  <c r="K51" i="36"/>
  <c r="U52" i="36" s="1"/>
  <c r="O53" i="36"/>
  <c r="U294" i="36" s="1"/>
  <c r="X294" i="36" s="1"/>
  <c r="X236" i="36"/>
  <c r="Q55" i="36"/>
  <c r="U416" i="36" s="1"/>
  <c r="X416" i="36" s="1"/>
  <c r="L57" i="36"/>
  <c r="U118" i="36" s="1"/>
  <c r="Q57" i="36"/>
  <c r="U418" i="36" s="1"/>
  <c r="X418" i="36" s="1"/>
  <c r="M59" i="36"/>
  <c r="U180" i="36" s="1"/>
  <c r="X180" i="36" s="1"/>
  <c r="O61" i="36"/>
  <c r="U302" i="36" s="1"/>
  <c r="K63" i="36"/>
  <c r="U64" i="36" s="1"/>
  <c r="X248" i="36"/>
  <c r="Q67" i="36"/>
  <c r="U428" i="36" s="1"/>
  <c r="X428" i="36" s="1"/>
  <c r="P68" i="36"/>
  <c r="U369" i="36" s="1"/>
  <c r="AB17" i="36"/>
  <c r="O41" i="36"/>
  <c r="U282" i="36" s="1"/>
  <c r="X282" i="36" s="1"/>
  <c r="K17" i="36"/>
  <c r="U18" i="36" s="1"/>
  <c r="X18" i="36" s="1"/>
  <c r="P17" i="36"/>
  <c r="U318" i="36" s="1"/>
  <c r="K20" i="36"/>
  <c r="U21" i="36" s="1"/>
  <c r="X21" i="36" s="1"/>
  <c r="O28" i="36"/>
  <c r="U269" i="36" s="1"/>
  <c r="P41" i="36"/>
  <c r="U342" i="36" s="1"/>
  <c r="X342" i="36" s="1"/>
  <c r="K45" i="36"/>
  <c r="U46" i="36" s="1"/>
  <c r="X46" i="36" s="1"/>
  <c r="K47" i="36"/>
  <c r="U48" i="36" s="1"/>
  <c r="Q51" i="36"/>
  <c r="U412" i="36" s="1"/>
  <c r="X412" i="36" s="1"/>
  <c r="P57" i="36"/>
  <c r="U358" i="36" s="1"/>
  <c r="X358" i="36" s="1"/>
  <c r="K59" i="36"/>
  <c r="U60" i="36" s="1"/>
  <c r="X60" i="36" s="1"/>
  <c r="Q63" i="36"/>
  <c r="U424" i="36" s="1"/>
  <c r="X129" i="36"/>
  <c r="N11" i="36"/>
  <c r="U192" i="36" s="1"/>
  <c r="X192" i="36" s="1"/>
  <c r="L14" i="36"/>
  <c r="U75" i="36" s="1"/>
  <c r="Q14" i="36"/>
  <c r="U375" i="36" s="1"/>
  <c r="M17" i="36"/>
  <c r="U138" i="36" s="1"/>
  <c r="N18" i="36"/>
  <c r="U199" i="36" s="1"/>
  <c r="X199" i="36" s="1"/>
  <c r="O21" i="36"/>
  <c r="U262" i="36" s="1"/>
  <c r="Q22" i="36"/>
  <c r="U383" i="36" s="1"/>
  <c r="O25" i="36"/>
  <c r="U266" i="36" s="1"/>
  <c r="X266" i="36" s="1"/>
  <c r="Q26" i="36"/>
  <c r="U387" i="36" s="1"/>
  <c r="O29" i="36"/>
  <c r="U270" i="36" s="1"/>
  <c r="Q30" i="36"/>
  <c r="U391" i="36" s="1"/>
  <c r="O33" i="36"/>
  <c r="U274" i="36" s="1"/>
  <c r="K37" i="36"/>
  <c r="U38" i="36" s="1"/>
  <c r="X38" i="36" s="1"/>
  <c r="P37" i="36"/>
  <c r="U338" i="36" s="1"/>
  <c r="K39" i="36"/>
  <c r="U40" i="36" s="1"/>
  <c r="M41" i="36"/>
  <c r="U162" i="36" s="1"/>
  <c r="Q43" i="36"/>
  <c r="U404" i="36" s="1"/>
  <c r="X404" i="36" s="1"/>
  <c r="M45" i="36"/>
  <c r="U166" i="36" s="1"/>
  <c r="X166" i="36" s="1"/>
  <c r="O47" i="36"/>
  <c r="U288" i="36" s="1"/>
  <c r="X288" i="36" s="1"/>
  <c r="K49" i="36"/>
  <c r="U50" i="36" s="1"/>
  <c r="P49" i="36"/>
  <c r="U350" i="36" s="1"/>
  <c r="X350" i="36" s="1"/>
  <c r="M51" i="36"/>
  <c r="U172" i="36" s="1"/>
  <c r="K53" i="36"/>
  <c r="U54" i="36" s="1"/>
  <c r="P53" i="36"/>
  <c r="U354" i="36" s="1"/>
  <c r="X354" i="36" s="1"/>
  <c r="K55" i="36"/>
  <c r="U56" i="36" s="1"/>
  <c r="X56" i="36" s="1"/>
  <c r="M57" i="36"/>
  <c r="U178" i="36" s="1"/>
  <c r="X178" i="36" s="1"/>
  <c r="O59" i="36"/>
  <c r="U300" i="36" s="1"/>
  <c r="X300" i="36" s="1"/>
  <c r="L60" i="36"/>
  <c r="U121" i="36" s="1"/>
  <c r="X121" i="36" s="1"/>
  <c r="K61" i="36"/>
  <c r="U62" i="36" s="1"/>
  <c r="X62" i="36" s="1"/>
  <c r="P61" i="36"/>
  <c r="U362" i="36" s="1"/>
  <c r="M63" i="36"/>
  <c r="U184" i="36" s="1"/>
  <c r="O65" i="36"/>
  <c r="U306" i="36" s="1"/>
  <c r="X306" i="36" s="1"/>
  <c r="K67" i="36"/>
  <c r="U68" i="36" s="1"/>
  <c r="X68" i="36" s="1"/>
  <c r="X424" i="36"/>
  <c r="X224" i="36"/>
  <c r="X196" i="36"/>
  <c r="X204" i="36"/>
  <c r="X208" i="36"/>
  <c r="X212" i="36"/>
  <c r="X280" i="36"/>
  <c r="X232" i="36"/>
  <c r="X296" i="36"/>
  <c r="X244" i="36"/>
  <c r="X308" i="36"/>
  <c r="X64" i="36"/>
  <c r="X194" i="36"/>
  <c r="X138" i="36"/>
  <c r="X210" i="36"/>
  <c r="X214" i="36"/>
  <c r="X198" i="36"/>
  <c r="X222" i="36"/>
  <c r="X226" i="36"/>
  <c r="X238" i="36"/>
  <c r="X202" i="36"/>
  <c r="X206" i="36"/>
  <c r="X162" i="36"/>
  <c r="X246" i="36"/>
  <c r="X158" i="36"/>
  <c r="X42" i="36"/>
  <c r="X74" i="36"/>
  <c r="X78" i="36"/>
  <c r="X10" i="36"/>
  <c r="X184" i="36"/>
  <c r="X114" i="36"/>
  <c r="X48" i="36"/>
  <c r="X52" i="36"/>
  <c r="X54" i="36"/>
  <c r="X26" i="36"/>
  <c r="X118" i="36"/>
  <c r="X22" i="36"/>
  <c r="X40" i="36"/>
  <c r="X44" i="36"/>
  <c r="X58" i="36"/>
  <c r="X106" i="36"/>
  <c r="X122" i="36"/>
  <c r="X263" i="36"/>
  <c r="X50" i="36"/>
  <c r="O9" i="36"/>
  <c r="U250" i="36" s="1"/>
  <c r="X250" i="36" s="1"/>
  <c r="L9" i="36"/>
  <c r="P9" i="36"/>
  <c r="U310" i="36" s="1"/>
  <c r="L10" i="36"/>
  <c r="U71" i="36" s="1"/>
  <c r="Q10" i="36"/>
  <c r="U371" i="36" s="1"/>
  <c r="X371" i="36" s="1"/>
  <c r="L11" i="36"/>
  <c r="U72" i="36" s="1"/>
  <c r="X72" i="36" s="1"/>
  <c r="Q11" i="36"/>
  <c r="U372" i="36" s="1"/>
  <c r="X372" i="36" s="1"/>
  <c r="P12" i="36"/>
  <c r="U313" i="36" s="1"/>
  <c r="X313" i="36" s="1"/>
  <c r="L12" i="36"/>
  <c r="U73" i="36" s="1"/>
  <c r="X73" i="36" s="1"/>
  <c r="O12" i="36"/>
  <c r="U253" i="36" s="1"/>
  <c r="X253" i="36" s="1"/>
  <c r="Q13" i="36"/>
  <c r="U374" i="36" s="1"/>
  <c r="X374" i="36" s="1"/>
  <c r="M13" i="36"/>
  <c r="U134" i="36" s="1"/>
  <c r="X134" i="36" s="1"/>
  <c r="O13" i="36"/>
  <c r="U254" i="36" s="1"/>
  <c r="X254" i="36" s="1"/>
  <c r="M15" i="36"/>
  <c r="U136" i="36" s="1"/>
  <c r="X136" i="36" s="1"/>
  <c r="L16" i="36"/>
  <c r="U77" i="36" s="1"/>
  <c r="X77" i="36" s="1"/>
  <c r="L18" i="36"/>
  <c r="U79" i="36" s="1"/>
  <c r="X79" i="36" s="1"/>
  <c r="Q18" i="36"/>
  <c r="U379" i="36" s="1"/>
  <c r="X379" i="36" s="1"/>
  <c r="AB18" i="36"/>
  <c r="K19" i="36"/>
  <c r="U20" i="36" s="1"/>
  <c r="X20" i="36" s="1"/>
  <c r="Q19" i="36"/>
  <c r="U380" i="36" s="1"/>
  <c r="X380" i="36" s="1"/>
  <c r="L20" i="36"/>
  <c r="U81" i="36" s="1"/>
  <c r="X81" i="36" s="1"/>
  <c r="M23" i="36"/>
  <c r="U144" i="36" s="1"/>
  <c r="X144" i="36" s="1"/>
  <c r="K24" i="36"/>
  <c r="U25" i="36" s="1"/>
  <c r="X25" i="36" s="1"/>
  <c r="M27" i="36"/>
  <c r="U148" i="36" s="1"/>
  <c r="X148" i="36" s="1"/>
  <c r="K28" i="36"/>
  <c r="U29" i="36" s="1"/>
  <c r="X29" i="36" s="1"/>
  <c r="M31" i="36"/>
  <c r="U152" i="36" s="1"/>
  <c r="X152" i="36" s="1"/>
  <c r="K32" i="36"/>
  <c r="U33" i="36" s="1"/>
  <c r="X33" i="36" s="1"/>
  <c r="Q62" i="36"/>
  <c r="U423" i="36" s="1"/>
  <c r="M62" i="36"/>
  <c r="U183" i="36" s="1"/>
  <c r="X183" i="36" s="1"/>
  <c r="P62" i="36"/>
  <c r="U363" i="36" s="1"/>
  <c r="X363" i="36" s="1"/>
  <c r="L62" i="36"/>
  <c r="U123" i="36" s="1"/>
  <c r="X123" i="36" s="1"/>
  <c r="O62" i="36"/>
  <c r="U303" i="36" s="1"/>
  <c r="K62" i="36"/>
  <c r="U63" i="36" s="1"/>
  <c r="N62" i="36"/>
  <c r="U243" i="36" s="1"/>
  <c r="X243" i="36" s="1"/>
  <c r="K10" i="36"/>
  <c r="U11" i="36" s="1"/>
  <c r="X11" i="36" s="1"/>
  <c r="P10" i="36"/>
  <c r="U311" i="36" s="1"/>
  <c r="P11" i="36"/>
  <c r="U312" i="36" s="1"/>
  <c r="X312" i="36" s="1"/>
  <c r="M9" i="36"/>
  <c r="Q9" i="36"/>
  <c r="U370" i="36" s="1"/>
  <c r="X370" i="36" s="1"/>
  <c r="M10" i="36"/>
  <c r="U131" i="36" s="1"/>
  <c r="X131" i="36" s="1"/>
  <c r="K12" i="36"/>
  <c r="U13" i="36" s="1"/>
  <c r="X13" i="36" s="1"/>
  <c r="Q12" i="36"/>
  <c r="U373" i="36" s="1"/>
  <c r="K13" i="36"/>
  <c r="U14" i="36" s="1"/>
  <c r="X14" i="36" s="1"/>
  <c r="P13" i="36"/>
  <c r="U314" i="36" s="1"/>
  <c r="AD17" i="36"/>
  <c r="Q38" i="36"/>
  <c r="U399" i="36" s="1"/>
  <c r="X399" i="36" s="1"/>
  <c r="M38" i="36"/>
  <c r="U159" i="36" s="1"/>
  <c r="X159" i="36" s="1"/>
  <c r="O38" i="36"/>
  <c r="U279" i="36" s="1"/>
  <c r="K38" i="36"/>
  <c r="U39" i="36" s="1"/>
  <c r="X39" i="36" s="1"/>
  <c r="P38" i="36"/>
  <c r="U339" i="36" s="1"/>
  <c r="X339" i="36" s="1"/>
  <c r="N38" i="36"/>
  <c r="U219" i="36" s="1"/>
  <c r="X219" i="36" s="1"/>
  <c r="O40" i="36"/>
  <c r="U281" i="36" s="1"/>
  <c r="X281" i="36" s="1"/>
  <c r="K40" i="36"/>
  <c r="U41" i="36" s="1"/>
  <c r="Q40" i="36"/>
  <c r="U401" i="36" s="1"/>
  <c r="X401" i="36" s="1"/>
  <c r="M40" i="36"/>
  <c r="U161" i="36" s="1"/>
  <c r="X161" i="36" s="1"/>
  <c r="N40" i="36"/>
  <c r="U221" i="36" s="1"/>
  <c r="X221" i="36" s="1"/>
  <c r="L40" i="36"/>
  <c r="U101" i="36" s="1"/>
  <c r="Q46" i="36"/>
  <c r="U407" i="36" s="1"/>
  <c r="M46" i="36"/>
  <c r="U167" i="36" s="1"/>
  <c r="X167" i="36" s="1"/>
  <c r="O46" i="36"/>
  <c r="U287" i="36" s="1"/>
  <c r="K46" i="36"/>
  <c r="U47" i="36" s="1"/>
  <c r="P46" i="36"/>
  <c r="U347" i="36" s="1"/>
  <c r="X347" i="36" s="1"/>
  <c r="N46" i="36"/>
  <c r="U227" i="36" s="1"/>
  <c r="X227" i="36" s="1"/>
  <c r="O48" i="36"/>
  <c r="U289" i="36" s="1"/>
  <c r="K48" i="36"/>
  <c r="U49" i="36" s="1"/>
  <c r="X49" i="36" s="1"/>
  <c r="Q48" i="36"/>
  <c r="U409" i="36" s="1"/>
  <c r="X409" i="36" s="1"/>
  <c r="M48" i="36"/>
  <c r="U169" i="36" s="1"/>
  <c r="X169" i="36" s="1"/>
  <c r="N48" i="36"/>
  <c r="U229" i="36" s="1"/>
  <c r="X229" i="36" s="1"/>
  <c r="L48" i="36"/>
  <c r="U109" i="36" s="1"/>
  <c r="X109" i="36" s="1"/>
  <c r="Q54" i="36"/>
  <c r="U415" i="36" s="1"/>
  <c r="X415" i="36" s="1"/>
  <c r="M54" i="36"/>
  <c r="U175" i="36" s="1"/>
  <c r="X175" i="36" s="1"/>
  <c r="O54" i="36"/>
  <c r="U295" i="36" s="1"/>
  <c r="X295" i="36" s="1"/>
  <c r="K54" i="36"/>
  <c r="U55" i="36" s="1"/>
  <c r="X55" i="36" s="1"/>
  <c r="P54" i="36"/>
  <c r="U355" i="36" s="1"/>
  <c r="X355" i="36" s="1"/>
  <c r="N54" i="36"/>
  <c r="U235" i="36" s="1"/>
  <c r="X235" i="36" s="1"/>
  <c r="O56" i="36"/>
  <c r="U297" i="36" s="1"/>
  <c r="X297" i="36" s="1"/>
  <c r="K56" i="36"/>
  <c r="U57" i="36" s="1"/>
  <c r="Q56" i="36"/>
  <c r="U417" i="36" s="1"/>
  <c r="X417" i="36" s="1"/>
  <c r="M56" i="36"/>
  <c r="U177" i="36" s="1"/>
  <c r="X177" i="36" s="1"/>
  <c r="N56" i="36"/>
  <c r="U237" i="36" s="1"/>
  <c r="X237" i="36" s="1"/>
  <c r="L56" i="36"/>
  <c r="U117" i="36" s="1"/>
  <c r="X117" i="36" s="1"/>
  <c r="Q58" i="36"/>
  <c r="U419" i="36" s="1"/>
  <c r="X419" i="36" s="1"/>
  <c r="M58" i="36"/>
  <c r="U179" i="36" s="1"/>
  <c r="X179" i="36" s="1"/>
  <c r="O58" i="36"/>
  <c r="U299" i="36" s="1"/>
  <c r="K58" i="36"/>
  <c r="U59" i="36" s="1"/>
  <c r="X59" i="36" s="1"/>
  <c r="P58" i="36"/>
  <c r="U359" i="36" s="1"/>
  <c r="X359" i="36" s="1"/>
  <c r="N58" i="36"/>
  <c r="U239" i="36" s="1"/>
  <c r="X239" i="36" s="1"/>
  <c r="N9" i="36"/>
  <c r="U190" i="36" s="1"/>
  <c r="X190" i="36" s="1"/>
  <c r="O10" i="36"/>
  <c r="U251" i="36" s="1"/>
  <c r="O15" i="36"/>
  <c r="U256" i="36" s="1"/>
  <c r="X256" i="36" s="1"/>
  <c r="K15" i="36"/>
  <c r="U16" i="36" s="1"/>
  <c r="X16" i="36" s="1"/>
  <c r="P15" i="36"/>
  <c r="U316" i="36" s="1"/>
  <c r="X316" i="36" s="1"/>
  <c r="Q16" i="36"/>
  <c r="U377" i="36" s="1"/>
  <c r="X377" i="36" s="1"/>
  <c r="M16" i="36"/>
  <c r="U137" i="36" s="1"/>
  <c r="X137" i="36" s="1"/>
  <c r="O16" i="36"/>
  <c r="U257" i="36" s="1"/>
  <c r="X257" i="36" s="1"/>
  <c r="Q20" i="36"/>
  <c r="U381" i="36" s="1"/>
  <c r="M20" i="36"/>
  <c r="U141" i="36" s="1"/>
  <c r="X141" i="36" s="1"/>
  <c r="P20" i="36"/>
  <c r="U321" i="36" s="1"/>
  <c r="X321" i="36" s="1"/>
  <c r="O20" i="36"/>
  <c r="U261" i="36" s="1"/>
  <c r="X261" i="36" s="1"/>
  <c r="Q36" i="36"/>
  <c r="U397" i="36" s="1"/>
  <c r="M36" i="36"/>
  <c r="U157" i="36" s="1"/>
  <c r="X157" i="36" s="1"/>
  <c r="L36" i="36"/>
  <c r="U97" i="36" s="1"/>
  <c r="X97" i="36" s="1"/>
  <c r="P36" i="36"/>
  <c r="U337" i="36" s="1"/>
  <c r="X337" i="36" s="1"/>
  <c r="K36" i="36"/>
  <c r="U37" i="36" s="1"/>
  <c r="X37" i="36" s="1"/>
  <c r="X41" i="36"/>
  <c r="O11" i="36"/>
  <c r="U252" i="36" s="1"/>
  <c r="X252" i="36" s="1"/>
  <c r="K11" i="36"/>
  <c r="U12" i="36" s="1"/>
  <c r="X12" i="36" s="1"/>
  <c r="L15" i="36"/>
  <c r="U76" i="36" s="1"/>
  <c r="X76" i="36" s="1"/>
  <c r="Q15" i="36"/>
  <c r="U376" i="36" s="1"/>
  <c r="X376" i="36" s="1"/>
  <c r="K16" i="36"/>
  <c r="U17" i="36" s="1"/>
  <c r="X17" i="36" s="1"/>
  <c r="P16" i="36"/>
  <c r="U317" i="36" s="1"/>
  <c r="X317" i="36" s="1"/>
  <c r="O18" i="36"/>
  <c r="U259" i="36" s="1"/>
  <c r="X259" i="36" s="1"/>
  <c r="K18" i="36"/>
  <c r="U19" i="36" s="1"/>
  <c r="X19" i="36" s="1"/>
  <c r="P18" i="36"/>
  <c r="U319" i="36" s="1"/>
  <c r="X319" i="36" s="1"/>
  <c r="P19" i="36"/>
  <c r="U320" i="36" s="1"/>
  <c r="X320" i="36" s="1"/>
  <c r="L19" i="36"/>
  <c r="U80" i="36" s="1"/>
  <c r="X80" i="36" s="1"/>
  <c r="O19" i="36"/>
  <c r="U260" i="36" s="1"/>
  <c r="X260" i="36" s="1"/>
  <c r="P23" i="36"/>
  <c r="U324" i="36" s="1"/>
  <c r="X324" i="36" s="1"/>
  <c r="L23" i="36"/>
  <c r="U84" i="36" s="1"/>
  <c r="X84" i="36" s="1"/>
  <c r="O23" i="36"/>
  <c r="U264" i="36" s="1"/>
  <c r="X264" i="36" s="1"/>
  <c r="K23" i="36"/>
  <c r="U24" i="36" s="1"/>
  <c r="X24" i="36" s="1"/>
  <c r="Q24" i="36"/>
  <c r="U385" i="36" s="1"/>
  <c r="X385" i="36" s="1"/>
  <c r="M24" i="36"/>
  <c r="U145" i="36" s="1"/>
  <c r="P24" i="36"/>
  <c r="U325" i="36" s="1"/>
  <c r="X325" i="36" s="1"/>
  <c r="L24" i="36"/>
  <c r="U85" i="36" s="1"/>
  <c r="X85" i="36" s="1"/>
  <c r="P27" i="36"/>
  <c r="U328" i="36" s="1"/>
  <c r="X328" i="36" s="1"/>
  <c r="L27" i="36"/>
  <c r="U88" i="36" s="1"/>
  <c r="X88" i="36" s="1"/>
  <c r="O27" i="36"/>
  <c r="U268" i="36" s="1"/>
  <c r="X268" i="36" s="1"/>
  <c r="K27" i="36"/>
  <c r="U28" i="36" s="1"/>
  <c r="X28" i="36" s="1"/>
  <c r="Q28" i="36"/>
  <c r="U389" i="36" s="1"/>
  <c r="X389" i="36" s="1"/>
  <c r="M28" i="36"/>
  <c r="U149" i="36" s="1"/>
  <c r="X149" i="36" s="1"/>
  <c r="P28" i="36"/>
  <c r="U329" i="36" s="1"/>
  <c r="X329" i="36" s="1"/>
  <c r="L28" i="36"/>
  <c r="U89" i="36" s="1"/>
  <c r="X89" i="36" s="1"/>
  <c r="P31" i="36"/>
  <c r="U332" i="36" s="1"/>
  <c r="X332" i="36" s="1"/>
  <c r="L31" i="36"/>
  <c r="U92" i="36" s="1"/>
  <c r="X92" i="36" s="1"/>
  <c r="O31" i="36"/>
  <c r="U272" i="36" s="1"/>
  <c r="X272" i="36" s="1"/>
  <c r="K31" i="36"/>
  <c r="U32" i="36" s="1"/>
  <c r="X32" i="36" s="1"/>
  <c r="Q32" i="36"/>
  <c r="U393" i="36" s="1"/>
  <c r="X393" i="36" s="1"/>
  <c r="M32" i="36"/>
  <c r="U153" i="36" s="1"/>
  <c r="X153" i="36" s="1"/>
  <c r="P32" i="36"/>
  <c r="U333" i="36" s="1"/>
  <c r="L32" i="36"/>
  <c r="U93" i="36" s="1"/>
  <c r="X93" i="36" s="1"/>
  <c r="N36" i="36"/>
  <c r="U217" i="36" s="1"/>
  <c r="X217" i="36" s="1"/>
  <c r="Q42" i="36"/>
  <c r="U403" i="36" s="1"/>
  <c r="X403" i="36" s="1"/>
  <c r="M42" i="36"/>
  <c r="U163" i="36" s="1"/>
  <c r="O42" i="36"/>
  <c r="U283" i="36" s="1"/>
  <c r="X283" i="36" s="1"/>
  <c r="K42" i="36"/>
  <c r="U43" i="36" s="1"/>
  <c r="X43" i="36" s="1"/>
  <c r="P42" i="36"/>
  <c r="U343" i="36" s="1"/>
  <c r="X343" i="36" s="1"/>
  <c r="N42" i="36"/>
  <c r="U223" i="36" s="1"/>
  <c r="O44" i="36"/>
  <c r="U285" i="36" s="1"/>
  <c r="X285" i="36" s="1"/>
  <c r="K44" i="36"/>
  <c r="U45" i="36" s="1"/>
  <c r="X45" i="36" s="1"/>
  <c r="Q44" i="36"/>
  <c r="U405" i="36" s="1"/>
  <c r="M44" i="36"/>
  <c r="U165" i="36" s="1"/>
  <c r="X165" i="36" s="1"/>
  <c r="N44" i="36"/>
  <c r="U225" i="36" s="1"/>
  <c r="L44" i="36"/>
  <c r="U105" i="36" s="1"/>
  <c r="X105" i="36" s="1"/>
  <c r="Q50" i="36"/>
  <c r="U411" i="36" s="1"/>
  <c r="M50" i="36"/>
  <c r="U171" i="36" s="1"/>
  <c r="X171" i="36" s="1"/>
  <c r="O50" i="36"/>
  <c r="U291" i="36" s="1"/>
  <c r="X291" i="36" s="1"/>
  <c r="K50" i="36"/>
  <c r="U51" i="36" s="1"/>
  <c r="X51" i="36" s="1"/>
  <c r="P50" i="36"/>
  <c r="U351" i="36" s="1"/>
  <c r="N50" i="36"/>
  <c r="U231" i="36" s="1"/>
  <c r="O52" i="36"/>
  <c r="U293" i="36" s="1"/>
  <c r="X293" i="36" s="1"/>
  <c r="K52" i="36"/>
  <c r="U53" i="36" s="1"/>
  <c r="X53" i="36" s="1"/>
  <c r="Q52" i="36"/>
  <c r="U413" i="36" s="1"/>
  <c r="M52" i="36"/>
  <c r="U173" i="36" s="1"/>
  <c r="X173" i="36" s="1"/>
  <c r="N52" i="36"/>
  <c r="U233" i="36" s="1"/>
  <c r="X233" i="36" s="1"/>
  <c r="L52" i="36"/>
  <c r="U113" i="36" s="1"/>
  <c r="X113" i="36" s="1"/>
  <c r="N22" i="36"/>
  <c r="U203" i="36" s="1"/>
  <c r="X203" i="36" s="1"/>
  <c r="N26" i="36"/>
  <c r="U207" i="36" s="1"/>
  <c r="N30" i="36"/>
  <c r="U211" i="36" s="1"/>
  <c r="X211" i="36" s="1"/>
  <c r="O34" i="36"/>
  <c r="U275" i="36" s="1"/>
  <c r="X275" i="36" s="1"/>
  <c r="K34" i="36"/>
  <c r="U35" i="36" s="1"/>
  <c r="X35" i="36" s="1"/>
  <c r="P34" i="36"/>
  <c r="U335" i="36" s="1"/>
  <c r="X335" i="36" s="1"/>
  <c r="P35" i="36"/>
  <c r="U336" i="36" s="1"/>
  <c r="X336" i="36" s="1"/>
  <c r="L35" i="36"/>
  <c r="U96" i="36" s="1"/>
  <c r="X96" i="36" s="1"/>
  <c r="O35" i="36"/>
  <c r="U276" i="36" s="1"/>
  <c r="X276" i="36" s="1"/>
  <c r="X47" i="36"/>
  <c r="X63" i="36"/>
  <c r="X71" i="36"/>
  <c r="X83" i="36"/>
  <c r="X87" i="36"/>
  <c r="X99" i="36"/>
  <c r="X103" i="36"/>
  <c r="X119" i="36"/>
  <c r="K22" i="36"/>
  <c r="U23" i="36" s="1"/>
  <c r="X23" i="36" s="1"/>
  <c r="K26" i="36"/>
  <c r="U27" i="36" s="1"/>
  <c r="X27" i="36" s="1"/>
  <c r="K30" i="36"/>
  <c r="U31" i="36" s="1"/>
  <c r="X31" i="36" s="1"/>
  <c r="L34" i="36"/>
  <c r="U95" i="36" s="1"/>
  <c r="X95" i="36" s="1"/>
  <c r="Q34" i="36"/>
  <c r="U395" i="36" s="1"/>
  <c r="X395" i="36" s="1"/>
  <c r="K35" i="36"/>
  <c r="U36" i="36" s="1"/>
  <c r="X36" i="36" s="1"/>
  <c r="Q35" i="36"/>
  <c r="U396" i="36" s="1"/>
  <c r="X396" i="36" s="1"/>
  <c r="X57" i="36"/>
  <c r="X107" i="36"/>
  <c r="Q66" i="36"/>
  <c r="U427" i="36" s="1"/>
  <c r="X427" i="36" s="1"/>
  <c r="M66" i="36"/>
  <c r="U187" i="36" s="1"/>
  <c r="X187" i="36" s="1"/>
  <c r="P66" i="36"/>
  <c r="U367" i="36" s="1"/>
  <c r="X367" i="36" s="1"/>
  <c r="L66" i="36"/>
  <c r="U127" i="36" s="1"/>
  <c r="X127" i="36" s="1"/>
  <c r="O66" i="36"/>
  <c r="U307" i="36" s="1"/>
  <c r="K66" i="36"/>
  <c r="U67" i="36" s="1"/>
  <c r="X67" i="36" s="1"/>
  <c r="X75" i="36"/>
  <c r="X101" i="36"/>
  <c r="X111" i="36"/>
  <c r="X132" i="36"/>
  <c r="X140" i="36"/>
  <c r="N66" i="36"/>
  <c r="U247" i="36" s="1"/>
  <c r="X247" i="36" s="1"/>
  <c r="X115" i="36"/>
  <c r="X145" i="36"/>
  <c r="X139" i="36"/>
  <c r="X147" i="36"/>
  <c r="X160" i="36"/>
  <c r="X164" i="36"/>
  <c r="X172" i="36"/>
  <c r="X193" i="36"/>
  <c r="X201" i="36"/>
  <c r="L39" i="36"/>
  <c r="U100" i="36" s="1"/>
  <c r="X100" i="36" s="1"/>
  <c r="P39" i="36"/>
  <c r="U340" i="36" s="1"/>
  <c r="X340" i="36" s="1"/>
  <c r="L43" i="36"/>
  <c r="U104" i="36" s="1"/>
  <c r="X104" i="36" s="1"/>
  <c r="P43" i="36"/>
  <c r="U344" i="36" s="1"/>
  <c r="X344" i="36" s="1"/>
  <c r="L47" i="36"/>
  <c r="U108" i="36" s="1"/>
  <c r="X108" i="36" s="1"/>
  <c r="P47" i="36"/>
  <c r="U348" i="36" s="1"/>
  <c r="X348" i="36" s="1"/>
  <c r="L51" i="36"/>
  <c r="U112" i="36" s="1"/>
  <c r="X112" i="36" s="1"/>
  <c r="P51" i="36"/>
  <c r="U352" i="36" s="1"/>
  <c r="X352" i="36" s="1"/>
  <c r="L55" i="36"/>
  <c r="U116" i="36" s="1"/>
  <c r="X116" i="36" s="1"/>
  <c r="P55" i="36"/>
  <c r="U356" i="36" s="1"/>
  <c r="X356" i="36" s="1"/>
  <c r="L59" i="36"/>
  <c r="U120" i="36" s="1"/>
  <c r="X120" i="36" s="1"/>
  <c r="P59" i="36"/>
  <c r="U360" i="36" s="1"/>
  <c r="X360" i="36" s="1"/>
  <c r="M60" i="36"/>
  <c r="U181" i="36" s="1"/>
  <c r="X181" i="36" s="1"/>
  <c r="Q60" i="36"/>
  <c r="U421" i="36" s="1"/>
  <c r="X421" i="36" s="1"/>
  <c r="L63" i="36"/>
  <c r="U124" i="36" s="1"/>
  <c r="X124" i="36" s="1"/>
  <c r="P63" i="36"/>
  <c r="U364" i="36" s="1"/>
  <c r="X364" i="36" s="1"/>
  <c r="M64" i="36"/>
  <c r="U185" i="36" s="1"/>
  <c r="X185" i="36" s="1"/>
  <c r="Q64" i="36"/>
  <c r="U425" i="36" s="1"/>
  <c r="X425" i="36" s="1"/>
  <c r="L67" i="36"/>
  <c r="U128" i="36" s="1"/>
  <c r="X128" i="36" s="1"/>
  <c r="P67" i="36"/>
  <c r="U368" i="36" s="1"/>
  <c r="X368" i="36" s="1"/>
  <c r="M68" i="36"/>
  <c r="U189" i="36" s="1"/>
  <c r="X189" i="36" s="1"/>
  <c r="Q68" i="36"/>
  <c r="U429" i="36" s="1"/>
  <c r="X191" i="36"/>
  <c r="X279" i="36"/>
  <c r="N60" i="36"/>
  <c r="U241" i="36" s="1"/>
  <c r="X241" i="36" s="1"/>
  <c r="N64" i="36"/>
  <c r="U245" i="36" s="1"/>
  <c r="X245" i="36" s="1"/>
  <c r="N68" i="36"/>
  <c r="U249" i="36" s="1"/>
  <c r="X249" i="36" s="1"/>
  <c r="X135" i="36"/>
  <c r="X151" i="36"/>
  <c r="X155" i="36"/>
  <c r="X163" i="36"/>
  <c r="X197" i="36"/>
  <c r="K60" i="36"/>
  <c r="U61" i="36" s="1"/>
  <c r="X61" i="36" s="1"/>
  <c r="K64" i="36"/>
  <c r="U65" i="36" s="1"/>
  <c r="X65" i="36" s="1"/>
  <c r="K68" i="36"/>
  <c r="U69" i="36" s="1"/>
  <c r="X69" i="36" s="1"/>
  <c r="X195" i="36"/>
  <c r="X271" i="36"/>
  <c r="X287" i="36"/>
  <c r="X205" i="36"/>
  <c r="X207" i="36"/>
  <c r="X209" i="36"/>
  <c r="X213" i="36"/>
  <c r="X215" i="36"/>
  <c r="X223" i="36"/>
  <c r="X225" i="36"/>
  <c r="X231" i="36"/>
  <c r="X251" i="36"/>
  <c r="X299" i="36"/>
  <c r="X315" i="36"/>
  <c r="X331" i="36"/>
  <c r="X411" i="36"/>
  <c r="X262" i="36"/>
  <c r="X267" i="36"/>
  <c r="X307" i="36"/>
  <c r="X323" i="36"/>
  <c r="X387" i="36"/>
  <c r="X270" i="36"/>
  <c r="X273" i="36"/>
  <c r="X286" i="36"/>
  <c r="X289" i="36"/>
  <c r="X302" i="36"/>
  <c r="X305" i="36"/>
  <c r="X310" i="36"/>
  <c r="X318" i="36"/>
  <c r="X334" i="36"/>
  <c r="X345" i="36"/>
  <c r="X353" i="36"/>
  <c r="X366" i="36"/>
  <c r="X369" i="36"/>
  <c r="X382" i="36"/>
  <c r="X390" i="36"/>
  <c r="X398" i="36"/>
  <c r="X406" i="36"/>
  <c r="X414" i="36"/>
  <c r="X422" i="36"/>
  <c r="X303" i="36"/>
  <c r="X311" i="36"/>
  <c r="X327" i="36"/>
  <c r="X351" i="36"/>
  <c r="X375" i="36"/>
  <c r="X383" i="36"/>
  <c r="X391" i="36"/>
  <c r="X407" i="36"/>
  <c r="X423" i="36"/>
  <c r="X269" i="36"/>
  <c r="X274" i="36"/>
  <c r="X277" i="36"/>
  <c r="X290" i="36"/>
  <c r="X301" i="36"/>
  <c r="X309" i="36"/>
  <c r="X314" i="36"/>
  <c r="X322" i="36"/>
  <c r="X330" i="36"/>
  <c r="X333" i="36"/>
  <c r="X338" i="36"/>
  <c r="X341" i="36"/>
  <c r="X346" i="36"/>
  <c r="X349" i="36"/>
  <c r="X357" i="36"/>
  <c r="X362" i="36"/>
  <c r="X373" i="36"/>
  <c r="X378" i="36"/>
  <c r="X381" i="36"/>
  <c r="X386" i="36"/>
  <c r="X397" i="36"/>
  <c r="X405" i="36"/>
  <c r="X410" i="36"/>
  <c r="X413" i="36"/>
  <c r="X426" i="36"/>
  <c r="X429" i="36"/>
  <c r="AB19" i="35"/>
  <c r="AE18" i="35"/>
  <c r="AD18" i="35"/>
  <c r="AC18" i="35"/>
  <c r="X23" i="35"/>
  <c r="X43" i="35"/>
  <c r="X12" i="35"/>
  <c r="X55" i="35"/>
  <c r="N15" i="35"/>
  <c r="U196" i="35" s="1"/>
  <c r="O34" i="35"/>
  <c r="U275" i="35" s="1"/>
  <c r="X275" i="35" s="1"/>
  <c r="P49" i="35"/>
  <c r="U350" i="35" s="1"/>
  <c r="X350" i="35" s="1"/>
  <c r="O50" i="35"/>
  <c r="U291" i="35" s="1"/>
  <c r="K11" i="35"/>
  <c r="U12" i="35" s="1"/>
  <c r="O11" i="35"/>
  <c r="U252" i="35" s="1"/>
  <c r="L12" i="35"/>
  <c r="U73" i="35" s="1"/>
  <c r="P12" i="35"/>
  <c r="U313" i="35" s="1"/>
  <c r="X313" i="35" s="1"/>
  <c r="M13" i="35"/>
  <c r="U134" i="35" s="1"/>
  <c r="X134" i="35" s="1"/>
  <c r="Q13" i="35"/>
  <c r="U374" i="35" s="1"/>
  <c r="X374" i="35" s="1"/>
  <c r="K15" i="35"/>
  <c r="U16" i="35" s="1"/>
  <c r="X16" i="35" s="1"/>
  <c r="O15" i="35"/>
  <c r="U256" i="35" s="1"/>
  <c r="M16" i="35"/>
  <c r="U137" i="35" s="1"/>
  <c r="Q16" i="35"/>
  <c r="U377" i="35" s="1"/>
  <c r="AC17" i="35"/>
  <c r="K18" i="35"/>
  <c r="U19" i="35" s="1"/>
  <c r="X19" i="35" s="1"/>
  <c r="O18" i="35"/>
  <c r="U259" i="35" s="1"/>
  <c r="X259" i="35" s="1"/>
  <c r="L19" i="35"/>
  <c r="U80" i="35" s="1"/>
  <c r="X80" i="35" s="1"/>
  <c r="P19" i="35"/>
  <c r="U320" i="35" s="1"/>
  <c r="X320" i="35" s="1"/>
  <c r="M20" i="35"/>
  <c r="U141" i="35" s="1"/>
  <c r="X141" i="35" s="1"/>
  <c r="Q20" i="35"/>
  <c r="U381" i="35" s="1"/>
  <c r="K22" i="35"/>
  <c r="U23" i="35" s="1"/>
  <c r="O22" i="35"/>
  <c r="U263" i="35" s="1"/>
  <c r="X263" i="35" s="1"/>
  <c r="L23" i="35"/>
  <c r="U84" i="35" s="1"/>
  <c r="X84" i="35" s="1"/>
  <c r="P23" i="35"/>
  <c r="U324" i="35" s="1"/>
  <c r="X324" i="35" s="1"/>
  <c r="M24" i="35"/>
  <c r="U145" i="35" s="1"/>
  <c r="X145" i="35" s="1"/>
  <c r="Q24" i="35"/>
  <c r="U385" i="35" s="1"/>
  <c r="K26" i="35"/>
  <c r="U27" i="35" s="1"/>
  <c r="X27" i="35" s="1"/>
  <c r="O26" i="35"/>
  <c r="U267" i="35" s="1"/>
  <c r="X267" i="35" s="1"/>
  <c r="L27" i="35"/>
  <c r="U88" i="35" s="1"/>
  <c r="X88" i="35" s="1"/>
  <c r="P27" i="35"/>
  <c r="U328" i="35" s="1"/>
  <c r="X328" i="35" s="1"/>
  <c r="M28" i="35"/>
  <c r="U149" i="35" s="1"/>
  <c r="Q28" i="35"/>
  <c r="U389" i="35" s="1"/>
  <c r="K30" i="35"/>
  <c r="U31" i="35" s="1"/>
  <c r="X31" i="35" s="1"/>
  <c r="O30" i="35"/>
  <c r="U271" i="35" s="1"/>
  <c r="X271" i="35" s="1"/>
  <c r="L31" i="35"/>
  <c r="U92" i="35" s="1"/>
  <c r="X92" i="35" s="1"/>
  <c r="P31" i="35"/>
  <c r="U332" i="35" s="1"/>
  <c r="X332" i="35" s="1"/>
  <c r="M32" i="35"/>
  <c r="U153" i="35" s="1"/>
  <c r="X153" i="35" s="1"/>
  <c r="Q32" i="35"/>
  <c r="U393" i="35" s="1"/>
  <c r="K34" i="35"/>
  <c r="U35" i="35" s="1"/>
  <c r="X35" i="35" s="1"/>
  <c r="Q34" i="35"/>
  <c r="U395" i="35" s="1"/>
  <c r="L35" i="35"/>
  <c r="U96" i="35" s="1"/>
  <c r="X96" i="35" s="1"/>
  <c r="M37" i="35"/>
  <c r="U158" i="35" s="1"/>
  <c r="X158" i="35" s="1"/>
  <c r="M38" i="35"/>
  <c r="U159" i="35" s="1"/>
  <c r="X159" i="35" s="1"/>
  <c r="Q43" i="35"/>
  <c r="U404" i="35" s="1"/>
  <c r="X404" i="35" s="1"/>
  <c r="M43" i="35"/>
  <c r="U164" i="35" s="1"/>
  <c r="O43" i="35"/>
  <c r="U284" i="35" s="1"/>
  <c r="X284" i="35" s="1"/>
  <c r="O45" i="35"/>
  <c r="U286" i="35" s="1"/>
  <c r="X286" i="35" s="1"/>
  <c r="K45" i="35"/>
  <c r="U46" i="35" s="1"/>
  <c r="X46" i="35" s="1"/>
  <c r="P45" i="35"/>
  <c r="U346" i="35" s="1"/>
  <c r="X346" i="35" s="1"/>
  <c r="P46" i="35"/>
  <c r="U347" i="35" s="1"/>
  <c r="L46" i="35"/>
  <c r="U107" i="35" s="1"/>
  <c r="X107" i="35" s="1"/>
  <c r="O46" i="35"/>
  <c r="U287" i="35" s="1"/>
  <c r="K47" i="35"/>
  <c r="U48" i="35" s="1"/>
  <c r="X48" i="35" s="1"/>
  <c r="L49" i="35"/>
  <c r="U110" i="35" s="1"/>
  <c r="X110" i="35" s="1"/>
  <c r="K50" i="35"/>
  <c r="U51" i="35" s="1"/>
  <c r="X51" i="35" s="1"/>
  <c r="L51" i="35"/>
  <c r="U112" i="35" s="1"/>
  <c r="X112" i="35" s="1"/>
  <c r="M53" i="35"/>
  <c r="U174" i="35" s="1"/>
  <c r="X174" i="35" s="1"/>
  <c r="M54" i="35"/>
  <c r="U175" i="35" s="1"/>
  <c r="X175" i="35" s="1"/>
  <c r="N57" i="35"/>
  <c r="U238" i="35" s="1"/>
  <c r="X238" i="35" s="1"/>
  <c r="Q58" i="35"/>
  <c r="U419" i="35" s="1"/>
  <c r="M58" i="35"/>
  <c r="U179" i="35" s="1"/>
  <c r="X179" i="35" s="1"/>
  <c r="P58" i="35"/>
  <c r="U359" i="35" s="1"/>
  <c r="X359" i="35" s="1"/>
  <c r="L58" i="35"/>
  <c r="U119" i="35" s="1"/>
  <c r="X119" i="35" s="1"/>
  <c r="X85" i="35"/>
  <c r="X149" i="35"/>
  <c r="X181" i="35"/>
  <c r="X266" i="35"/>
  <c r="N26" i="35"/>
  <c r="U207" i="35" s="1"/>
  <c r="X207" i="35" s="1"/>
  <c r="Q47" i="35"/>
  <c r="U408" i="35" s="1"/>
  <c r="X408" i="35" s="1"/>
  <c r="M47" i="35"/>
  <c r="U168" i="35" s="1"/>
  <c r="O47" i="35"/>
  <c r="U288" i="35" s="1"/>
  <c r="X288" i="35" s="1"/>
  <c r="O49" i="35"/>
  <c r="U290" i="35" s="1"/>
  <c r="X290" i="35" s="1"/>
  <c r="K49" i="35"/>
  <c r="U50" i="35" s="1"/>
  <c r="X50" i="35" s="1"/>
  <c r="P50" i="35"/>
  <c r="U351" i="35" s="1"/>
  <c r="L50" i="35"/>
  <c r="U111" i="35" s="1"/>
  <c r="X111" i="35" s="1"/>
  <c r="L11" i="35"/>
  <c r="U72" i="35" s="1"/>
  <c r="X72" i="35" s="1"/>
  <c r="P11" i="35"/>
  <c r="U312" i="35" s="1"/>
  <c r="X312" i="35" s="1"/>
  <c r="M12" i="35"/>
  <c r="U133" i="35" s="1"/>
  <c r="Q12" i="35"/>
  <c r="U373" i="35" s="1"/>
  <c r="L15" i="35"/>
  <c r="U76" i="35" s="1"/>
  <c r="X76" i="35" s="1"/>
  <c r="P15" i="35"/>
  <c r="U316" i="35" s="1"/>
  <c r="X316" i="35" s="1"/>
  <c r="AD17" i="35"/>
  <c r="L18" i="35"/>
  <c r="U79" i="35" s="1"/>
  <c r="X79" i="35" s="1"/>
  <c r="P18" i="35"/>
  <c r="U319" i="35" s="1"/>
  <c r="M19" i="35"/>
  <c r="U140" i="35" s="1"/>
  <c r="X140" i="35" s="1"/>
  <c r="Q19" i="35"/>
  <c r="U380" i="35" s="1"/>
  <c r="X380" i="35" s="1"/>
  <c r="L22" i="35"/>
  <c r="U83" i="35" s="1"/>
  <c r="X83" i="35" s="1"/>
  <c r="P22" i="35"/>
  <c r="U323" i="35" s="1"/>
  <c r="M23" i="35"/>
  <c r="U144" i="35" s="1"/>
  <c r="X144" i="35" s="1"/>
  <c r="Q23" i="35"/>
  <c r="U384" i="35" s="1"/>
  <c r="X384" i="35" s="1"/>
  <c r="L26" i="35"/>
  <c r="U87" i="35" s="1"/>
  <c r="X87" i="35" s="1"/>
  <c r="P26" i="35"/>
  <c r="U327" i="35" s="1"/>
  <c r="M27" i="35"/>
  <c r="U148" i="35" s="1"/>
  <c r="X148" i="35" s="1"/>
  <c r="Q27" i="35"/>
  <c r="U388" i="35" s="1"/>
  <c r="X388" i="35" s="1"/>
  <c r="L30" i="35"/>
  <c r="U91" i="35" s="1"/>
  <c r="X91" i="35" s="1"/>
  <c r="P30" i="35"/>
  <c r="U331" i="35" s="1"/>
  <c r="M31" i="35"/>
  <c r="U152" i="35" s="1"/>
  <c r="Q31" i="35"/>
  <c r="U392" i="35" s="1"/>
  <c r="X392" i="35" s="1"/>
  <c r="Q39" i="35"/>
  <c r="U400" i="35" s="1"/>
  <c r="X400" i="35" s="1"/>
  <c r="M39" i="35"/>
  <c r="U160" i="35" s="1"/>
  <c r="X160" i="35" s="1"/>
  <c r="O39" i="35"/>
  <c r="U280" i="35" s="1"/>
  <c r="X280" i="35" s="1"/>
  <c r="O41" i="35"/>
  <c r="U282" i="35" s="1"/>
  <c r="X282" i="35" s="1"/>
  <c r="K41" i="35"/>
  <c r="U42" i="35" s="1"/>
  <c r="X42" i="35" s="1"/>
  <c r="P41" i="35"/>
  <c r="U342" i="35" s="1"/>
  <c r="X342" i="35" s="1"/>
  <c r="P42" i="35"/>
  <c r="U343" i="35" s="1"/>
  <c r="L42" i="35"/>
  <c r="U103" i="35" s="1"/>
  <c r="X103" i="35" s="1"/>
  <c r="O42" i="35"/>
  <c r="U283" i="35" s="1"/>
  <c r="L47" i="35"/>
  <c r="U108" i="35" s="1"/>
  <c r="X108" i="35" s="1"/>
  <c r="M49" i="35"/>
  <c r="U170" i="35" s="1"/>
  <c r="X170" i="35" s="1"/>
  <c r="M50" i="35"/>
  <c r="U171" i="35" s="1"/>
  <c r="X171" i="35" s="1"/>
  <c r="X54" i="35"/>
  <c r="Q55" i="35"/>
  <c r="U416" i="35" s="1"/>
  <c r="X416" i="35" s="1"/>
  <c r="M55" i="35"/>
  <c r="U176" i="35" s="1"/>
  <c r="O55" i="35"/>
  <c r="U296" i="35" s="1"/>
  <c r="X296" i="35" s="1"/>
  <c r="K58" i="35"/>
  <c r="U59" i="35" s="1"/>
  <c r="X59" i="35" s="1"/>
  <c r="X58" i="35"/>
  <c r="X61" i="35"/>
  <c r="P65" i="35"/>
  <c r="U366" i="35" s="1"/>
  <c r="X366" i="35" s="1"/>
  <c r="L65" i="35"/>
  <c r="U126" i="35" s="1"/>
  <c r="X126" i="35" s="1"/>
  <c r="N65" i="35"/>
  <c r="U246" i="35" s="1"/>
  <c r="X246" i="35" s="1"/>
  <c r="M65" i="35"/>
  <c r="U186" i="35" s="1"/>
  <c r="X186" i="35" s="1"/>
  <c r="N11" i="35"/>
  <c r="U192" i="35" s="1"/>
  <c r="N18" i="35"/>
  <c r="U199" i="35" s="1"/>
  <c r="X199" i="35" s="1"/>
  <c r="N22" i="35"/>
  <c r="U203" i="35" s="1"/>
  <c r="X203" i="35" s="1"/>
  <c r="N30" i="35"/>
  <c r="U211" i="35" s="1"/>
  <c r="X211" i="35" s="1"/>
  <c r="P34" i="35"/>
  <c r="U335" i="35" s="1"/>
  <c r="L34" i="35"/>
  <c r="U95" i="35" s="1"/>
  <c r="X95" i="35" s="1"/>
  <c r="M11" i="35"/>
  <c r="U132" i="35" s="1"/>
  <c r="X132" i="35" s="1"/>
  <c r="M15" i="35"/>
  <c r="U136" i="35" s="1"/>
  <c r="X136" i="35" s="1"/>
  <c r="AE17" i="35"/>
  <c r="M18" i="35"/>
  <c r="U139" i="35" s="1"/>
  <c r="X139" i="35" s="1"/>
  <c r="M22" i="35"/>
  <c r="U143" i="35" s="1"/>
  <c r="X143" i="35" s="1"/>
  <c r="M26" i="35"/>
  <c r="U147" i="35" s="1"/>
  <c r="X147" i="35" s="1"/>
  <c r="M30" i="35"/>
  <c r="U151" i="35" s="1"/>
  <c r="X151" i="35" s="1"/>
  <c r="N34" i="35"/>
  <c r="U215" i="35" s="1"/>
  <c r="X215" i="35" s="1"/>
  <c r="X34" i="35"/>
  <c r="Q35" i="35"/>
  <c r="U396" i="35" s="1"/>
  <c r="X396" i="35" s="1"/>
  <c r="M35" i="35"/>
  <c r="U156" i="35" s="1"/>
  <c r="O35" i="35"/>
  <c r="U276" i="35" s="1"/>
  <c r="X276" i="35" s="1"/>
  <c r="O37" i="35"/>
  <c r="U278" i="35" s="1"/>
  <c r="X278" i="35" s="1"/>
  <c r="K37" i="35"/>
  <c r="U38" i="35" s="1"/>
  <c r="X38" i="35" s="1"/>
  <c r="P37" i="35"/>
  <c r="U338" i="35" s="1"/>
  <c r="X338" i="35" s="1"/>
  <c r="P38" i="35"/>
  <c r="U339" i="35" s="1"/>
  <c r="L38" i="35"/>
  <c r="U99" i="35" s="1"/>
  <c r="X99" i="35" s="1"/>
  <c r="O38" i="35"/>
  <c r="U279" i="35" s="1"/>
  <c r="N47" i="35"/>
  <c r="U228" i="35" s="1"/>
  <c r="N49" i="35"/>
  <c r="U230" i="35" s="1"/>
  <c r="X230" i="35" s="1"/>
  <c r="N50" i="35"/>
  <c r="U231" i="35" s="1"/>
  <c r="X231" i="35" s="1"/>
  <c r="Q51" i="35"/>
  <c r="U412" i="35" s="1"/>
  <c r="X412" i="35" s="1"/>
  <c r="M51" i="35"/>
  <c r="U172" i="35" s="1"/>
  <c r="X172" i="35" s="1"/>
  <c r="O51" i="35"/>
  <c r="U292" i="35" s="1"/>
  <c r="X292" i="35" s="1"/>
  <c r="O53" i="35"/>
  <c r="U294" i="35" s="1"/>
  <c r="X294" i="35" s="1"/>
  <c r="K53" i="35"/>
  <c r="U54" i="35" s="1"/>
  <c r="P53" i="35"/>
  <c r="U354" i="35" s="1"/>
  <c r="X354" i="35" s="1"/>
  <c r="P54" i="35"/>
  <c r="U355" i="35" s="1"/>
  <c r="L54" i="35"/>
  <c r="U115" i="35" s="1"/>
  <c r="X115" i="35" s="1"/>
  <c r="O54" i="35"/>
  <c r="U295" i="35" s="1"/>
  <c r="P57" i="35"/>
  <c r="U358" i="35" s="1"/>
  <c r="X358" i="35" s="1"/>
  <c r="L57" i="35"/>
  <c r="U118" i="35" s="1"/>
  <c r="X118" i="35" s="1"/>
  <c r="O57" i="35"/>
  <c r="U298" i="35" s="1"/>
  <c r="X298" i="35" s="1"/>
  <c r="K57" i="35"/>
  <c r="U58" i="35" s="1"/>
  <c r="P61" i="35"/>
  <c r="U362" i="35" s="1"/>
  <c r="X362" i="35" s="1"/>
  <c r="L61" i="35"/>
  <c r="U122" i="35" s="1"/>
  <c r="X122" i="35" s="1"/>
  <c r="M61" i="35"/>
  <c r="U182" i="35" s="1"/>
  <c r="X182" i="35" s="1"/>
  <c r="Q61" i="35"/>
  <c r="U422" i="35" s="1"/>
  <c r="X422" i="35" s="1"/>
  <c r="K61" i="35"/>
  <c r="U62" i="35" s="1"/>
  <c r="X62" i="35" s="1"/>
  <c r="Q62" i="35"/>
  <c r="U423" i="35" s="1"/>
  <c r="X423" i="35" s="1"/>
  <c r="M62" i="35"/>
  <c r="U183" i="35" s="1"/>
  <c r="X183" i="35" s="1"/>
  <c r="L62" i="35"/>
  <c r="U123" i="35" s="1"/>
  <c r="X123" i="35" s="1"/>
  <c r="P62" i="35"/>
  <c r="U363" i="35" s="1"/>
  <c r="X363" i="35" s="1"/>
  <c r="K62" i="35"/>
  <c r="U63" i="35" s="1"/>
  <c r="X63" i="35" s="1"/>
  <c r="Q66" i="35"/>
  <c r="U427" i="35" s="1"/>
  <c r="M66" i="35"/>
  <c r="U187" i="35" s="1"/>
  <c r="X187" i="35" s="1"/>
  <c r="N66" i="35"/>
  <c r="U247" i="35" s="1"/>
  <c r="X247" i="35" s="1"/>
  <c r="L66" i="35"/>
  <c r="U127" i="35" s="1"/>
  <c r="X127" i="35" s="1"/>
  <c r="X77" i="35"/>
  <c r="X165" i="35"/>
  <c r="M59" i="35"/>
  <c r="U180" i="35" s="1"/>
  <c r="X180" i="35" s="1"/>
  <c r="Q59" i="35"/>
  <c r="U420" i="35" s="1"/>
  <c r="X420" i="35" s="1"/>
  <c r="O68" i="35"/>
  <c r="U309" i="35" s="1"/>
  <c r="K68" i="35"/>
  <c r="U69" i="35" s="1"/>
  <c r="X69" i="35" s="1"/>
  <c r="P68" i="35"/>
  <c r="U369" i="35" s="1"/>
  <c r="X369" i="35" s="1"/>
  <c r="X73" i="35"/>
  <c r="X81" i="35"/>
  <c r="X89" i="35"/>
  <c r="X97" i="35"/>
  <c r="X105" i="35"/>
  <c r="X113" i="35"/>
  <c r="X121" i="35"/>
  <c r="X129" i="35"/>
  <c r="X137" i="35"/>
  <c r="X176" i="35"/>
  <c r="X299" i="35"/>
  <c r="X315" i="35"/>
  <c r="X331" i="35"/>
  <c r="X347" i="35"/>
  <c r="X379" i="35"/>
  <c r="X395" i="35"/>
  <c r="X411" i="35"/>
  <c r="X427" i="35"/>
  <c r="O64" i="35"/>
  <c r="U305" i="35" s="1"/>
  <c r="K64" i="35"/>
  <c r="U65" i="35" s="1"/>
  <c r="X65" i="35" s="1"/>
  <c r="P64" i="35"/>
  <c r="U365" i="35" s="1"/>
  <c r="X93" i="35"/>
  <c r="X101" i="35"/>
  <c r="X109" i="35"/>
  <c r="X117" i="35"/>
  <c r="X125" i="35"/>
  <c r="X133" i="35"/>
  <c r="X152" i="35"/>
  <c r="X168" i="35"/>
  <c r="X184" i="35"/>
  <c r="X274" i="35"/>
  <c r="X291" i="35"/>
  <c r="X307" i="35"/>
  <c r="X323" i="35"/>
  <c r="X339" i="35"/>
  <c r="X355" i="35"/>
  <c r="X371" i="35"/>
  <c r="X387" i="35"/>
  <c r="X403" i="35"/>
  <c r="X419" i="35"/>
  <c r="X156" i="35"/>
  <c r="X164" i="35"/>
  <c r="X188" i="35"/>
  <c r="X196" i="35"/>
  <c r="X204" i="35"/>
  <c r="X212" i="35"/>
  <c r="X220" i="35"/>
  <c r="X228" i="35"/>
  <c r="X236" i="35"/>
  <c r="X244" i="35"/>
  <c r="X252" i="35"/>
  <c r="X260" i="35"/>
  <c r="X269" i="35"/>
  <c r="X287" i="35"/>
  <c r="X295" i="35"/>
  <c r="X303" i="35"/>
  <c r="X311" i="35"/>
  <c r="X319" i="35"/>
  <c r="X327" i="35"/>
  <c r="X335" i="35"/>
  <c r="X343" i="35"/>
  <c r="X351" i="35"/>
  <c r="X367" i="35"/>
  <c r="X375" i="35"/>
  <c r="X383" i="35"/>
  <c r="X391" i="35"/>
  <c r="X399" i="35"/>
  <c r="X407" i="35"/>
  <c r="X415" i="35"/>
  <c r="X192" i="35"/>
  <c r="X200" i="35"/>
  <c r="X208" i="35"/>
  <c r="X216" i="35"/>
  <c r="X224" i="35"/>
  <c r="X232" i="35"/>
  <c r="X240" i="35"/>
  <c r="X248" i="35"/>
  <c r="X256" i="35"/>
  <c r="X261" i="35"/>
  <c r="X277" i="35"/>
  <c r="X279" i="35"/>
  <c r="X281" i="35"/>
  <c r="X283" i="35"/>
  <c r="X285" i="35"/>
  <c r="X293" i="35"/>
  <c r="X301" i="35"/>
  <c r="X309" i="35"/>
  <c r="X317" i="35"/>
  <c r="X325" i="35"/>
  <c r="X333" i="35"/>
  <c r="X341" i="35"/>
  <c r="X349" i="35"/>
  <c r="X357" i="35"/>
  <c r="X365" i="35"/>
  <c r="X373" i="35"/>
  <c r="X381" i="35"/>
  <c r="X389" i="35"/>
  <c r="X397" i="35"/>
  <c r="X405" i="35"/>
  <c r="X413" i="35"/>
  <c r="X421" i="35"/>
  <c r="X429" i="35"/>
  <c r="X265" i="35"/>
  <c r="X273" i="35"/>
  <c r="X289" i="35"/>
  <c r="X297" i="35"/>
  <c r="X305" i="35"/>
  <c r="X321" i="35"/>
  <c r="X329" i="35"/>
  <c r="X337" i="35"/>
  <c r="X345" i="35"/>
  <c r="X353" i="35"/>
  <c r="X361" i="35"/>
  <c r="X377" i="35"/>
  <c r="X385" i="35"/>
  <c r="X393" i="35"/>
  <c r="X401" i="35"/>
  <c r="X409" i="35"/>
  <c r="X417" i="35"/>
  <c r="X425" i="35"/>
  <c r="AC17" i="36" l="1"/>
  <c r="AE17" i="36"/>
  <c r="U130" i="36"/>
  <c r="X130" i="36" s="1"/>
  <c r="U70" i="36"/>
  <c r="X70" i="36" s="1"/>
  <c r="AD18" i="36"/>
  <c r="AB19" i="36"/>
  <c r="AE18" i="36"/>
  <c r="AC18" i="36"/>
  <c r="W6" i="35"/>
  <c r="AC19" i="35"/>
  <c r="AB20" i="35"/>
  <c r="AE19" i="35"/>
  <c r="AD19" i="35"/>
  <c r="W6" i="36" l="1"/>
  <c r="AB20" i="36"/>
  <c r="AE19" i="36"/>
  <c r="AD19" i="36"/>
  <c r="AC19" i="36"/>
  <c r="AD20" i="35"/>
  <c r="AC20" i="35"/>
  <c r="AB21" i="35"/>
  <c r="AE20" i="35"/>
  <c r="AB21" i="36" l="1"/>
  <c r="AE20" i="36"/>
  <c r="AD20" i="36"/>
  <c r="AC20" i="36"/>
  <c r="AB22" i="35"/>
  <c r="AE21" i="35"/>
  <c r="AD21" i="35"/>
  <c r="AC21" i="35"/>
  <c r="AC21" i="36" l="1"/>
  <c r="AB22" i="36"/>
  <c r="AE21" i="36"/>
  <c r="AD21" i="36"/>
  <c r="AB23" i="35"/>
  <c r="AE22" i="35"/>
  <c r="AC22" i="35"/>
  <c r="AD22" i="35"/>
  <c r="AD22" i="36" l="1"/>
  <c r="AC22" i="36"/>
  <c r="AE22" i="36"/>
  <c r="AB23" i="36"/>
  <c r="AC23" i="35"/>
  <c r="AD23" i="35"/>
  <c r="AB24" i="35"/>
  <c r="AE23" i="35"/>
  <c r="AB24" i="36" l="1"/>
  <c r="AE23" i="36"/>
  <c r="AD23" i="36"/>
  <c r="AC23" i="36"/>
  <c r="AD24" i="35"/>
  <c r="AE24" i="35"/>
  <c r="AC24" i="35"/>
  <c r="AB25" i="35"/>
  <c r="AB25" i="36" l="1"/>
  <c r="AE24" i="36"/>
  <c r="AD24" i="36"/>
  <c r="AC24" i="36"/>
  <c r="AB26" i="35"/>
  <c r="AE25" i="35"/>
  <c r="AD25" i="35"/>
  <c r="AC25" i="35"/>
  <c r="AC25" i="36" l="1"/>
  <c r="AB26" i="36"/>
  <c r="AE25" i="36"/>
  <c r="AD25" i="36"/>
  <c r="AC26" i="35"/>
  <c r="AB27" i="35"/>
  <c r="AE26" i="35"/>
  <c r="AD26" i="35"/>
  <c r="AD26" i="36" l="1"/>
  <c r="AC26" i="36"/>
  <c r="AE26" i="36"/>
  <c r="AB27" i="36"/>
  <c r="AC27" i="35"/>
  <c r="AD27" i="35"/>
  <c r="AB28" i="35"/>
  <c r="AE27" i="35"/>
  <c r="AB28" i="36" l="1"/>
  <c r="AE27" i="36"/>
  <c r="AD27" i="36"/>
  <c r="AC27" i="36"/>
  <c r="AD28" i="35"/>
  <c r="AC28" i="35"/>
  <c r="AB29" i="35"/>
  <c r="AE28" i="35"/>
  <c r="AB29" i="36" l="1"/>
  <c r="AE28" i="36"/>
  <c r="AD28" i="36"/>
  <c r="AC28" i="36"/>
  <c r="AB30" i="35"/>
  <c r="AE29" i="35"/>
  <c r="AD29" i="35"/>
  <c r="AC29" i="35"/>
  <c r="AC29" i="36" l="1"/>
  <c r="AB30" i="36"/>
  <c r="AE29" i="36"/>
  <c r="AD29" i="36"/>
  <c r="AC30" i="35"/>
  <c r="AB31" i="35"/>
  <c r="AE30" i="35"/>
  <c r="AD30" i="35"/>
  <c r="AD30" i="36" l="1"/>
  <c r="AC30" i="36"/>
  <c r="AE30" i="36"/>
  <c r="AB31" i="36"/>
  <c r="AC31" i="35"/>
  <c r="AB32" i="35"/>
  <c r="AE31" i="35"/>
  <c r="AD31" i="35"/>
  <c r="AB32" i="36" l="1"/>
  <c r="AE31" i="36"/>
  <c r="AD31" i="36"/>
  <c r="AC31" i="36"/>
  <c r="AD32" i="35"/>
  <c r="AE32" i="35"/>
  <c r="AC32" i="35"/>
  <c r="AB33" i="35"/>
  <c r="AB33" i="36" l="1"/>
  <c r="AC32" i="36"/>
  <c r="AE32" i="36"/>
  <c r="AD32" i="36"/>
  <c r="AE33" i="35"/>
  <c r="AB34" i="35"/>
  <c r="AD33" i="35"/>
  <c r="AC33" i="35"/>
  <c r="AC33" i="36" l="1"/>
  <c r="AB34" i="36"/>
  <c r="AD33" i="36"/>
  <c r="AE33" i="36"/>
  <c r="AB35" i="35"/>
  <c r="AE34" i="35"/>
  <c r="AD34" i="35"/>
  <c r="AC34" i="35"/>
  <c r="AD34" i="36" l="1"/>
  <c r="AB35" i="36"/>
  <c r="AE34" i="36"/>
  <c r="AC34" i="36"/>
  <c r="AE35" i="35"/>
  <c r="AB36" i="35"/>
  <c r="AC35" i="35"/>
  <c r="AD35" i="35"/>
  <c r="AB36" i="36" l="1"/>
  <c r="AE35" i="36"/>
  <c r="AC35" i="36"/>
  <c r="AD35" i="36"/>
  <c r="AC36" i="35"/>
  <c r="AE36" i="35"/>
  <c r="AD36" i="35"/>
  <c r="AB37" i="35"/>
  <c r="AD36" i="36" l="1"/>
  <c r="AB37" i="36"/>
  <c r="AC36" i="36"/>
  <c r="AE36" i="36"/>
  <c r="AD37" i="35"/>
  <c r="AB38" i="35"/>
  <c r="AE37" i="35"/>
  <c r="AC37" i="35"/>
  <c r="AB38" i="36" l="1"/>
  <c r="AE37" i="36"/>
  <c r="AC37" i="36"/>
  <c r="AD37" i="36"/>
  <c r="AB39" i="35"/>
  <c r="AE38" i="35"/>
  <c r="AD38" i="35"/>
  <c r="AC38" i="35"/>
  <c r="AD38" i="36" l="1"/>
  <c r="AB39" i="36"/>
  <c r="AC38" i="36"/>
  <c r="AE38" i="36"/>
  <c r="AB40" i="35"/>
  <c r="AC39" i="35"/>
  <c r="AE39" i="35"/>
  <c r="AD39" i="35"/>
  <c r="AC39" i="36" l="1"/>
  <c r="AB40" i="36"/>
  <c r="AE39" i="36"/>
  <c r="AD39" i="36"/>
  <c r="AC40" i="35"/>
  <c r="AB41" i="35"/>
  <c r="AD40" i="35"/>
  <c r="AE40" i="35"/>
  <c r="AD40" i="36" l="1"/>
  <c r="AB41" i="36"/>
  <c r="AE40" i="36"/>
  <c r="AC40" i="36"/>
  <c r="AD41" i="35"/>
  <c r="AB42" i="35"/>
  <c r="AE41" i="35"/>
  <c r="AC41" i="35"/>
  <c r="AB42" i="36" l="1"/>
  <c r="AE41" i="36"/>
  <c r="AC41" i="36"/>
  <c r="AD41" i="36"/>
  <c r="AB43" i="35"/>
  <c r="AE42" i="35"/>
  <c r="AC42" i="35"/>
  <c r="AD42" i="35"/>
  <c r="AD42" i="36" l="1"/>
  <c r="AB43" i="36"/>
  <c r="AC42" i="36"/>
  <c r="AE42" i="36"/>
  <c r="AD43" i="35"/>
  <c r="AB44" i="35"/>
  <c r="AC43" i="35"/>
  <c r="AE43" i="35"/>
  <c r="AC43" i="36" l="1"/>
  <c r="AB44" i="36"/>
  <c r="AE43" i="36"/>
  <c r="AD43" i="36"/>
  <c r="AC44" i="35"/>
  <c r="AD44" i="35"/>
  <c r="AB45" i="35"/>
  <c r="AE44" i="35"/>
  <c r="AD44" i="36" l="1"/>
  <c r="AB45" i="36"/>
  <c r="AC44" i="36"/>
  <c r="AE44" i="36"/>
  <c r="AD45" i="35"/>
  <c r="AC45" i="35"/>
  <c r="AE45" i="35"/>
  <c r="AB46" i="35"/>
  <c r="AB46" i="36" l="1"/>
  <c r="AE45" i="36"/>
  <c r="AC45" i="36"/>
  <c r="AD45" i="36"/>
  <c r="AB47" i="35"/>
  <c r="AE46" i="35"/>
  <c r="AD46" i="35"/>
  <c r="AC46" i="35"/>
  <c r="AD46" i="36" l="1"/>
  <c r="AB47" i="36"/>
  <c r="AC46" i="36"/>
  <c r="AE46" i="36"/>
  <c r="AE47" i="35"/>
  <c r="AD47" i="35"/>
  <c r="AB48" i="35"/>
  <c r="AC47" i="35"/>
  <c r="AC47" i="36" l="1"/>
  <c r="AB48" i="36"/>
  <c r="AE47" i="36"/>
  <c r="AD47" i="36"/>
  <c r="AC48" i="35"/>
  <c r="AE48" i="35"/>
  <c r="AD48" i="35"/>
  <c r="AB49" i="35"/>
  <c r="AD48" i="36" l="1"/>
  <c r="AB49" i="36"/>
  <c r="AE48" i="36"/>
  <c r="AC48" i="36"/>
  <c r="AD49" i="35"/>
  <c r="AE49" i="35"/>
  <c r="AC49" i="35"/>
  <c r="AB50" i="35"/>
  <c r="AB50" i="36" l="1"/>
  <c r="AE49" i="36"/>
  <c r="AC49" i="36"/>
  <c r="AD49" i="36"/>
  <c r="AB51" i="35"/>
  <c r="AE50" i="35"/>
  <c r="AD50" i="35"/>
  <c r="AC50" i="35"/>
  <c r="AD50" i="36" l="1"/>
  <c r="AB51" i="36"/>
  <c r="AC50" i="36"/>
  <c r="AE50" i="36"/>
  <c r="AE51" i="35"/>
  <c r="AB52" i="35"/>
  <c r="AD51" i="35"/>
  <c r="AC51" i="35"/>
  <c r="AC51" i="36" l="1"/>
  <c r="AB52" i="36"/>
  <c r="AE51" i="36"/>
  <c r="AD51" i="36"/>
  <c r="AC52" i="35"/>
  <c r="AE52" i="35"/>
  <c r="AB53" i="35"/>
  <c r="AD52" i="35"/>
  <c r="AD52" i="36" l="1"/>
  <c r="AB53" i="36"/>
  <c r="AC52" i="36"/>
  <c r="AE52" i="36"/>
  <c r="AD53" i="35"/>
  <c r="AB54" i="35"/>
  <c r="AE53" i="35"/>
  <c r="AC53" i="35"/>
  <c r="AB54" i="36" l="1"/>
  <c r="AE53" i="36"/>
  <c r="AC53" i="36"/>
  <c r="AD53" i="36"/>
  <c r="AB55" i="35"/>
  <c r="AE54" i="35"/>
  <c r="AC54" i="35"/>
  <c r="AD54" i="35"/>
  <c r="AD54" i="36" l="1"/>
  <c r="AB55" i="36"/>
  <c r="AC54" i="36"/>
  <c r="AE54" i="36"/>
  <c r="AC55" i="35"/>
  <c r="AD55" i="35"/>
  <c r="AE55" i="35"/>
  <c r="AC55" i="36" l="1"/>
  <c r="AE55" i="36"/>
  <c r="AD55" i="36"/>
  <c r="E3" i="26"/>
  <c r="D3" i="26"/>
  <c r="C3" i="26"/>
  <c r="B3" i="26"/>
  <c r="E2" i="26"/>
  <c r="D2" i="26"/>
  <c r="C2" i="26"/>
  <c r="B2" i="26"/>
  <c r="E5" i="26"/>
  <c r="D5" i="26"/>
  <c r="C5" i="26"/>
  <c r="B5" i="26"/>
  <c r="E4" i="26"/>
  <c r="D4" i="26"/>
  <c r="C4" i="26"/>
  <c r="B4" i="26"/>
  <c r="O12" i="19"/>
  <c r="O14" i="19"/>
  <c r="O15" i="19"/>
  <c r="G86" i="17" l="1"/>
  <c r="H86" i="17"/>
  <c r="I86" i="17"/>
  <c r="G87" i="17"/>
  <c r="E8" i="22" s="1"/>
  <c r="H87" i="17"/>
  <c r="I87" i="17"/>
  <c r="G88" i="17"/>
  <c r="H88" i="17"/>
  <c r="F9" i="22" s="1"/>
  <c r="I88" i="17"/>
  <c r="G89" i="17"/>
  <c r="H89" i="17"/>
  <c r="I89" i="17"/>
  <c r="G10" i="22" s="1"/>
  <c r="G90" i="17"/>
  <c r="H90" i="17"/>
  <c r="I90" i="17"/>
  <c r="G91" i="17"/>
  <c r="E12" i="22" s="1"/>
  <c r="H91" i="17"/>
  <c r="I91" i="17"/>
  <c r="G92" i="17"/>
  <c r="H92" i="17"/>
  <c r="F13" i="22" s="1"/>
  <c r="I92" i="17"/>
  <c r="G93" i="17"/>
  <c r="H93" i="17"/>
  <c r="I93" i="17"/>
  <c r="G14" i="22" s="1"/>
  <c r="G94" i="17"/>
  <c r="H94" i="17"/>
  <c r="I94" i="17"/>
  <c r="G95" i="17"/>
  <c r="E16" i="22" s="1"/>
  <c r="H95" i="17"/>
  <c r="I95" i="17"/>
  <c r="G96" i="17"/>
  <c r="H96" i="17"/>
  <c r="F17" i="22" s="1"/>
  <c r="I96" i="17"/>
  <c r="G97" i="17"/>
  <c r="H97" i="17"/>
  <c r="I97" i="17"/>
  <c r="G18" i="22" s="1"/>
  <c r="G98" i="17"/>
  <c r="H98" i="17"/>
  <c r="I98" i="17"/>
  <c r="G99" i="17"/>
  <c r="E20" i="22" s="1"/>
  <c r="H99" i="17"/>
  <c r="I99" i="17"/>
  <c r="G100" i="17"/>
  <c r="H100" i="17"/>
  <c r="F21" i="22" s="1"/>
  <c r="I100" i="17"/>
  <c r="G101" i="17"/>
  <c r="H101" i="17"/>
  <c r="I101" i="17"/>
  <c r="G22" i="22" s="1"/>
  <c r="G102" i="17"/>
  <c r="H102" i="17"/>
  <c r="I102" i="17"/>
  <c r="G103" i="17"/>
  <c r="E24" i="22" s="1"/>
  <c r="H103" i="17"/>
  <c r="I103" i="17"/>
  <c r="G104" i="17"/>
  <c r="H104" i="17"/>
  <c r="F25" i="22" s="1"/>
  <c r="I104" i="17"/>
  <c r="G105" i="17"/>
  <c r="H105" i="17"/>
  <c r="I105" i="17"/>
  <c r="G26" i="22" s="1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G83" i="17"/>
  <c r="G84" i="17"/>
  <c r="G81" i="17"/>
  <c r="H81" i="17"/>
  <c r="I81" i="17"/>
  <c r="G82" i="17"/>
  <c r="H82" i="17"/>
  <c r="I82" i="17"/>
  <c r="H83" i="17"/>
  <c r="I83" i="17"/>
  <c r="H84" i="17"/>
  <c r="I84" i="17"/>
  <c r="G85" i="17"/>
  <c r="H85" i="17"/>
  <c r="I85" i="17"/>
  <c r="F85" i="17"/>
  <c r="F84" i="17"/>
  <c r="F83" i="17"/>
  <c r="D4" i="22" s="1"/>
  <c r="F82" i="17"/>
  <c r="F81" i="17"/>
  <c r="G44" i="18"/>
  <c r="H44" i="18" s="1"/>
  <c r="G93" i="18"/>
  <c r="G71" i="18"/>
  <c r="H71" i="18" s="1"/>
  <c r="F82" i="18"/>
  <c r="F110" i="18" s="1"/>
  <c r="G87" i="18"/>
  <c r="E53" i="22" s="1"/>
  <c r="G88" i="18"/>
  <c r="G89" i="18"/>
  <c r="G90" i="18"/>
  <c r="H90" i="18"/>
  <c r="I90" i="18"/>
  <c r="G92" i="18"/>
  <c r="E58" i="22" s="1"/>
  <c r="H92" i="18"/>
  <c r="F58" i="22" s="1"/>
  <c r="I92" i="18"/>
  <c r="G58" i="22" s="1"/>
  <c r="H93" i="18"/>
  <c r="I93" i="18"/>
  <c r="G59" i="22" s="1"/>
  <c r="G94" i="18"/>
  <c r="E60" i="22" s="1"/>
  <c r="H94" i="18"/>
  <c r="I94" i="18"/>
  <c r="G95" i="18"/>
  <c r="H95" i="18"/>
  <c r="F61" i="22" s="1"/>
  <c r="I95" i="18"/>
  <c r="G61" i="22" s="1"/>
  <c r="G96" i="18"/>
  <c r="I96" i="18"/>
  <c r="G62" i="22" s="1"/>
  <c r="H97" i="18"/>
  <c r="I97" i="18"/>
  <c r="G63" i="22" s="1"/>
  <c r="H98" i="18"/>
  <c r="H99" i="18"/>
  <c r="I99" i="18"/>
  <c r="G65" i="22" s="1"/>
  <c r="H100" i="18"/>
  <c r="I100" i="18"/>
  <c r="G66" i="22" s="1"/>
  <c r="H102" i="18"/>
  <c r="F68" i="22" s="1"/>
  <c r="H103" i="18"/>
  <c r="I103" i="18"/>
  <c r="G69" i="22" s="1"/>
  <c r="H104" i="18"/>
  <c r="I104" i="18"/>
  <c r="G105" i="18"/>
  <c r="H105" i="18"/>
  <c r="I105" i="18"/>
  <c r="G106" i="18"/>
  <c r="H106" i="18"/>
  <c r="I106" i="18"/>
  <c r="G107" i="18"/>
  <c r="H107" i="18"/>
  <c r="I107" i="18"/>
  <c r="G73" i="22" s="1"/>
  <c r="G108" i="18"/>
  <c r="H108" i="18"/>
  <c r="I108" i="18"/>
  <c r="G109" i="18"/>
  <c r="E75" i="22" s="1"/>
  <c r="H109" i="18"/>
  <c r="F75" i="22" s="1"/>
  <c r="I109" i="18"/>
  <c r="G110" i="18"/>
  <c r="H110" i="18"/>
  <c r="I110" i="18"/>
  <c r="F108" i="18"/>
  <c r="D74" i="22" s="1"/>
  <c r="F107" i="18"/>
  <c r="F102" i="18"/>
  <c r="F100" i="18"/>
  <c r="D66" i="22" s="1"/>
  <c r="F97" i="18"/>
  <c r="F95" i="18"/>
  <c r="F92" i="18"/>
  <c r="D58" i="22" s="1"/>
  <c r="F90" i="18"/>
  <c r="F87" i="18"/>
  <c r="F21" i="18"/>
  <c r="G121" i="16"/>
  <c r="H121" i="16"/>
  <c r="I121" i="16"/>
  <c r="G122" i="16"/>
  <c r="H122" i="16"/>
  <c r="I122" i="16"/>
  <c r="G123" i="16"/>
  <c r="H123" i="16"/>
  <c r="I123" i="16"/>
  <c r="G124" i="16"/>
  <c r="H124" i="16"/>
  <c r="I124" i="16"/>
  <c r="G125" i="16"/>
  <c r="H125" i="16"/>
  <c r="I125" i="16"/>
  <c r="F122" i="16"/>
  <c r="G116" i="16"/>
  <c r="H116" i="16"/>
  <c r="I116" i="16"/>
  <c r="G117" i="16"/>
  <c r="H117" i="16"/>
  <c r="I117" i="16"/>
  <c r="G118" i="16"/>
  <c r="H118" i="16"/>
  <c r="I118" i="16"/>
  <c r="G119" i="16"/>
  <c r="H119" i="16"/>
  <c r="I119" i="16"/>
  <c r="G120" i="16"/>
  <c r="H120" i="16"/>
  <c r="I120" i="16"/>
  <c r="F117" i="16"/>
  <c r="G107" i="16"/>
  <c r="H107" i="16"/>
  <c r="I107" i="16"/>
  <c r="I108" i="16"/>
  <c r="G110" i="16"/>
  <c r="H110" i="16"/>
  <c r="I110" i="16"/>
  <c r="F110" i="16"/>
  <c r="F107" i="16"/>
  <c r="G102" i="16"/>
  <c r="H102" i="16"/>
  <c r="I102" i="16"/>
  <c r="I103" i="16"/>
  <c r="G105" i="16"/>
  <c r="H105" i="16"/>
  <c r="I105" i="16"/>
  <c r="F105" i="16"/>
  <c r="F102" i="16"/>
  <c r="F86" i="16"/>
  <c r="F104" i="16" s="1"/>
  <c r="F46" i="16"/>
  <c r="B15" i="33"/>
  <c r="B11" i="33"/>
  <c r="B7" i="33"/>
  <c r="B3" i="33"/>
  <c r="I241" i="31"/>
  <c r="H241" i="31"/>
  <c r="G241" i="31"/>
  <c r="F241" i="31"/>
  <c r="E241" i="31"/>
  <c r="I240" i="31"/>
  <c r="H240" i="31"/>
  <c r="G240" i="31"/>
  <c r="F240" i="31"/>
  <c r="E240" i="31"/>
  <c r="I239" i="31"/>
  <c r="H239" i="31"/>
  <c r="G239" i="31"/>
  <c r="F239" i="31"/>
  <c r="E239" i="31"/>
  <c r="I238" i="31"/>
  <c r="H238" i="31"/>
  <c r="G238" i="31"/>
  <c r="F238" i="31"/>
  <c r="E238" i="31"/>
  <c r="I237" i="31"/>
  <c r="H237" i="31"/>
  <c r="G237" i="31"/>
  <c r="F237" i="31"/>
  <c r="E237" i="31"/>
  <c r="I236" i="31"/>
  <c r="H236" i="31"/>
  <c r="G236" i="31"/>
  <c r="F236" i="31"/>
  <c r="E236" i="31"/>
  <c r="I235" i="31"/>
  <c r="H235" i="31"/>
  <c r="G235" i="31"/>
  <c r="F235" i="31"/>
  <c r="E235" i="31"/>
  <c r="I234" i="31"/>
  <c r="H234" i="31"/>
  <c r="G234" i="31"/>
  <c r="F234" i="31"/>
  <c r="E234" i="31"/>
  <c r="I233" i="31"/>
  <c r="H233" i="31"/>
  <c r="G233" i="31"/>
  <c r="F233" i="31"/>
  <c r="E233" i="31"/>
  <c r="I232" i="31"/>
  <c r="H232" i="31"/>
  <c r="G232" i="31"/>
  <c r="F232" i="31"/>
  <c r="E232" i="31"/>
  <c r="I231" i="31"/>
  <c r="H231" i="31"/>
  <c r="G231" i="31"/>
  <c r="F231" i="31"/>
  <c r="E231" i="31"/>
  <c r="I230" i="31"/>
  <c r="H230" i="31"/>
  <c r="G230" i="31"/>
  <c r="F230" i="31"/>
  <c r="E230" i="31"/>
  <c r="I229" i="31"/>
  <c r="H229" i="31"/>
  <c r="G229" i="31"/>
  <c r="F229" i="31"/>
  <c r="E229" i="31"/>
  <c r="I228" i="31"/>
  <c r="H228" i="31"/>
  <c r="G228" i="31"/>
  <c r="F228" i="31"/>
  <c r="E228" i="31"/>
  <c r="I227" i="31"/>
  <c r="H227" i="31"/>
  <c r="G227" i="31"/>
  <c r="F227" i="31"/>
  <c r="E227" i="31"/>
  <c r="I226" i="31"/>
  <c r="H226" i="31"/>
  <c r="G226" i="31"/>
  <c r="F226" i="31"/>
  <c r="E226" i="31"/>
  <c r="I225" i="31"/>
  <c r="H225" i="31"/>
  <c r="G225" i="31"/>
  <c r="F225" i="31"/>
  <c r="E225" i="31"/>
  <c r="I224" i="31"/>
  <c r="H224" i="31"/>
  <c r="G224" i="31"/>
  <c r="F224" i="31"/>
  <c r="E224" i="31"/>
  <c r="I223" i="31"/>
  <c r="H223" i="31"/>
  <c r="G223" i="31"/>
  <c r="F223" i="31"/>
  <c r="E223" i="31"/>
  <c r="I222" i="31"/>
  <c r="H222" i="31"/>
  <c r="G222" i="31"/>
  <c r="F222" i="31"/>
  <c r="E222" i="31"/>
  <c r="I221" i="31"/>
  <c r="H221" i="31"/>
  <c r="G221" i="31"/>
  <c r="F221" i="31"/>
  <c r="E221" i="31"/>
  <c r="I220" i="31"/>
  <c r="H220" i="31"/>
  <c r="G220" i="31"/>
  <c r="F220" i="31"/>
  <c r="E220" i="31"/>
  <c r="I219" i="31"/>
  <c r="H219" i="31"/>
  <c r="G219" i="31"/>
  <c r="F219" i="31"/>
  <c r="E219" i="31"/>
  <c r="I218" i="31"/>
  <c r="H218" i="31"/>
  <c r="G218" i="31"/>
  <c r="F218" i="31"/>
  <c r="E218" i="31"/>
  <c r="I217" i="31"/>
  <c r="H217" i="31"/>
  <c r="G217" i="31"/>
  <c r="F217" i="31"/>
  <c r="E217" i="31"/>
  <c r="I216" i="31"/>
  <c r="H216" i="31"/>
  <c r="G216" i="31"/>
  <c r="F216" i="31"/>
  <c r="E216" i="31"/>
  <c r="I215" i="31"/>
  <c r="H215" i="31"/>
  <c r="G215" i="31"/>
  <c r="F215" i="31"/>
  <c r="E215" i="31"/>
  <c r="I214" i="31"/>
  <c r="H214" i="31"/>
  <c r="G214" i="31"/>
  <c r="F214" i="31"/>
  <c r="E214" i="31"/>
  <c r="I213" i="31"/>
  <c r="H213" i="31"/>
  <c r="G213" i="31"/>
  <c r="F213" i="31"/>
  <c r="E213" i="31"/>
  <c r="I210" i="31"/>
  <c r="H210" i="31"/>
  <c r="G210" i="31"/>
  <c r="F210" i="31"/>
  <c r="E210" i="31"/>
  <c r="I209" i="31"/>
  <c r="H209" i="31"/>
  <c r="G209" i="31"/>
  <c r="F209" i="31"/>
  <c r="E209" i="31"/>
  <c r="I208" i="31"/>
  <c r="H208" i="31"/>
  <c r="G208" i="31"/>
  <c r="F208" i="31"/>
  <c r="E208" i="31"/>
  <c r="I207" i="31"/>
  <c r="H207" i="31"/>
  <c r="G207" i="31"/>
  <c r="F207" i="31"/>
  <c r="E207" i="31"/>
  <c r="I206" i="31"/>
  <c r="H206" i="31"/>
  <c r="G206" i="31"/>
  <c r="F206" i="31"/>
  <c r="E206" i="31"/>
  <c r="I205" i="31"/>
  <c r="H205" i="31"/>
  <c r="G205" i="31"/>
  <c r="F205" i="31"/>
  <c r="E205" i="31"/>
  <c r="I204" i="31"/>
  <c r="H204" i="31"/>
  <c r="G204" i="31"/>
  <c r="F204" i="31"/>
  <c r="E204" i="31"/>
  <c r="I203" i="31"/>
  <c r="H203" i="31"/>
  <c r="G203" i="31"/>
  <c r="F203" i="31"/>
  <c r="E203" i="31"/>
  <c r="I202" i="31"/>
  <c r="H202" i="31"/>
  <c r="G202" i="31"/>
  <c r="F202" i="31"/>
  <c r="E202" i="31"/>
  <c r="I201" i="31"/>
  <c r="H201" i="31"/>
  <c r="G201" i="31"/>
  <c r="F201" i="31"/>
  <c r="E201" i="31"/>
  <c r="I200" i="31"/>
  <c r="H200" i="31"/>
  <c r="G200" i="31"/>
  <c r="F200" i="31"/>
  <c r="E200" i="31"/>
  <c r="I199" i="31"/>
  <c r="H199" i="31"/>
  <c r="G199" i="31"/>
  <c r="F199" i="31"/>
  <c r="E199" i="31"/>
  <c r="I198" i="31"/>
  <c r="H198" i="31"/>
  <c r="G198" i="31"/>
  <c r="F198" i="31"/>
  <c r="E198" i="31"/>
  <c r="I197" i="31"/>
  <c r="H197" i="31"/>
  <c r="G197" i="31"/>
  <c r="F197" i="31"/>
  <c r="E197" i="31"/>
  <c r="I196" i="31"/>
  <c r="H196" i="31"/>
  <c r="G196" i="31"/>
  <c r="F196" i="31"/>
  <c r="E196" i="31"/>
  <c r="I195" i="31"/>
  <c r="H195" i="31"/>
  <c r="G195" i="31"/>
  <c r="F195" i="31"/>
  <c r="E195" i="31"/>
  <c r="I194" i="31"/>
  <c r="H194" i="31"/>
  <c r="G194" i="31"/>
  <c r="F194" i="31"/>
  <c r="E194" i="31"/>
  <c r="I49" i="31"/>
  <c r="H49" i="31"/>
  <c r="G49" i="31"/>
  <c r="F49" i="31"/>
  <c r="E49" i="31"/>
  <c r="I48" i="31"/>
  <c r="H48" i="31"/>
  <c r="G48" i="31"/>
  <c r="F48" i="31"/>
  <c r="E48" i="31"/>
  <c r="I47" i="31"/>
  <c r="H47" i="31"/>
  <c r="G47" i="31"/>
  <c r="F47" i="31"/>
  <c r="E47" i="31"/>
  <c r="I46" i="31"/>
  <c r="H46" i="31"/>
  <c r="G46" i="31"/>
  <c r="F46" i="31"/>
  <c r="E46" i="31"/>
  <c r="I45" i="31"/>
  <c r="H45" i="31"/>
  <c r="G45" i="31"/>
  <c r="F45" i="31"/>
  <c r="E45" i="31"/>
  <c r="I44" i="31"/>
  <c r="H44" i="31"/>
  <c r="G44" i="31"/>
  <c r="F44" i="31"/>
  <c r="E44" i="31"/>
  <c r="I43" i="31"/>
  <c r="H43" i="31"/>
  <c r="G43" i="31"/>
  <c r="F43" i="31"/>
  <c r="E43" i="31"/>
  <c r="I42" i="31"/>
  <c r="H42" i="31"/>
  <c r="G42" i="31"/>
  <c r="F42" i="31"/>
  <c r="E42" i="31"/>
  <c r="I41" i="31"/>
  <c r="H41" i="31"/>
  <c r="G41" i="31"/>
  <c r="F41" i="31"/>
  <c r="E41" i="31"/>
  <c r="I40" i="31"/>
  <c r="H40" i="31"/>
  <c r="G40" i="31"/>
  <c r="F40" i="31"/>
  <c r="E40" i="31"/>
  <c r="I39" i="31"/>
  <c r="H39" i="31"/>
  <c r="G39" i="31"/>
  <c r="F39" i="31"/>
  <c r="E39" i="31"/>
  <c r="I38" i="31"/>
  <c r="H38" i="31"/>
  <c r="G38" i="31"/>
  <c r="F38" i="31"/>
  <c r="E38" i="31"/>
  <c r="I37" i="31"/>
  <c r="H37" i="31"/>
  <c r="G37" i="31"/>
  <c r="F37" i="31"/>
  <c r="E37" i="31"/>
  <c r="I36" i="31"/>
  <c r="H36" i="31"/>
  <c r="G36" i="31"/>
  <c r="F36" i="31"/>
  <c r="E36" i="31"/>
  <c r="I35" i="31"/>
  <c r="H35" i="31"/>
  <c r="G35" i="31"/>
  <c r="F35" i="31"/>
  <c r="E35" i="31"/>
  <c r="I34" i="31"/>
  <c r="H34" i="31"/>
  <c r="G34" i="31"/>
  <c r="F34" i="31"/>
  <c r="E34" i="31"/>
  <c r="I33" i="31"/>
  <c r="H33" i="31"/>
  <c r="G33" i="31"/>
  <c r="F33" i="31"/>
  <c r="E33" i="31"/>
  <c r="I32" i="31"/>
  <c r="H32" i="31"/>
  <c r="G32" i="31"/>
  <c r="F32" i="31"/>
  <c r="E32" i="31"/>
  <c r="I31" i="31"/>
  <c r="H31" i="31"/>
  <c r="G31" i="31"/>
  <c r="F31" i="31"/>
  <c r="E31" i="31"/>
  <c r="I30" i="31"/>
  <c r="H30" i="31"/>
  <c r="G30" i="31"/>
  <c r="F30" i="31"/>
  <c r="E30" i="31"/>
  <c r="I29" i="31"/>
  <c r="H29" i="31"/>
  <c r="G29" i="31"/>
  <c r="F29" i="31"/>
  <c r="E29" i="31"/>
  <c r="I28" i="31"/>
  <c r="H28" i="31"/>
  <c r="G28" i="31"/>
  <c r="F28" i="31"/>
  <c r="E28" i="31"/>
  <c r="I27" i="31"/>
  <c r="H27" i="31"/>
  <c r="G27" i="31"/>
  <c r="F27" i="31"/>
  <c r="E27" i="31"/>
  <c r="I26" i="31"/>
  <c r="H26" i="31"/>
  <c r="G26" i="31"/>
  <c r="F26" i="31"/>
  <c r="E26" i="31"/>
  <c r="I25" i="31"/>
  <c r="H25" i="31"/>
  <c r="G25" i="31"/>
  <c r="F25" i="31"/>
  <c r="E25" i="31"/>
  <c r="I24" i="31"/>
  <c r="H24" i="31"/>
  <c r="G24" i="31"/>
  <c r="F24" i="31"/>
  <c r="E24" i="31"/>
  <c r="I23" i="31"/>
  <c r="H23" i="31"/>
  <c r="G23" i="31"/>
  <c r="F23" i="31"/>
  <c r="E23" i="31"/>
  <c r="I22" i="31"/>
  <c r="H22" i="31"/>
  <c r="G22" i="31"/>
  <c r="F22" i="31"/>
  <c r="E22" i="31"/>
  <c r="I21" i="31"/>
  <c r="H21" i="31"/>
  <c r="G21" i="31"/>
  <c r="F21" i="31"/>
  <c r="E21" i="31"/>
  <c r="I18" i="31"/>
  <c r="H18" i="31"/>
  <c r="G18" i="31"/>
  <c r="F18" i="31"/>
  <c r="E18" i="31"/>
  <c r="I17" i="31"/>
  <c r="H17" i="31"/>
  <c r="G17" i="31"/>
  <c r="F17" i="31"/>
  <c r="E17" i="31"/>
  <c r="I16" i="3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9" i="31"/>
  <c r="H9" i="31"/>
  <c r="G9" i="31"/>
  <c r="F9" i="31"/>
  <c r="E9" i="31"/>
  <c r="I8" i="31"/>
  <c r="H8" i="31"/>
  <c r="G8" i="31"/>
  <c r="F8" i="31"/>
  <c r="E8" i="31"/>
  <c r="I7" i="31"/>
  <c r="H7" i="31"/>
  <c r="G7" i="31"/>
  <c r="F7" i="31"/>
  <c r="E7" i="31"/>
  <c r="I6" i="31"/>
  <c r="H6" i="31"/>
  <c r="G6" i="31"/>
  <c r="F6" i="31"/>
  <c r="E6" i="31"/>
  <c r="I5" i="31"/>
  <c r="H5" i="31"/>
  <c r="G5" i="31"/>
  <c r="F5" i="31"/>
  <c r="E5" i="31"/>
  <c r="I4" i="31"/>
  <c r="H4" i="31"/>
  <c r="G4" i="31"/>
  <c r="F4" i="31"/>
  <c r="E4" i="31"/>
  <c r="I3" i="31"/>
  <c r="H3" i="31"/>
  <c r="G3" i="31"/>
  <c r="F3" i="31"/>
  <c r="E3" i="31"/>
  <c r="I2" i="31"/>
  <c r="H2" i="31"/>
  <c r="G2" i="31"/>
  <c r="F2" i="31"/>
  <c r="E2" i="31"/>
  <c r="F44" i="30"/>
  <c r="D44" i="30"/>
  <c r="F43" i="30"/>
  <c r="D43" i="30"/>
  <c r="F42" i="30"/>
  <c r="D42" i="30"/>
  <c r="F41" i="30"/>
  <c r="D41" i="30"/>
  <c r="F40" i="30"/>
  <c r="D40" i="30"/>
  <c r="F39" i="30"/>
  <c r="D39" i="30"/>
  <c r="F38" i="30"/>
  <c r="D38" i="30"/>
  <c r="F37" i="30"/>
  <c r="D37" i="30"/>
  <c r="F36" i="30"/>
  <c r="D36" i="30"/>
  <c r="F35" i="30"/>
  <c r="D35" i="30"/>
  <c r="F34" i="30"/>
  <c r="D34" i="30"/>
  <c r="F33" i="30"/>
  <c r="D33" i="30"/>
  <c r="F32" i="30"/>
  <c r="D32" i="30"/>
  <c r="F31" i="30"/>
  <c r="D31" i="30"/>
  <c r="F30" i="30"/>
  <c r="D30" i="30"/>
  <c r="F29" i="30"/>
  <c r="D29" i="30"/>
  <c r="F28" i="30"/>
  <c r="D28" i="30"/>
  <c r="F27" i="30"/>
  <c r="D27" i="30"/>
  <c r="F26" i="30"/>
  <c r="D26" i="30"/>
  <c r="F25" i="30"/>
  <c r="D25" i="30"/>
  <c r="F24" i="30"/>
  <c r="D24" i="30"/>
  <c r="F23" i="30"/>
  <c r="D23" i="30"/>
  <c r="F22" i="30"/>
  <c r="D22" i="30"/>
  <c r="F21" i="30"/>
  <c r="D21" i="30"/>
  <c r="F20" i="30"/>
  <c r="D20" i="30"/>
  <c r="F19" i="30"/>
  <c r="D19" i="30"/>
  <c r="F18" i="30"/>
  <c r="D18" i="30"/>
  <c r="F17" i="30"/>
  <c r="D17" i="30"/>
  <c r="F14" i="30"/>
  <c r="D14" i="30"/>
  <c r="F13" i="30"/>
  <c r="D13" i="30"/>
  <c r="F12" i="30"/>
  <c r="D12" i="30"/>
  <c r="F11" i="30"/>
  <c r="D11" i="30"/>
  <c r="F10" i="30"/>
  <c r="D10" i="30"/>
  <c r="F9" i="30"/>
  <c r="D9" i="30"/>
  <c r="F8" i="30"/>
  <c r="D8" i="30"/>
  <c r="F7" i="30"/>
  <c r="D7" i="30"/>
  <c r="F6" i="30"/>
  <c r="D6" i="30"/>
  <c r="F5" i="30"/>
  <c r="D5" i="30"/>
  <c r="F4" i="30"/>
  <c r="D4" i="30"/>
  <c r="F3" i="30"/>
  <c r="D3" i="30"/>
  <c r="F2" i="30"/>
  <c r="D2" i="30"/>
  <c r="F101" i="23"/>
  <c r="E101" i="23"/>
  <c r="F100" i="23"/>
  <c r="E100" i="23"/>
  <c r="F99" i="23"/>
  <c r="E99" i="23"/>
  <c r="F98" i="23"/>
  <c r="E98" i="23"/>
  <c r="F97" i="23"/>
  <c r="E97" i="23"/>
  <c r="F96" i="23"/>
  <c r="E96" i="23"/>
  <c r="F95" i="23"/>
  <c r="E95" i="23"/>
  <c r="F94" i="23"/>
  <c r="E94" i="23"/>
  <c r="F93" i="23"/>
  <c r="E93" i="23"/>
  <c r="F92" i="23"/>
  <c r="E92" i="23"/>
  <c r="F91" i="23"/>
  <c r="E91" i="23"/>
  <c r="F90" i="23"/>
  <c r="E90" i="23"/>
  <c r="F89" i="23"/>
  <c r="E89" i="23"/>
  <c r="F88" i="23"/>
  <c r="E88" i="23"/>
  <c r="F87" i="23"/>
  <c r="E87" i="23"/>
  <c r="F86" i="23"/>
  <c r="E86" i="23"/>
  <c r="F85" i="23"/>
  <c r="E85" i="23"/>
  <c r="F84" i="23"/>
  <c r="E84" i="23"/>
  <c r="F83" i="23"/>
  <c r="E83" i="23"/>
  <c r="F82" i="23"/>
  <c r="E82" i="23"/>
  <c r="D53" i="22"/>
  <c r="D56" i="22"/>
  <c r="E56" i="22"/>
  <c r="G56" i="22"/>
  <c r="F59" i="22"/>
  <c r="F60" i="22"/>
  <c r="D61" i="22"/>
  <c r="E61" i="22"/>
  <c r="E62" i="22"/>
  <c r="D63" i="22"/>
  <c r="F63" i="22"/>
  <c r="F64" i="22"/>
  <c r="F65" i="22"/>
  <c r="F66" i="22"/>
  <c r="D68" i="22"/>
  <c r="F69" i="22"/>
  <c r="F70" i="22"/>
  <c r="G70" i="22"/>
  <c r="E71" i="22"/>
  <c r="F71" i="22"/>
  <c r="E72" i="22"/>
  <c r="F72" i="22"/>
  <c r="G72" i="22"/>
  <c r="D73" i="22"/>
  <c r="E73" i="22"/>
  <c r="F73" i="22"/>
  <c r="E74" i="22"/>
  <c r="F74" i="22"/>
  <c r="G74" i="22"/>
  <c r="G75" i="22"/>
  <c r="G76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G27" i="22"/>
  <c r="F27" i="22"/>
  <c r="E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27" i="22"/>
  <c r="F26" i="22"/>
  <c r="E26" i="22"/>
  <c r="G25" i="22"/>
  <c r="E25" i="22"/>
  <c r="G24" i="22"/>
  <c r="F24" i="22"/>
  <c r="G23" i="22"/>
  <c r="F23" i="22"/>
  <c r="E23" i="22"/>
  <c r="F22" i="22"/>
  <c r="E22" i="22"/>
  <c r="G21" i="22"/>
  <c r="E21" i="22"/>
  <c r="G20" i="22"/>
  <c r="F20" i="22"/>
  <c r="G19" i="22"/>
  <c r="F19" i="22"/>
  <c r="E19" i="22"/>
  <c r="F18" i="22"/>
  <c r="E18" i="22"/>
  <c r="G17" i="22"/>
  <c r="E17" i="22"/>
  <c r="G16" i="22"/>
  <c r="F16" i="22"/>
  <c r="G15" i="22"/>
  <c r="F15" i="22"/>
  <c r="E15" i="22"/>
  <c r="F14" i="22"/>
  <c r="E14" i="22"/>
  <c r="G13" i="22"/>
  <c r="E13" i="22"/>
  <c r="G12" i="22"/>
  <c r="F12" i="22"/>
  <c r="G11" i="22"/>
  <c r="F11" i="22"/>
  <c r="E11" i="22"/>
  <c r="F10" i="22"/>
  <c r="E10" i="22"/>
  <c r="G9" i="22"/>
  <c r="E9" i="22"/>
  <c r="G8" i="22"/>
  <c r="F8" i="22"/>
  <c r="G7" i="22"/>
  <c r="F7" i="22"/>
  <c r="E7" i="22"/>
  <c r="G6" i="22"/>
  <c r="F6" i="22"/>
  <c r="E6" i="22"/>
  <c r="G5" i="22"/>
  <c r="F5" i="22"/>
  <c r="E5" i="22"/>
  <c r="G4" i="22"/>
  <c r="F4" i="22"/>
  <c r="E4" i="22"/>
  <c r="G3" i="22"/>
  <c r="F3" i="22"/>
  <c r="E3" i="22"/>
  <c r="G2" i="22"/>
  <c r="F2" i="22"/>
  <c r="E2" i="22"/>
  <c r="D3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" i="22"/>
  <c r="H20" i="19"/>
  <c r="G20" i="19"/>
  <c r="F20" i="19"/>
  <c r="E20" i="19"/>
  <c r="D20" i="19"/>
  <c r="H15" i="19"/>
  <c r="G15" i="19"/>
  <c r="F15" i="19"/>
  <c r="E15" i="19"/>
  <c r="D15" i="19"/>
  <c r="H14" i="19"/>
  <c r="G14" i="19"/>
  <c r="F14" i="19"/>
  <c r="E14" i="19"/>
  <c r="D14" i="19"/>
  <c r="H13" i="19"/>
  <c r="G13" i="19"/>
  <c r="F13" i="19"/>
  <c r="E13" i="19"/>
  <c r="D13" i="19"/>
  <c r="H12" i="19"/>
  <c r="G12" i="19"/>
  <c r="F12" i="19"/>
  <c r="E12" i="19"/>
  <c r="D12" i="19"/>
  <c r="G80" i="18"/>
  <c r="G100" i="18" s="1"/>
  <c r="F80" i="18"/>
  <c r="F81" i="18" s="1"/>
  <c r="F105" i="18" s="1"/>
  <c r="D71" i="22" s="1"/>
  <c r="F72" i="18"/>
  <c r="F73" i="18" s="1"/>
  <c r="F74" i="18" s="1"/>
  <c r="F75" i="18" s="1"/>
  <c r="F109" i="18" s="1"/>
  <c r="D75" i="22" s="1"/>
  <c r="F71" i="18"/>
  <c r="F89" i="18" s="1"/>
  <c r="D55" i="22" s="1"/>
  <c r="I98" i="18"/>
  <c r="F45" i="18"/>
  <c r="F46" i="18" s="1"/>
  <c r="F47" i="18" s="1"/>
  <c r="F48" i="18" s="1"/>
  <c r="F44" i="18"/>
  <c r="F88" i="18" s="1"/>
  <c r="D54" i="22" s="1"/>
  <c r="I102" i="18"/>
  <c r="G32" i="18"/>
  <c r="G102" i="18" s="1"/>
  <c r="H29" i="18"/>
  <c r="I29" i="18" s="1"/>
  <c r="I87" i="18" s="1"/>
  <c r="G53" i="22" s="1"/>
  <c r="G25" i="18"/>
  <c r="H25" i="18" s="1"/>
  <c r="I25" i="18" s="1"/>
  <c r="I101" i="18" s="1"/>
  <c r="G67" i="22" s="1"/>
  <c r="H24" i="18"/>
  <c r="I24" i="18" s="1"/>
  <c r="I21" i="18"/>
  <c r="H21" i="18"/>
  <c r="G21" i="18"/>
  <c r="F23" i="18"/>
  <c r="F91" i="18" s="1"/>
  <c r="D57" i="22" s="1"/>
  <c r="I15" i="18"/>
  <c r="H15" i="18"/>
  <c r="G15" i="18"/>
  <c r="G22" i="18" s="1"/>
  <c r="H22" i="18" s="1"/>
  <c r="H86" i="18" s="1"/>
  <c r="F52" i="22" s="1"/>
  <c r="F15" i="18"/>
  <c r="F22" i="18" s="1"/>
  <c r="F86" i="18" s="1"/>
  <c r="D52" i="22" s="1"/>
  <c r="I77" i="17"/>
  <c r="H77" i="17"/>
  <c r="G77" i="17"/>
  <c r="I75" i="17"/>
  <c r="I76" i="17" s="1"/>
  <c r="H75" i="17"/>
  <c r="H76" i="17" s="1"/>
  <c r="G75" i="17"/>
  <c r="G76" i="17" s="1"/>
  <c r="F75" i="17"/>
  <c r="F76" i="17" s="1"/>
  <c r="F77" i="17" s="1"/>
  <c r="I67" i="17"/>
  <c r="I70" i="17" s="1"/>
  <c r="H67" i="17"/>
  <c r="H70" i="17" s="1"/>
  <c r="G67" i="17"/>
  <c r="G70" i="17" s="1"/>
  <c r="F67" i="17"/>
  <c r="F68" i="17" s="1"/>
  <c r="F69" i="17" s="1"/>
  <c r="F70" i="17" s="1"/>
  <c r="I66" i="17"/>
  <c r="H66" i="17"/>
  <c r="G66" i="17"/>
  <c r="F66" i="17"/>
  <c r="I39" i="17"/>
  <c r="H39" i="17"/>
  <c r="G39" i="17"/>
  <c r="I37" i="17"/>
  <c r="I38" i="17" s="1"/>
  <c r="H37" i="17"/>
  <c r="H38" i="17" s="1"/>
  <c r="G37" i="17"/>
  <c r="G38" i="17" s="1"/>
  <c r="F37" i="17"/>
  <c r="F38" i="17" s="1"/>
  <c r="F39" i="17" s="1"/>
  <c r="I30" i="17"/>
  <c r="I31" i="17" s="1"/>
  <c r="H30" i="17"/>
  <c r="H31" i="17" s="1"/>
  <c r="G30" i="17"/>
  <c r="G31" i="17" s="1"/>
  <c r="F30" i="17"/>
  <c r="F31" i="17" s="1"/>
  <c r="F32" i="17" s="1"/>
  <c r="G32" i="17" s="1"/>
  <c r="H32" i="17" s="1"/>
  <c r="I32" i="17" s="1"/>
  <c r="I22" i="17"/>
  <c r="I25" i="17" s="1"/>
  <c r="I21" i="17"/>
  <c r="I20" i="17"/>
  <c r="H20" i="17"/>
  <c r="H22" i="17" s="1"/>
  <c r="G20" i="17"/>
  <c r="G22" i="17" s="1"/>
  <c r="F20" i="17"/>
  <c r="F22" i="17" s="1"/>
  <c r="I14" i="17"/>
  <c r="H14" i="17"/>
  <c r="H21" i="17" s="1"/>
  <c r="G14" i="17"/>
  <c r="G21" i="17" s="1"/>
  <c r="F14" i="17"/>
  <c r="F21" i="17" s="1"/>
  <c r="F95" i="16"/>
  <c r="F96" i="16" s="1"/>
  <c r="F97" i="16" s="1"/>
  <c r="F125" i="16" s="1"/>
  <c r="I87" i="16"/>
  <c r="I109" i="16" s="1"/>
  <c r="H87" i="16"/>
  <c r="H109" i="16" s="1"/>
  <c r="G87" i="16"/>
  <c r="G109" i="16" s="1"/>
  <c r="F87" i="16"/>
  <c r="F88" i="16" s="1"/>
  <c r="F89" i="16" s="1"/>
  <c r="F90" i="16" s="1"/>
  <c r="F124" i="16" s="1"/>
  <c r="I86" i="16"/>
  <c r="I104" i="16" s="1"/>
  <c r="H86" i="16"/>
  <c r="H104" i="16" s="1"/>
  <c r="G86" i="16"/>
  <c r="G104" i="16" s="1"/>
  <c r="I54" i="16"/>
  <c r="H54" i="16"/>
  <c r="G54" i="16"/>
  <c r="F54" i="16"/>
  <c r="I53" i="16"/>
  <c r="H53" i="16"/>
  <c r="H56" i="16" s="1"/>
  <c r="H108" i="16" s="1"/>
  <c r="G53" i="16"/>
  <c r="F53" i="16"/>
  <c r="I46" i="16"/>
  <c r="H46" i="16"/>
  <c r="G46" i="16"/>
  <c r="I45" i="16"/>
  <c r="H45" i="16"/>
  <c r="G45" i="16"/>
  <c r="G55" i="16" s="1"/>
  <c r="G103" i="16" s="1"/>
  <c r="F45" i="16"/>
  <c r="F55" i="16" s="1"/>
  <c r="F103" i="16" s="1"/>
  <c r="I22" i="16"/>
  <c r="I106" i="16" s="1"/>
  <c r="I21" i="16"/>
  <c r="I101" i="16" s="1"/>
  <c r="I20" i="16"/>
  <c r="H20" i="16"/>
  <c r="H22" i="16" s="1"/>
  <c r="H106" i="16" s="1"/>
  <c r="G20" i="16"/>
  <c r="G22" i="16" s="1"/>
  <c r="G106" i="16" s="1"/>
  <c r="F20" i="16"/>
  <c r="F22" i="16" s="1"/>
  <c r="F106" i="16" s="1"/>
  <c r="I14" i="16"/>
  <c r="H14" i="16"/>
  <c r="H21" i="16" s="1"/>
  <c r="H101" i="16" s="1"/>
  <c r="G14" i="16"/>
  <c r="G21" i="16" s="1"/>
  <c r="G101" i="16" s="1"/>
  <c r="F14" i="16"/>
  <c r="F21" i="16" s="1"/>
  <c r="F101" i="16" s="1"/>
  <c r="D10" i="15"/>
  <c r="D11" i="15"/>
  <c r="E11" i="15" s="1"/>
  <c r="D12" i="15"/>
  <c r="E12" i="15" s="1"/>
  <c r="D13" i="15"/>
  <c r="E13" i="15" s="1"/>
  <c r="D14" i="15"/>
  <c r="D15" i="15"/>
  <c r="E15" i="15" s="1"/>
  <c r="D16" i="15"/>
  <c r="E16" i="15" s="1"/>
  <c r="D17" i="15"/>
  <c r="E17" i="15" s="1"/>
  <c r="D18" i="15"/>
  <c r="D19" i="15"/>
  <c r="E19" i="15" s="1"/>
  <c r="D9" i="15"/>
  <c r="E9" i="15" s="1"/>
  <c r="E43" i="15"/>
  <c r="E18" i="15"/>
  <c r="H16" i="15"/>
  <c r="I16" i="15" s="1"/>
  <c r="E14" i="15"/>
  <c r="K15" i="15"/>
  <c r="J15" i="15"/>
  <c r="I15" i="15"/>
  <c r="E10" i="15"/>
  <c r="D19" i="13"/>
  <c r="E19" i="13" s="1"/>
  <c r="D18" i="13"/>
  <c r="E18" i="13" s="1"/>
  <c r="D17" i="13"/>
  <c r="E17" i="13" s="1"/>
  <c r="H16" i="13"/>
  <c r="K16" i="13" s="1"/>
  <c r="D16" i="13"/>
  <c r="E16" i="13" s="1"/>
  <c r="K15" i="13"/>
  <c r="J15" i="13"/>
  <c r="I15" i="13"/>
  <c r="D15" i="13"/>
  <c r="E15" i="13" s="1"/>
  <c r="D14" i="13"/>
  <c r="E14" i="13" s="1"/>
  <c r="D13" i="13"/>
  <c r="E13" i="13" s="1"/>
  <c r="E12" i="13"/>
  <c r="D12" i="13"/>
  <c r="D11" i="13"/>
  <c r="E11" i="13" s="1"/>
  <c r="D10" i="13"/>
  <c r="E10" i="13" s="1"/>
  <c r="D9" i="13"/>
  <c r="E9" i="13" s="1"/>
  <c r="D28" i="12"/>
  <c r="H19" i="12"/>
  <c r="I19" i="12" s="1"/>
  <c r="H18" i="12"/>
  <c r="I18" i="12" s="1"/>
  <c r="L17" i="12"/>
  <c r="O17" i="12" s="1"/>
  <c r="H17" i="12"/>
  <c r="I17" i="12" s="1"/>
  <c r="L16" i="12"/>
  <c r="M16" i="12" s="1"/>
  <c r="H16" i="12"/>
  <c r="I16" i="12" s="1"/>
  <c r="O15" i="12"/>
  <c r="N15" i="12"/>
  <c r="M15" i="12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L13" i="19" l="1"/>
  <c r="L14" i="19"/>
  <c r="L15" i="19"/>
  <c r="L12" i="19"/>
  <c r="G101" i="18"/>
  <c r="E67" i="22" s="1"/>
  <c r="F93" i="18"/>
  <c r="D59" i="22" s="1"/>
  <c r="H96" i="18"/>
  <c r="F62" i="22" s="1"/>
  <c r="F104" i="18"/>
  <c r="D70" i="22" s="1"/>
  <c r="F94" i="18"/>
  <c r="D60" i="22" s="1"/>
  <c r="F98" i="18"/>
  <c r="D64" i="22" s="1"/>
  <c r="F99" i="18"/>
  <c r="D65" i="22" s="1"/>
  <c r="F103" i="18"/>
  <c r="D69" i="22" s="1"/>
  <c r="H101" i="18"/>
  <c r="F67" i="22" s="1"/>
  <c r="H87" i="18"/>
  <c r="F53" i="22" s="1"/>
  <c r="G86" i="18"/>
  <c r="E52" i="22" s="1"/>
  <c r="H55" i="16"/>
  <c r="H103" i="16" s="1"/>
  <c r="I44" i="18"/>
  <c r="I88" i="18" s="1"/>
  <c r="H88" i="18"/>
  <c r="E54" i="22"/>
  <c r="G64" i="22"/>
  <c r="I71" i="18"/>
  <c r="I89" i="18" s="1"/>
  <c r="H89" i="18"/>
  <c r="E55" i="22"/>
  <c r="G60" i="22"/>
  <c r="E66" i="22"/>
  <c r="E59" i="22"/>
  <c r="G68" i="22"/>
  <c r="E68" i="22"/>
  <c r="G97" i="18"/>
  <c r="F56" i="22"/>
  <c r="G71" i="22"/>
  <c r="F76" i="22"/>
  <c r="E76" i="22"/>
  <c r="D76" i="22"/>
  <c r="F120" i="16"/>
  <c r="F119" i="16"/>
  <c r="I22" i="18"/>
  <c r="I86" i="18" s="1"/>
  <c r="G52" i="22" s="1"/>
  <c r="G23" i="18"/>
  <c r="F24" i="18"/>
  <c r="F96" i="18" s="1"/>
  <c r="D62" i="22" s="1"/>
  <c r="F25" i="18"/>
  <c r="F101" i="18" s="1"/>
  <c r="D67" i="22" s="1"/>
  <c r="F26" i="18"/>
  <c r="F106" i="18" s="1"/>
  <c r="D72" i="22" s="1"/>
  <c r="F109" i="16"/>
  <c r="G56" i="16"/>
  <c r="G108" i="16" s="1"/>
  <c r="F56" i="16"/>
  <c r="F24" i="16"/>
  <c r="F116" i="16" s="1"/>
  <c r="F23" i="16"/>
  <c r="F111" i="16" s="1"/>
  <c r="G46" i="18"/>
  <c r="G73" i="18"/>
  <c r="F25" i="17"/>
  <c r="F24" i="17"/>
  <c r="F23" i="17"/>
  <c r="G25" i="17"/>
  <c r="G24" i="17"/>
  <c r="G23" i="17"/>
  <c r="H25" i="17"/>
  <c r="H24" i="17"/>
  <c r="H23" i="17"/>
  <c r="G68" i="17"/>
  <c r="G69" i="17" s="1"/>
  <c r="H68" i="17"/>
  <c r="H69" i="17" s="1"/>
  <c r="I23" i="17"/>
  <c r="I24" i="17"/>
  <c r="I68" i="17"/>
  <c r="I69" i="17" s="1"/>
  <c r="F25" i="16"/>
  <c r="F121" i="16" s="1"/>
  <c r="D6" i="15"/>
  <c r="K16" i="15"/>
  <c r="H17" i="15"/>
  <c r="J16" i="15"/>
  <c r="I16" i="13"/>
  <c r="H17" i="13"/>
  <c r="H18" i="13" s="1"/>
  <c r="I18" i="13" s="1"/>
  <c r="J16" i="13"/>
  <c r="K17" i="13"/>
  <c r="K18" i="13"/>
  <c r="J18" i="13"/>
  <c r="D6" i="13"/>
  <c r="I17" i="13"/>
  <c r="J17" i="13"/>
  <c r="N16" i="12"/>
  <c r="I6" i="12"/>
  <c r="O16" i="12"/>
  <c r="M17" i="12"/>
  <c r="N17" i="12"/>
  <c r="L18" i="12"/>
  <c r="H23" i="18" l="1"/>
  <c r="G91" i="18"/>
  <c r="E57" i="22" s="1"/>
  <c r="G54" i="22"/>
  <c r="F54" i="22"/>
  <c r="F55" i="22"/>
  <c r="G55" i="22"/>
  <c r="G74" i="18"/>
  <c r="G104" i="18" s="1"/>
  <c r="G99" i="18"/>
  <c r="G47" i="18"/>
  <c r="G103" i="18" s="1"/>
  <c r="G98" i="18"/>
  <c r="E63" i="22"/>
  <c r="F57" i="16"/>
  <c r="F58" i="16" s="1"/>
  <c r="F108" i="16"/>
  <c r="I17" i="15"/>
  <c r="H18" i="15"/>
  <c r="K17" i="15"/>
  <c r="J17" i="15"/>
  <c r="H19" i="13"/>
  <c r="J19" i="13"/>
  <c r="I19" i="13"/>
  <c r="H20" i="13"/>
  <c r="K19" i="13"/>
  <c r="M18" i="12"/>
  <c r="O18" i="12"/>
  <c r="L19" i="12"/>
  <c r="N18" i="12"/>
  <c r="I23" i="18" l="1"/>
  <c r="I91" i="18" s="1"/>
  <c r="G57" i="22" s="1"/>
  <c r="H91" i="18"/>
  <c r="F57" i="22" s="1"/>
  <c r="E65" i="22"/>
  <c r="E70" i="22"/>
  <c r="E64" i="22"/>
  <c r="E69" i="22"/>
  <c r="F59" i="16"/>
  <c r="F123" i="16" s="1"/>
  <c r="F118" i="16"/>
  <c r="K18" i="15"/>
  <c r="H19" i="15"/>
  <c r="J18" i="15"/>
  <c r="I18" i="15"/>
  <c r="J20" i="13"/>
  <c r="H21" i="13"/>
  <c r="K20" i="13"/>
  <c r="I20" i="13"/>
  <c r="O19" i="12"/>
  <c r="N19" i="12"/>
  <c r="L20" i="12"/>
  <c r="M19" i="12"/>
  <c r="I19" i="15" l="1"/>
  <c r="J19" i="15"/>
  <c r="H20" i="15"/>
  <c r="K19" i="15"/>
  <c r="J21" i="13"/>
  <c r="I21" i="13"/>
  <c r="H22" i="13"/>
  <c r="K21" i="13"/>
  <c r="O20" i="12"/>
  <c r="N20" i="12"/>
  <c r="M20" i="12"/>
  <c r="L21" i="12"/>
  <c r="K20" i="15" l="1"/>
  <c r="H21" i="15"/>
  <c r="J20" i="15"/>
  <c r="I20" i="15"/>
  <c r="J22" i="13"/>
  <c r="H23" i="13"/>
  <c r="K22" i="13"/>
  <c r="I22" i="13"/>
  <c r="O21" i="12"/>
  <c r="N21" i="12"/>
  <c r="M21" i="12"/>
  <c r="L22" i="12"/>
  <c r="I21" i="15" l="1"/>
  <c r="H22" i="15"/>
  <c r="K21" i="15"/>
  <c r="J21" i="15"/>
  <c r="J23" i="13"/>
  <c r="I23" i="13"/>
  <c r="H24" i="13"/>
  <c r="K23" i="13"/>
  <c r="O22" i="12"/>
  <c r="N22" i="12"/>
  <c r="M22" i="12"/>
  <c r="L23" i="12"/>
  <c r="I22" i="15" l="1"/>
  <c r="H23" i="15"/>
  <c r="K22" i="15"/>
  <c r="J22" i="15"/>
  <c r="J24" i="13"/>
  <c r="H25" i="13"/>
  <c r="K24" i="13"/>
  <c r="I24" i="13"/>
  <c r="O23" i="12"/>
  <c r="N23" i="12"/>
  <c r="M23" i="12"/>
  <c r="L24" i="12"/>
  <c r="I23" i="15" l="1"/>
  <c r="H24" i="15"/>
  <c r="K23" i="15"/>
  <c r="J23" i="15"/>
  <c r="J25" i="13"/>
  <c r="I25" i="13"/>
  <c r="H26" i="13"/>
  <c r="K25" i="13"/>
  <c r="O24" i="12"/>
  <c r="N24" i="12"/>
  <c r="L25" i="12"/>
  <c r="M24" i="12"/>
  <c r="I24" i="15" l="1"/>
  <c r="H25" i="15"/>
  <c r="J24" i="15"/>
  <c r="K24" i="15"/>
  <c r="J26" i="13"/>
  <c r="H27" i="13"/>
  <c r="I26" i="13"/>
  <c r="K26" i="13"/>
  <c r="O25" i="12"/>
  <c r="N25" i="12"/>
  <c r="M25" i="12"/>
  <c r="L26" i="12"/>
  <c r="I25" i="15" l="1"/>
  <c r="H26" i="15"/>
  <c r="K25" i="15"/>
  <c r="J25" i="15"/>
  <c r="J27" i="13"/>
  <c r="K27" i="13"/>
  <c r="I27" i="13"/>
  <c r="H28" i="13"/>
  <c r="O26" i="12"/>
  <c r="N26" i="12"/>
  <c r="M26" i="12"/>
  <c r="L27" i="12"/>
  <c r="I26" i="15" l="1"/>
  <c r="H27" i="15"/>
  <c r="K26" i="15"/>
  <c r="J26" i="15"/>
  <c r="J28" i="13"/>
  <c r="H29" i="13"/>
  <c r="I28" i="13"/>
  <c r="K28" i="13"/>
  <c r="O27" i="12"/>
  <c r="N27" i="12"/>
  <c r="L28" i="12"/>
  <c r="M27" i="12"/>
  <c r="I27" i="15" l="1"/>
  <c r="H28" i="15"/>
  <c r="K27" i="15"/>
  <c r="J27" i="15"/>
  <c r="J29" i="13"/>
  <c r="K29" i="13"/>
  <c r="I29" i="13"/>
  <c r="H30" i="13"/>
  <c r="N28" i="12"/>
  <c r="M28" i="12"/>
  <c r="L29" i="12"/>
  <c r="O28" i="12"/>
  <c r="I28" i="15" l="1"/>
  <c r="H29" i="15"/>
  <c r="K28" i="15"/>
  <c r="J28" i="15"/>
  <c r="J30" i="13"/>
  <c r="H31" i="13"/>
  <c r="I30" i="13"/>
  <c r="K30" i="13"/>
  <c r="N29" i="12"/>
  <c r="M29" i="12"/>
  <c r="L30" i="12"/>
  <c r="O29" i="12"/>
  <c r="I29" i="15" l="1"/>
  <c r="H30" i="15"/>
  <c r="K29" i="15"/>
  <c r="J29" i="15"/>
  <c r="J31" i="13"/>
  <c r="K31" i="13"/>
  <c r="I31" i="13"/>
  <c r="H32" i="13"/>
  <c r="N30" i="12"/>
  <c r="O30" i="12"/>
  <c r="M30" i="12"/>
  <c r="L31" i="12"/>
  <c r="I30" i="15" l="1"/>
  <c r="H31" i="15"/>
  <c r="K30" i="15"/>
  <c r="J30" i="15"/>
  <c r="J32" i="13"/>
  <c r="H33" i="13"/>
  <c r="I32" i="13"/>
  <c r="K32" i="13"/>
  <c r="N31" i="12"/>
  <c r="M31" i="12"/>
  <c r="L32" i="12"/>
  <c r="O31" i="12"/>
  <c r="I31" i="15" l="1"/>
  <c r="H32" i="15"/>
  <c r="K31" i="15"/>
  <c r="J31" i="15"/>
  <c r="J33" i="13"/>
  <c r="K33" i="13"/>
  <c r="I33" i="13"/>
  <c r="H34" i="13"/>
  <c r="N32" i="12"/>
  <c r="M32" i="12"/>
  <c r="L33" i="12"/>
  <c r="O32" i="12"/>
  <c r="I32" i="15" l="1"/>
  <c r="H33" i="15"/>
  <c r="K32" i="15"/>
  <c r="J32" i="15"/>
  <c r="J34" i="13"/>
  <c r="H35" i="13"/>
  <c r="I34" i="13"/>
  <c r="K34" i="13"/>
  <c r="N33" i="12"/>
  <c r="O33" i="12"/>
  <c r="M33" i="12"/>
  <c r="L34" i="12"/>
  <c r="I33" i="15" l="1"/>
  <c r="H34" i="15"/>
  <c r="K33" i="15"/>
  <c r="J33" i="15"/>
  <c r="J35" i="13"/>
  <c r="K35" i="13"/>
  <c r="I35" i="13"/>
  <c r="H36" i="13"/>
  <c r="N34" i="12"/>
  <c r="M34" i="12"/>
  <c r="L35" i="12"/>
  <c r="O34" i="12"/>
  <c r="I34" i="15" l="1"/>
  <c r="H35" i="15"/>
  <c r="K34" i="15"/>
  <c r="J34" i="15"/>
  <c r="J36" i="13"/>
  <c r="H37" i="13"/>
  <c r="I36" i="13"/>
  <c r="K36" i="13"/>
  <c r="N35" i="12"/>
  <c r="M35" i="12"/>
  <c r="L36" i="12"/>
  <c r="O35" i="12"/>
  <c r="I35" i="15" l="1"/>
  <c r="H36" i="15"/>
  <c r="K35" i="15"/>
  <c r="J35" i="15"/>
  <c r="J37" i="13"/>
  <c r="K37" i="13"/>
  <c r="I37" i="13"/>
  <c r="H38" i="13"/>
  <c r="N36" i="12"/>
  <c r="M36" i="12"/>
  <c r="L37" i="12"/>
  <c r="O36" i="12"/>
  <c r="I36" i="15" l="1"/>
  <c r="H37" i="15"/>
  <c r="K36" i="15"/>
  <c r="J36" i="15"/>
  <c r="J38" i="13"/>
  <c r="H39" i="13"/>
  <c r="I38" i="13"/>
  <c r="K38" i="13"/>
  <c r="N37" i="12"/>
  <c r="M37" i="12"/>
  <c r="L38" i="12"/>
  <c r="O37" i="12"/>
  <c r="I37" i="15" l="1"/>
  <c r="H38" i="15"/>
  <c r="K37" i="15"/>
  <c r="J37" i="15"/>
  <c r="J39" i="13"/>
  <c r="K39" i="13"/>
  <c r="I39" i="13"/>
  <c r="H40" i="13"/>
  <c r="N38" i="12"/>
  <c r="M38" i="12"/>
  <c r="L39" i="12"/>
  <c r="O38" i="12"/>
  <c r="I38" i="15" l="1"/>
  <c r="H39" i="15"/>
  <c r="K38" i="15"/>
  <c r="J38" i="15"/>
  <c r="J40" i="13"/>
  <c r="H41" i="13"/>
  <c r="I40" i="13"/>
  <c r="K40" i="13"/>
  <c r="N39" i="12"/>
  <c r="M39" i="12"/>
  <c r="L40" i="12"/>
  <c r="O39" i="12"/>
  <c r="I39" i="15" l="1"/>
  <c r="H40" i="15"/>
  <c r="K39" i="15"/>
  <c r="J39" i="15"/>
  <c r="J41" i="13"/>
  <c r="K41" i="13"/>
  <c r="I41" i="13"/>
  <c r="H42" i="13"/>
  <c r="N40" i="12"/>
  <c r="M40" i="12"/>
  <c r="L41" i="12"/>
  <c r="O40" i="12"/>
  <c r="I40" i="15" l="1"/>
  <c r="H41" i="15"/>
  <c r="J40" i="15"/>
  <c r="K40" i="15"/>
  <c r="J42" i="13"/>
  <c r="H43" i="13"/>
  <c r="I42" i="13"/>
  <c r="K42" i="13"/>
  <c r="N41" i="12"/>
  <c r="M41" i="12"/>
  <c r="L42" i="12"/>
  <c r="O41" i="12"/>
  <c r="I41" i="15" l="1"/>
  <c r="H42" i="15"/>
  <c r="K41" i="15"/>
  <c r="J41" i="15"/>
  <c r="J43" i="13"/>
  <c r="K43" i="13"/>
  <c r="I43" i="13"/>
  <c r="H44" i="13"/>
  <c r="N42" i="12"/>
  <c r="M42" i="12"/>
  <c r="L43" i="12"/>
  <c r="O42" i="12"/>
  <c r="I42" i="15" l="1"/>
  <c r="H43" i="15"/>
  <c r="K42" i="15"/>
  <c r="J42" i="15"/>
  <c r="J44" i="13"/>
  <c r="H45" i="13"/>
  <c r="I44" i="13"/>
  <c r="K44" i="13"/>
  <c r="N43" i="12"/>
  <c r="M43" i="12"/>
  <c r="L44" i="12"/>
  <c r="O43" i="12"/>
  <c r="I43" i="15" l="1"/>
  <c r="H44" i="15"/>
  <c r="K43" i="15"/>
  <c r="J43" i="15"/>
  <c r="J45" i="13"/>
  <c r="K45" i="13"/>
  <c r="I45" i="13"/>
  <c r="H46" i="13"/>
  <c r="N44" i="12"/>
  <c r="M44" i="12"/>
  <c r="L45" i="12"/>
  <c r="O44" i="12"/>
  <c r="H45" i="15" l="1"/>
  <c r="I44" i="15"/>
  <c r="J44" i="15"/>
  <c r="K44" i="15"/>
  <c r="J46" i="13"/>
  <c r="H47" i="13"/>
  <c r="I46" i="13"/>
  <c r="K46" i="13"/>
  <c r="N45" i="12"/>
  <c r="M45" i="12"/>
  <c r="L46" i="12"/>
  <c r="O45" i="12"/>
  <c r="H46" i="15" l="1"/>
  <c r="K45" i="15"/>
  <c r="I45" i="15"/>
  <c r="J45" i="15"/>
  <c r="J47" i="13"/>
  <c r="K47" i="13"/>
  <c r="I47" i="13"/>
  <c r="H48" i="13"/>
  <c r="N46" i="12"/>
  <c r="M46" i="12"/>
  <c r="L47" i="12"/>
  <c r="O46" i="12"/>
  <c r="H47" i="15" l="1"/>
  <c r="K46" i="15"/>
  <c r="I46" i="15"/>
  <c r="J46" i="15"/>
  <c r="J48" i="13"/>
  <c r="H49" i="13"/>
  <c r="I48" i="13"/>
  <c r="K48" i="13"/>
  <c r="N47" i="12"/>
  <c r="M47" i="12"/>
  <c r="L48" i="12"/>
  <c r="O47" i="12"/>
  <c r="H48" i="15" l="1"/>
  <c r="K47" i="15"/>
  <c r="I47" i="15"/>
  <c r="J47" i="15"/>
  <c r="J49" i="13"/>
  <c r="K49" i="13"/>
  <c r="I49" i="13"/>
  <c r="H50" i="13"/>
  <c r="N48" i="12"/>
  <c r="M48" i="12"/>
  <c r="L49" i="12"/>
  <c r="O48" i="12"/>
  <c r="H49" i="15" l="1"/>
  <c r="K48" i="15"/>
  <c r="J48" i="15"/>
  <c r="I48" i="15"/>
  <c r="J50" i="13"/>
  <c r="K50" i="13"/>
  <c r="I50" i="13"/>
  <c r="H51" i="13"/>
  <c r="N49" i="12"/>
  <c r="M49" i="12"/>
  <c r="L50" i="12"/>
  <c r="O49" i="12"/>
  <c r="H50" i="15" l="1"/>
  <c r="K49" i="15"/>
  <c r="I49" i="15"/>
  <c r="J49" i="15"/>
  <c r="J51" i="13"/>
  <c r="I51" i="13"/>
  <c r="H52" i="13"/>
  <c r="K51" i="13"/>
  <c r="N50" i="12"/>
  <c r="M50" i="12"/>
  <c r="L51" i="12"/>
  <c r="O50" i="12"/>
  <c r="H51" i="15" l="1"/>
  <c r="K50" i="15"/>
  <c r="I50" i="15"/>
  <c r="J50" i="15"/>
  <c r="J52" i="13"/>
  <c r="K52" i="13"/>
  <c r="I52" i="13"/>
  <c r="H53" i="13"/>
  <c r="N51" i="12"/>
  <c r="M51" i="12"/>
  <c r="L52" i="12"/>
  <c r="O51" i="12"/>
  <c r="H52" i="15" l="1"/>
  <c r="K51" i="15"/>
  <c r="I51" i="15"/>
  <c r="J51" i="15"/>
  <c r="J53" i="13"/>
  <c r="H54" i="13"/>
  <c r="I53" i="13"/>
  <c r="K53" i="13"/>
  <c r="N52" i="12"/>
  <c r="M52" i="12"/>
  <c r="L53" i="12"/>
  <c r="O52" i="12"/>
  <c r="H53" i="15" l="1"/>
  <c r="K52" i="15"/>
  <c r="I52" i="15"/>
  <c r="J52" i="15"/>
  <c r="J54" i="13"/>
  <c r="I54" i="13"/>
  <c r="H55" i="13"/>
  <c r="K54" i="13"/>
  <c r="N53" i="12"/>
  <c r="M53" i="12"/>
  <c r="L54" i="12"/>
  <c r="O53" i="12"/>
  <c r="H54" i="15" l="1"/>
  <c r="K53" i="15"/>
  <c r="I53" i="15"/>
  <c r="J53" i="15"/>
  <c r="J55" i="13"/>
  <c r="K55" i="13"/>
  <c r="I55" i="13"/>
  <c r="N54" i="12"/>
  <c r="M54" i="12"/>
  <c r="L55" i="12"/>
  <c r="O54" i="12"/>
  <c r="H55" i="15" l="1"/>
  <c r="K54" i="15"/>
  <c r="J54" i="15"/>
  <c r="I54" i="15"/>
  <c r="N55" i="12"/>
  <c r="M55" i="12"/>
  <c r="O55" i="12"/>
  <c r="K55" i="15" l="1"/>
  <c r="I55" i="15"/>
  <c r="J55" i="15"/>
</calcChain>
</file>

<file path=xl/sharedStrings.xml><?xml version="1.0" encoding="utf-8"?>
<sst xmlns="http://schemas.openxmlformats.org/spreadsheetml/2006/main" count="9034" uniqueCount="457">
  <si>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</si>
  <si>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2021 Journal of Industrial Ecology – www.wileyonlinelibrary.com/journal/jie</t>
  </si>
  <si>
    <t>This supporting information provides all input data of PRASTOF model.</t>
  </si>
  <si>
    <t>Sheet</t>
  </si>
  <si>
    <t>Description</t>
  </si>
  <si>
    <t>Unit</t>
  </si>
  <si>
    <t>Reference</t>
  </si>
  <si>
    <t>CD</t>
  </si>
  <si>
    <t>ME</t>
  </si>
  <si>
    <t>PC</t>
  </si>
  <si>
    <t>BC</t>
  </si>
  <si>
    <t>Trans_veh_OR</t>
  </si>
  <si>
    <t>Trans_veh_VKM</t>
  </si>
  <si>
    <t>Trans_freight</t>
  </si>
  <si>
    <t>SSP_elec</t>
  </si>
  <si>
    <t>kWh/cap</t>
  </si>
  <si>
    <t>SSP_elec_capacity</t>
  </si>
  <si>
    <t>W/cap</t>
  </si>
  <si>
    <t>%</t>
  </si>
  <si>
    <t>SSP_pop</t>
  </si>
  <si>
    <t>millions inhabitants</t>
  </si>
  <si>
    <t>SSP_pop_age</t>
  </si>
  <si>
    <t>SSP_trans_pkm</t>
  </si>
  <si>
    <t>SSP_trans_tkm</t>
  </si>
  <si>
    <t>Trans_auto_size</t>
  </si>
  <si>
    <t>Trans_freight_para</t>
  </si>
  <si>
    <t>Region</t>
  </si>
  <si>
    <t>Scenario</t>
  </si>
  <si>
    <t>Population [million]</t>
  </si>
  <si>
    <t>R32AUNZ</t>
  </si>
  <si>
    <t>SSP1</t>
  </si>
  <si>
    <t>R32BRA</t>
  </si>
  <si>
    <t>R32CAN</t>
  </si>
  <si>
    <t>R32CAS</t>
  </si>
  <si>
    <t>R32CHN</t>
  </si>
  <si>
    <t>R32EEU</t>
  </si>
  <si>
    <t>R32EEU-FSU</t>
  </si>
  <si>
    <t>R32EFTA</t>
  </si>
  <si>
    <t>R32EU12-H</t>
  </si>
  <si>
    <t>R32EU12-M</t>
  </si>
  <si>
    <t>R32EU15</t>
  </si>
  <si>
    <t>R32IDN</t>
  </si>
  <si>
    <t>SSP2</t>
  </si>
  <si>
    <t>R32JPN</t>
  </si>
  <si>
    <t>R32KOR</t>
  </si>
  <si>
    <t>R32LAM-L</t>
  </si>
  <si>
    <t>R32LAM-M</t>
  </si>
  <si>
    <t>R32MEA-H</t>
  </si>
  <si>
    <t>R32MEA-M</t>
  </si>
  <si>
    <t>R32MEX</t>
  </si>
  <si>
    <t>R32NAF</t>
  </si>
  <si>
    <t>R32OAS-CPA</t>
  </si>
  <si>
    <t>R32OAS-L</t>
  </si>
  <si>
    <t>R32OAS-M</t>
  </si>
  <si>
    <t>R32PAK</t>
  </si>
  <si>
    <t>R32RUS</t>
  </si>
  <si>
    <t>R32SAF</t>
  </si>
  <si>
    <t>R32SSA-L</t>
  </si>
  <si>
    <t>R32SSA-M</t>
  </si>
  <si>
    <t>R32TUR</t>
  </si>
  <si>
    <t>R32USA</t>
  </si>
  <si>
    <t>World</t>
  </si>
  <si>
    <t>SSP3</t>
  </si>
  <si>
    <t>SSP4</t>
  </si>
  <si>
    <t>SSP5</t>
  </si>
  <si>
    <t>R32IND</t>
  </si>
  <si>
    <t>ASIA</t>
  </si>
  <si>
    <t>Biomass</t>
  </si>
  <si>
    <t>Coal</t>
  </si>
  <si>
    <t>Gas</t>
  </si>
  <si>
    <t>Geothermal</t>
  </si>
  <si>
    <t>Hydro</t>
  </si>
  <si>
    <t>Nuclear</t>
  </si>
  <si>
    <t>Oil</t>
  </si>
  <si>
    <t>Solar</t>
  </si>
  <si>
    <t>Wind</t>
  </si>
  <si>
    <t>LAM</t>
  </si>
  <si>
    <t>MAF</t>
  </si>
  <si>
    <t>OECD</t>
  </si>
  <si>
    <t>REF</t>
  </si>
  <si>
    <t>SSP_pop_R32</t>
  </si>
  <si>
    <r>
      <t xml:space="preserve">(Riahi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2017)</t>
    </r>
  </si>
  <si>
    <t>Evolution of population for 32 regions according to SSP projections</t>
  </si>
  <si>
    <t>US$2005/cap</t>
  </si>
  <si>
    <t>Evolution of gdp/capita according to different regions and SSPs</t>
  </si>
  <si>
    <t>SCENARIO</t>
  </si>
  <si>
    <t>REGION</t>
  </si>
  <si>
    <t>Female_Aged0_4</t>
  </si>
  <si>
    <t>Female_Aged10_14</t>
  </si>
  <si>
    <t>Female_Aged100+</t>
  </si>
  <si>
    <t>Female_Aged15_19</t>
  </si>
  <si>
    <t>Female_Aged20_24</t>
  </si>
  <si>
    <t>Female_Aged25_29</t>
  </si>
  <si>
    <t>Female_Aged30_34</t>
  </si>
  <si>
    <t>Female_Aged35_39</t>
  </si>
  <si>
    <t>Female_Aged40_44</t>
  </si>
  <si>
    <t>Female_Aged45_49</t>
  </si>
  <si>
    <t>Female_Aged5_9</t>
  </si>
  <si>
    <t>Female_Aged50_54</t>
  </si>
  <si>
    <t>Female_Aged55_59</t>
  </si>
  <si>
    <t>Female_Aged60_64</t>
  </si>
  <si>
    <t>Female_Aged65_69</t>
  </si>
  <si>
    <t>Female_Aged70_74</t>
  </si>
  <si>
    <t>Female_Aged75_79</t>
  </si>
  <si>
    <t>Female_Aged80_84</t>
  </si>
  <si>
    <t>Female_Aged85_89</t>
  </si>
  <si>
    <t>Female_Aged90_94</t>
  </si>
  <si>
    <t>Female_Aged95_99</t>
  </si>
  <si>
    <t>Male_Aged0_4</t>
  </si>
  <si>
    <t>Male_Aged10_14</t>
  </si>
  <si>
    <t>Male_Aged100+</t>
  </si>
  <si>
    <t>Male_Aged15_19</t>
  </si>
  <si>
    <t>Male_Aged20_24</t>
  </si>
  <si>
    <t>Male_Aged25_29</t>
  </si>
  <si>
    <t>Male_Aged30_34</t>
  </si>
  <si>
    <t>Male_Aged35_39</t>
  </si>
  <si>
    <t>Male_Aged40_44</t>
  </si>
  <si>
    <t>Male_Aged45_49</t>
  </si>
  <si>
    <t>Male_Aged5_9</t>
  </si>
  <si>
    <t>Male_Aged50_54</t>
  </si>
  <si>
    <t>Male_Aged55_59</t>
  </si>
  <si>
    <t>Male_Aged60_64</t>
  </si>
  <si>
    <t>Male_Aged65_69</t>
  </si>
  <si>
    <t>Male_Aged70_74</t>
  </si>
  <si>
    <t>Male_Aged75_79</t>
  </si>
  <si>
    <t>Male_Aged80_84</t>
  </si>
  <si>
    <t>Male_Aged85_89</t>
  </si>
  <si>
    <t>Male_Aged90_94</t>
  </si>
  <si>
    <t>Male_Aged95_99</t>
  </si>
  <si>
    <t>pkm/cap/year</t>
  </si>
  <si>
    <t>Evolution of population according to different regions and SSPs</t>
  </si>
  <si>
    <t>Annual demand of transport per capita  according to different regions and SSPs</t>
  </si>
  <si>
    <t>Annual demand of freigth transport per capita  according to different regions and SSPs</t>
  </si>
  <si>
    <t>tkm/cap/year</t>
  </si>
  <si>
    <t>Evolution of electricity consumption by technology according to different regions and SSPs</t>
  </si>
  <si>
    <t>Evolution of electricity capacity by technology according to different regions and SSPs</t>
  </si>
  <si>
    <t>SSP_GDP</t>
  </si>
  <si>
    <t>Smax</t>
  </si>
  <si>
    <t>alpha</t>
  </si>
  <si>
    <t>beta</t>
  </si>
  <si>
    <t>Sum err2</t>
  </si>
  <si>
    <t>(From Chen et al. 2017)</t>
  </si>
  <si>
    <t>Product</t>
  </si>
  <si>
    <t>Max / cap</t>
  </si>
  <si>
    <t>kg Al / unit</t>
  </si>
  <si>
    <t>Historical</t>
  </si>
  <si>
    <t>Projection</t>
  </si>
  <si>
    <t>Error^2</t>
  </si>
  <si>
    <t>PPP/cap</t>
  </si>
  <si>
    <t>s_max set</t>
  </si>
  <si>
    <t>Furniture</t>
  </si>
  <si>
    <t>Bicycles</t>
  </si>
  <si>
    <t>Electric Ranges</t>
  </si>
  <si>
    <t>Gas Ranges</t>
  </si>
  <si>
    <t>Microwave Ovens</t>
  </si>
  <si>
    <t>Stock / capita</t>
  </si>
  <si>
    <t>Automatic Washers</t>
  </si>
  <si>
    <t>Low</t>
  </si>
  <si>
    <t>Medium</t>
  </si>
  <si>
    <t>High</t>
  </si>
  <si>
    <t>Electric Dryers</t>
  </si>
  <si>
    <t>Gas Dryers</t>
  </si>
  <si>
    <t>Disposers</t>
  </si>
  <si>
    <t>Dishwashers</t>
  </si>
  <si>
    <t>Compactors</t>
  </si>
  <si>
    <t>Refrigerators</t>
  </si>
  <si>
    <t>Freezers</t>
  </si>
  <si>
    <t>Room Air Conditioners</t>
  </si>
  <si>
    <t>Dehumidifiers</t>
  </si>
  <si>
    <t>Computers</t>
  </si>
  <si>
    <t>Computer Peripherals</t>
  </si>
  <si>
    <t>Computer Displays</t>
  </si>
  <si>
    <t>Televisions</t>
  </si>
  <si>
    <t>Max_CD</t>
  </si>
  <si>
    <t>To optimise</t>
  </si>
  <si>
    <t>Parameters</t>
  </si>
  <si>
    <t>-</t>
  </si>
  <si>
    <t>(Chen, 2017), (The World Bank, 2021)</t>
  </si>
  <si>
    <t>Calculation of the fitting constants for projections in consumer durable sector based on USA historical stock</t>
  </si>
  <si>
    <t>Data</t>
  </si>
  <si>
    <t>Historical data</t>
  </si>
  <si>
    <t>(Chen, 2017) - year 2009</t>
  </si>
  <si>
    <t>Aircraft</t>
  </si>
  <si>
    <t>Pleasure Aircraft</t>
  </si>
  <si>
    <t>Bicycles &amp; Accessories</t>
  </si>
  <si>
    <t>Motorcycles</t>
  </si>
  <si>
    <t>Other Recreational Vehicles</t>
  </si>
  <si>
    <t>Pleasure Boats</t>
  </si>
  <si>
    <t>Total</t>
  </si>
  <si>
    <t>Trans_oth</t>
  </si>
  <si>
    <t>Calculation of the fitting constants for projections in machinery and equipment sector based on USA historical stock</t>
  </si>
  <si>
    <t>Calculation of the fitting constants for projections in transport-other sector based on USA historical stock</t>
  </si>
  <si>
    <t>RECC_region_code</t>
  </si>
  <si>
    <t>m^2 / cap</t>
  </si>
  <si>
    <t xml:space="preserve"> 2015-2050-2060 (Fishman et al. 2021)</t>
  </si>
  <si>
    <t>R32OAsia</t>
  </si>
  <si>
    <t>population</t>
  </si>
  <si>
    <t>SSP database - (Riahi et al. 2017)</t>
  </si>
  <si>
    <t>Asia</t>
  </si>
  <si>
    <t>SSP1-SSP2 (2015-2050-2060-2100) weigth average form China and India with Fishman data and RECC</t>
  </si>
  <si>
    <t>Slow increase in line with SSP3 narrative</t>
  </si>
  <si>
    <t>Increase between SSP1 and SSP2 which is in line with SSP4 narrative</t>
  </si>
  <si>
    <t>Estimated higher than SSP2, which is in line with SSP5 narrative</t>
  </si>
  <si>
    <t>MENA</t>
  </si>
  <si>
    <t>Sub-Saharan Africa</t>
  </si>
  <si>
    <t>SSP1-SSP2 (2015-2050-2060-2100) weigth average based on population from MENA and Sub-Sahara with Fishman data</t>
  </si>
  <si>
    <t>(Fishman et al.,2021), RECC - 2100</t>
  </si>
  <si>
    <t>Oth_R32EU12-H</t>
  </si>
  <si>
    <t>Oth_R32EU15</t>
  </si>
  <si>
    <t>SSP1-SSP2 (2015-2050-2060) (Fishman et al, 2021)</t>
  </si>
  <si>
    <t>OR</t>
  </si>
  <si>
    <t>Pauliuk et al., 2019</t>
  </si>
  <si>
    <t>VKM</t>
  </si>
  <si>
    <t>(Fishman et al., 2021)</t>
  </si>
  <si>
    <t>Population</t>
  </si>
  <si>
    <t>(Fishman et al.,2021)</t>
  </si>
  <si>
    <t>EU27</t>
  </si>
  <si>
    <t>USA</t>
  </si>
  <si>
    <t>China</t>
  </si>
  <si>
    <t>Russia</t>
  </si>
  <si>
    <t>Japan</t>
  </si>
  <si>
    <t>Inland waterways</t>
  </si>
  <si>
    <t>Sea</t>
  </si>
  <si>
    <t>Pipeline</t>
  </si>
  <si>
    <t>Road</t>
  </si>
  <si>
    <t>Rail</t>
  </si>
  <si>
    <t>Average charge [t]</t>
  </si>
  <si>
    <t>Average annual distance [vkm]</t>
  </si>
  <si>
    <t>tkm / year</t>
  </si>
  <si>
    <t>IW</t>
  </si>
  <si>
    <t>a_max</t>
  </si>
  <si>
    <t>gamma</t>
  </si>
  <si>
    <t>theta</t>
  </si>
  <si>
    <t>a</t>
  </si>
  <si>
    <t>b</t>
  </si>
  <si>
    <t>BC_com_para</t>
  </si>
  <si>
    <t>BC_res_m2</t>
  </si>
  <si>
    <t>m^2/cap</t>
  </si>
  <si>
    <r>
      <t xml:space="preserve">(Pauliuk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2019; Fishman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2021)</t>
    </r>
  </si>
  <si>
    <t>Projection of area per capita according to different regions and SSPs</t>
  </si>
  <si>
    <t>Parameters to calculate projections of area per capita of comercial use</t>
  </si>
  <si>
    <r>
      <t xml:space="preserve">(Hong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2016)</t>
    </r>
  </si>
  <si>
    <t>PKM</t>
  </si>
  <si>
    <t>light truck</t>
  </si>
  <si>
    <t>microcar</t>
  </si>
  <si>
    <t>minivan_SUV</t>
  </si>
  <si>
    <t>passenger car</t>
  </si>
  <si>
    <t>Trans_auto_veh</t>
  </si>
  <si>
    <t>Parameters to calculate number of vehcile per capita according to different regions and SSPs</t>
  </si>
  <si>
    <t>ICEV-g</t>
  </si>
  <si>
    <t>ICEV-d</t>
  </si>
  <si>
    <t>HEV</t>
  </si>
  <si>
    <t>PHEV</t>
  </si>
  <si>
    <t>BEV</t>
  </si>
  <si>
    <t>HFCEV</t>
  </si>
  <si>
    <r>
      <t xml:space="preserve">(Pauliuk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2019)</t>
    </r>
  </si>
  <si>
    <t>Parameters to calculate market share of different vehicle size according to different regions and SSPs</t>
  </si>
  <si>
    <t>s_max</t>
  </si>
  <si>
    <t>Trans_other_para</t>
  </si>
  <si>
    <t>Parameters to calculate projection of transport-other sector</t>
  </si>
  <si>
    <t>CD_para</t>
  </si>
  <si>
    <t>ME_para</t>
  </si>
  <si>
    <t>Parameters to calculate projection of consumer durabler sector</t>
  </si>
  <si>
    <t>Parameters to calculate projection of machinery and equipment sector</t>
  </si>
  <si>
    <t>PC_para</t>
  </si>
  <si>
    <t>Parameters to calculate projection of packaging and cans sector</t>
  </si>
  <si>
    <t>Cans</t>
  </si>
  <si>
    <t>inf_max</t>
  </si>
  <si>
    <t>Other</t>
  </si>
  <si>
    <t>EE</t>
  </si>
  <si>
    <t>Distribution</t>
  </si>
  <si>
    <t>high voltage</t>
  </si>
  <si>
    <t>ecoinvent</t>
  </si>
  <si>
    <t>long-distance</t>
  </si>
  <si>
    <t>medium voltage</t>
  </si>
  <si>
    <t>low voltage</t>
  </si>
  <si>
    <t>Generation</t>
  </si>
  <si>
    <t>(Bodeker et al., 2010)</t>
  </si>
  <si>
    <t>Residential</t>
  </si>
  <si>
    <t>Commercial</t>
  </si>
  <si>
    <t>Trans</t>
  </si>
  <si>
    <t>Auto</t>
  </si>
  <si>
    <t>ICEV-g / passenger car</t>
  </si>
  <si>
    <t>(Hertwich et al., 2020)</t>
  </si>
  <si>
    <t>ICEV-g / light truck</t>
  </si>
  <si>
    <t>ICEV-g / microcar</t>
  </si>
  <si>
    <t>ICEV-g / minivan_SUV</t>
  </si>
  <si>
    <t>ICEV-d / passenger car</t>
  </si>
  <si>
    <t>ICEV-d / light truck</t>
  </si>
  <si>
    <t>ICEV-d / microcar</t>
  </si>
  <si>
    <t>ICEV-d / minivan_SUV</t>
  </si>
  <si>
    <t>HEV / passenger car</t>
  </si>
  <si>
    <t>HEV / light truck</t>
  </si>
  <si>
    <t>HEV / microcar</t>
  </si>
  <si>
    <t>HEV / minivan_SUV</t>
  </si>
  <si>
    <t>PHEV / passenger car</t>
  </si>
  <si>
    <t>PHEV / light truck</t>
  </si>
  <si>
    <t>PHEV / microcar</t>
  </si>
  <si>
    <t>PHEV / minivan_SUV</t>
  </si>
  <si>
    <t>BEV / passenger car</t>
  </si>
  <si>
    <t>BEV / light truck</t>
  </si>
  <si>
    <t>BEV / microcar</t>
  </si>
  <si>
    <t>BEV / minivan_SUV</t>
  </si>
  <si>
    <t>HFCEV / passenger car</t>
  </si>
  <si>
    <t>HFCEV / light truck</t>
  </si>
  <si>
    <t>HFCEV / microcar</t>
  </si>
  <si>
    <t>HFCEV / minivan_SUV</t>
  </si>
  <si>
    <t>Freight</t>
  </si>
  <si>
    <t>20% higher than SSP2</t>
  </si>
  <si>
    <t>(Bertram et al., 2017)</t>
  </si>
  <si>
    <t>(Pauliuk et al. 2019)</t>
  </si>
  <si>
    <t>Same as SSP2</t>
  </si>
  <si>
    <t>Same as SSP3</t>
  </si>
  <si>
    <t>20% lower than SSP2</t>
  </si>
  <si>
    <t>Al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</si>
  <si>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</si>
  <si>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</si>
  <si>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</si>
  <si>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</si>
  <si>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</si>
  <si>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</si>
  <si>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</si>
  <si>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</si>
  <si>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</si>
  <si>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Note</t>
  </si>
  <si>
    <t>1000 series</t>
  </si>
  <si>
    <t>*1070</t>
  </si>
  <si>
    <t>https://www.aluminum.org/sites/default/files/Teal%20Sheets.pdf</t>
  </si>
  <si>
    <t>2000 series</t>
  </si>
  <si>
    <t>*2004</t>
  </si>
  <si>
    <t>other 3000 series</t>
  </si>
  <si>
    <t>*3102</t>
  </si>
  <si>
    <t>4000 series</t>
  </si>
  <si>
    <t>*4043</t>
  </si>
  <si>
    <t>other 5000 series</t>
  </si>
  <si>
    <t>*5083</t>
  </si>
  <si>
    <t>Other 6000 series</t>
  </si>
  <si>
    <t>*6082</t>
  </si>
  <si>
    <t>7000 series</t>
  </si>
  <si>
    <t>*7075</t>
  </si>
  <si>
    <t>8000 series</t>
  </si>
  <si>
    <t>*8176</t>
  </si>
  <si>
    <t>Cast</t>
  </si>
  <si>
    <t>*A356</t>
  </si>
  <si>
    <t>https://www.astm.org/DATABASE.CART/HISTORICAL/B179-11.htm</t>
  </si>
  <si>
    <t>Die-Cast</t>
  </si>
  <si>
    <t>*301</t>
  </si>
  <si>
    <t>Alu_content</t>
  </si>
  <si>
    <t>Lifetime</t>
  </si>
  <si>
    <t>Element_alloys</t>
  </si>
  <si>
    <t>(ASTM, 2011; The Aluminum Association, 2015)</t>
  </si>
  <si>
    <t>Proportion of element per alloy</t>
  </si>
  <si>
    <t>year</t>
  </si>
  <si>
    <r>
      <t xml:space="preserve">(Bertram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2017; Pauliuk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2019)</t>
    </r>
  </si>
  <si>
    <t>Lifetime of stock for different sectors, regions and SSPs</t>
  </si>
  <si>
    <t>Proportion of different alloys per sector</t>
  </si>
  <si>
    <t xml:space="preserve"> 2015-2050-2060 (Fishman et al. 2021) and no evolution after 2060</t>
  </si>
  <si>
    <t xml:space="preserve"> 2015-2050-2060 (Fishman et al. 2021)
2100 - (RECC data)</t>
  </si>
  <si>
    <t>SSP1-SSP2 (2015-2050-2060) (Fishman et al, 2021)
2100 - (RECC data)</t>
  </si>
  <si>
    <t>BC [m^2/cap]</t>
  </si>
  <si>
    <t>Calculation and estimation of projection of area per capita according to different regions and SSPs</t>
  </si>
  <si>
    <t>Estimated to increase and stay at 15 000</t>
  </si>
  <si>
    <t>Estimated to increase up to 20 000</t>
  </si>
  <si>
    <t>(Pauliuk et al., 2019)</t>
  </si>
  <si>
    <t>SSP1-SSP2 (2015-2050) weigth average from China and India with Fishman data</t>
  </si>
  <si>
    <t>SSP1-SSP2 (2015-2050) weigth average MENA and sub-sahara</t>
  </si>
  <si>
    <t>SSP1-SSP2 (2015-2050) weigth average of different regions</t>
  </si>
  <si>
    <t>Estimated to increase up to 25 000</t>
  </si>
  <si>
    <t>Estimated to increase and stay at 20 000</t>
  </si>
  <si>
    <t>SSP1 (2015-2050-2060) (Fishman et al, 2021)</t>
  </si>
  <si>
    <t>OR [person/vehicle]</t>
  </si>
  <si>
    <t>SSP1-SSP2 (2015-2050-2060-2100) weigth average</t>
  </si>
  <si>
    <t>Calculation and estimation of projection of annual distance of vehicle*kilometer according to different regions and SSPs</t>
  </si>
  <si>
    <t>Calculation and estimation of projection of occupancy rate by vehicle according to different regions and SSPs</t>
  </si>
  <si>
    <t>From (Rodrigue, 2020)</t>
  </si>
  <si>
    <t>Market share of different freight transport</t>
  </si>
  <si>
    <t>Market share of different freight transport without pipeline</t>
  </si>
  <si>
    <t>Total population 2008 [millions]</t>
  </si>
  <si>
    <t>From (Worldbank, 2020)</t>
  </si>
  <si>
    <t>Population proportion</t>
  </si>
  <si>
    <t>Market share</t>
  </si>
  <si>
    <t>(Federal Highway Administration, 2013)</t>
  </si>
  <si>
    <t>(UIC, 2020)</t>
  </si>
  <si>
    <t>Calculation of market share and avergae annual vehicle*km of different freigth mode of transportation</t>
  </si>
  <si>
    <t xml:space="preserve"> (Rodrigue, 2020; Worldbank, 2020; Federal Highway Administration, 2013; UIC, 2020)</t>
  </si>
  <si>
    <t>PC_cans</t>
  </si>
  <si>
    <t>PC_oth</t>
  </si>
  <si>
    <t>Population (Worldbank, 2020)</t>
  </si>
  <si>
    <t>Share of population</t>
  </si>
  <si>
    <t>Europe</t>
  </si>
  <si>
    <t>Middle East</t>
  </si>
  <si>
    <t>North America</t>
  </si>
  <si>
    <t>Other Asia</t>
  </si>
  <si>
    <t>Other Producers</t>
  </si>
  <si>
    <t>Year</t>
  </si>
  <si>
    <t>Weight</t>
  </si>
  <si>
    <t>Weighted Error^2</t>
  </si>
  <si>
    <t>(IAI,2020)</t>
  </si>
  <si>
    <t>(Worldbank, 2020)</t>
  </si>
  <si>
    <t>GDP</t>
  </si>
  <si>
    <t>Other producers</t>
  </si>
  <si>
    <t>Calculation of the fitting constants for projections in packaging-cans sector based on historical inflow</t>
  </si>
  <si>
    <t>Calculation of the fitting constants for projections in packaging-other sector based on historical inflow</t>
  </si>
  <si>
    <t xml:space="preserve"> (Worldbank, 2020; IAI,2020)</t>
  </si>
  <si>
    <t>Parameters to calculate projection of transport-freight sector</t>
  </si>
  <si>
    <t xml:space="preserve">(Recalde, Wang and Graedel, 2008) </t>
  </si>
  <si>
    <t>Aluminium intensity according 3 levels (low-medium-high) of different products</t>
  </si>
  <si>
    <t>(ecoinvent; Bodeker et al., 2010; Hertwich et al., 2020)</t>
  </si>
  <si>
    <t>Wrought</t>
  </si>
  <si>
    <t>EE-Dist</t>
  </si>
  <si>
    <t>EE-Gen</t>
  </si>
  <si>
    <t>PC-Can</t>
  </si>
  <si>
    <t>PC-oth</t>
  </si>
  <si>
    <t>Trans - Auto - ICEV</t>
  </si>
  <si>
    <t>Trans - Auto - HEV</t>
  </si>
  <si>
    <t>Trans - Auto - PHEV</t>
  </si>
  <si>
    <t>Trans - Auto - BEV</t>
  </si>
  <si>
    <t>Trans - Auto - HFCEV</t>
  </si>
  <si>
    <t>Sector</t>
  </si>
  <si>
    <t>(IAI,2019)</t>
  </si>
  <si>
    <t>Alloys</t>
  </si>
  <si>
    <t>See Alloys</t>
  </si>
  <si>
    <t>Data and calculation to obatin alloys proportion per sector</t>
  </si>
  <si>
    <t>(IAI, 2019; Pauliuk et al, 2019; Modaresi et al., 2014; Hatayama et al., 2007)</t>
  </si>
  <si>
    <t>Wrought Proportion</t>
  </si>
  <si>
    <t>Alloy proportion</t>
  </si>
  <si>
    <t>Building and construction</t>
  </si>
  <si>
    <t>From: (The aluminium association, 2021)</t>
  </si>
  <si>
    <t>Demand electric communicaiton machinery from (Hatayama et al. 2007)</t>
  </si>
  <si>
    <t>Demand Other Product from  (Hatayama et al. 2007)</t>
  </si>
  <si>
    <t>Demand  construction from (Hatayama et al. 2007)</t>
  </si>
  <si>
    <t>Demand general machinery from (Hatayama et al. 2007)</t>
  </si>
  <si>
    <t>PC-cans</t>
  </si>
  <si>
    <t>Demand beverage can from (Hatayama et al. 2007)</t>
  </si>
  <si>
    <t>PC-other</t>
  </si>
  <si>
    <t>Demand foil from (Hatayama et al. 2007)</t>
  </si>
  <si>
    <t>Trans-auto-ICEV</t>
  </si>
  <si>
    <t>Aluminium content proportion from (Modaresi et al., 2014)</t>
  </si>
  <si>
    <t>Trans-auto-HEV</t>
  </si>
  <si>
    <t>Trans-auto-PHEV</t>
  </si>
  <si>
    <t>Trans-auto-BEV</t>
  </si>
  <si>
    <t>Trans-auto-HFCEV</t>
  </si>
  <si>
    <t>Assumed same as Trans-auto-ICEV.</t>
  </si>
  <si>
    <t>Trans - Other</t>
  </si>
  <si>
    <t>Trans-oth / Trans freight</t>
  </si>
  <si>
    <t>Trans - Other / Freight</t>
  </si>
  <si>
    <t>Overview</t>
  </si>
  <si>
    <t>Alloys_sector</t>
  </si>
  <si>
    <t>km/kWh</t>
  </si>
  <si>
    <t>lifetime</t>
  </si>
  <si>
    <t>dist</t>
  </si>
  <si>
    <t>EE_dist_para</t>
  </si>
  <si>
    <t>Parameters to calculate porjection of EE distribution sector</t>
  </si>
  <si>
    <r>
      <t xml:space="preserve">Pedneault, J., Majeau-Bettez, G., Pauliuk, S., Margni, M. (2021). Sector-specific scenarios for future stocks and flows of aluminium – An analysis based on Shared Socioeconomic Pathways. </t>
    </r>
    <r>
      <rPr>
        <i/>
        <sz val="14"/>
        <color rgb="FF000000"/>
        <rFont val="Arial"/>
        <family val="2"/>
      </rPr>
      <t xml:space="preserve">Journal of Industrial Ecology. </t>
    </r>
  </si>
  <si>
    <t>Evolution of population by age group according to different regions and SSPs</t>
  </si>
  <si>
    <t>Trans_auto_type</t>
  </si>
  <si>
    <t>Parameters to calculate market share of different vehicle type according to different regions and SSPs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</si>
</sst>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0.0_ "/>
    <numFmt numFmtId="167" formatCode="0.0_ ;[Red]\-0.0\ "/>
    <numFmt numFmtId="168" formatCode="0_ "/>
    <numFmt numFmtId="169" formatCode="0.0E+00"/>
    <numFmt numFmtId="170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7" fillId="0" borderId="0"/>
  </cellStyleXfs>
  <cellXfs count="336">
    <xf numFmtId="0" fontId="0" fillId="0" borderId="0" xfId="0"/>
    <xf numFmtId="0" fontId="18" fillId="0" borderId="0" xfId="0" applyFont="1" applyAlignment="1">
      <alignment vertical="center"/>
    </xf>
    <xf numFmtId="0" fontId="24" fillId="0" borderId="0" xfId="42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3" fillId="0" borderId="0" xfId="0" applyFont="1" applyAlignment="1">
      <alignment vertical="top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6" fillId="0" borderId="0" xfId="0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6" fillId="0" borderId="0" xfId="0" applyFont="1" applyFill="1"/>
    <xf numFmtId="0" fontId="16" fillId="0" borderId="0" xfId="0" applyFont="1"/>
    <xf numFmtId="1" fontId="0" fillId="0" borderId="0" xfId="0" applyNumberFormat="1"/>
    <xf numFmtId="164" fontId="27" fillId="0" borderId="0" xfId="44" applyNumberFormat="1"/>
    <xf numFmtId="11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10" xfId="0" applyNumberFormat="1" applyBorder="1"/>
    <xf numFmtId="166" fontId="28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65" fontId="0" fillId="0" borderId="21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7" fontId="28" fillId="0" borderId="0" xfId="0" applyNumberFormat="1" applyFont="1"/>
    <xf numFmtId="168" fontId="28" fillId="0" borderId="10" xfId="0" applyNumberFormat="1" applyFont="1" applyBorder="1" applyAlignment="1">
      <alignment horizontal="right" vertical="center"/>
    </xf>
    <xf numFmtId="0" fontId="0" fillId="0" borderId="29" xfId="0" applyBorder="1"/>
    <xf numFmtId="165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34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5" fontId="0" fillId="0" borderId="14" xfId="0" applyNumberFormat="1" applyBorder="1"/>
    <xf numFmtId="165" fontId="0" fillId="0" borderId="38" xfId="0" applyNumberFormat="1" applyBorder="1"/>
    <xf numFmtId="0" fontId="0" fillId="0" borderId="0" xfId="0" applyBorder="1"/>
    <xf numFmtId="0" fontId="0" fillId="0" borderId="39" xfId="0" applyBorder="1"/>
    <xf numFmtId="0" fontId="0" fillId="0" borderId="34" xfId="0" applyBorder="1"/>
    <xf numFmtId="2" fontId="0" fillId="0" borderId="0" xfId="0" applyNumberFormat="1"/>
    <xf numFmtId="0" fontId="0" fillId="0" borderId="3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4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28" fillId="0" borderId="10" xfId="0" applyNumberFormat="1" applyFont="1" applyBorder="1"/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0" fillId="0" borderId="10" xfId="0" applyBorder="1" applyAlignment="1">
      <alignment horizontal="left" vertical="top"/>
    </xf>
    <xf numFmtId="165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2" xfId="0" applyBorder="1" applyAlignment="1">
      <alignment vertical="center"/>
    </xf>
    <xf numFmtId="164" fontId="0" fillId="0" borderId="10" xfId="43" applyNumberFormat="1" applyFont="1" applyBorder="1"/>
    <xf numFmtId="164" fontId="0" fillId="0" borderId="10" xfId="43" applyNumberFormat="1" applyFont="1" applyFill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/>
    </xf>
    <xf numFmtId="0" fontId="0" fillId="0" borderId="10" xfId="0" applyFill="1" applyBorder="1"/>
    <xf numFmtId="164" fontId="0" fillId="0" borderId="10" xfId="0" applyNumberFormat="1" applyBorder="1"/>
    <xf numFmtId="0" fontId="16" fillId="0" borderId="0" xfId="0" applyFont="1" applyAlignment="1"/>
    <xf numFmtId="0" fontId="16" fillId="0" borderId="4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5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/>
    <xf numFmtId="2" fontId="0" fillId="0" borderId="10" xfId="0" applyNumberFormat="1" applyFill="1" applyBorder="1"/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1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46" xfId="0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1" fontId="0" fillId="0" borderId="15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0" borderId="17" xfId="0" applyFill="1" applyBorder="1"/>
    <xf numFmtId="1" fontId="0" fillId="0" borderId="18" xfId="0" applyNumberFormat="1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1" fontId="0" fillId="0" borderId="20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16" fillId="0" borderId="10" xfId="0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2" fontId="0" fillId="0" borderId="0" xfId="0" applyNumberFormat="1" applyFill="1" applyAlignment="1">
      <alignment horizontal="center"/>
    </xf>
    <xf numFmtId="0" fontId="29" fillId="0" borderId="0" xfId="0" applyFont="1" applyFill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 vertical="top"/>
    </xf>
    <xf numFmtId="2" fontId="0" fillId="0" borderId="18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 vertical="top"/>
    </xf>
    <xf numFmtId="0" fontId="0" fillId="0" borderId="20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 vertical="top"/>
    </xf>
    <xf numFmtId="165" fontId="0" fillId="0" borderId="10" xfId="0" applyNumberFormat="1" applyFill="1" applyBorder="1" applyAlignment="1">
      <alignment horizontal="center"/>
    </xf>
    <xf numFmtId="0" fontId="16" fillId="0" borderId="19" xfId="0" applyFont="1" applyFill="1" applyBorder="1"/>
    <xf numFmtId="0" fontId="16" fillId="0" borderId="20" xfId="0" applyFont="1" applyFill="1" applyBorder="1" applyAlignment="1">
      <alignment horizontal="left" vertical="top"/>
    </xf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9" fontId="0" fillId="0" borderId="10" xfId="43" applyFont="1" applyBorder="1"/>
    <xf numFmtId="0" fontId="16" fillId="0" borderId="10" xfId="0" applyFont="1" applyBorder="1"/>
    <xf numFmtId="0" fontId="0" fillId="0" borderId="0" xfId="0" applyBorder="1" applyAlignment="1">
      <alignment horizontal="center"/>
    </xf>
    <xf numFmtId="9" fontId="0" fillId="0" borderId="0" xfId="43" applyFont="1" applyBorder="1"/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32" fillId="0" borderId="39" xfId="0" applyFont="1" applyBorder="1"/>
    <xf numFmtId="0" fontId="16" fillId="0" borderId="17" xfId="0" applyFont="1" applyBorder="1"/>
    <xf numFmtId="0" fontId="16" fillId="0" borderId="19" xfId="0" applyFont="1" applyBorder="1"/>
    <xf numFmtId="0" fontId="16" fillId="0" borderId="36" xfId="0" applyFont="1" applyBorder="1"/>
    <xf numFmtId="0" fontId="16" fillId="0" borderId="37" xfId="0" applyFont="1" applyBorder="1"/>
    <xf numFmtId="9" fontId="0" fillId="0" borderId="14" xfId="43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9" fontId="0" fillId="0" borderId="17" xfId="43" applyFont="1" applyBorder="1" applyAlignment="1">
      <alignment horizontal="center"/>
    </xf>
    <xf numFmtId="9" fontId="0" fillId="0" borderId="19" xfId="43" applyFont="1" applyBorder="1" applyAlignment="1">
      <alignment horizontal="center"/>
    </xf>
    <xf numFmtId="0" fontId="16" fillId="0" borderId="56" xfId="0" applyFont="1" applyBorder="1"/>
    <xf numFmtId="0" fontId="0" fillId="0" borderId="48" xfId="0" applyBorder="1" applyAlignment="1">
      <alignment horizontal="center"/>
    </xf>
    <xf numFmtId="9" fontId="0" fillId="0" borderId="55" xfId="43" applyFon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9" fontId="0" fillId="0" borderId="54" xfId="43" applyFont="1" applyBorder="1" applyAlignment="1">
      <alignment horizontal="center"/>
    </xf>
    <xf numFmtId="0" fontId="33" fillId="0" borderId="16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165" fontId="0" fillId="37" borderId="34" xfId="0" applyNumberFormat="1" applyFill="1" applyBorder="1"/>
    <xf numFmtId="165" fontId="0" fillId="37" borderId="21" xfId="0" applyNumberFormat="1" applyFill="1" applyBorder="1"/>
    <xf numFmtId="0" fontId="16" fillId="0" borderId="38" xfId="0" applyFont="1" applyBorder="1"/>
    <xf numFmtId="0" fontId="16" fillId="0" borderId="39" xfId="0" applyFont="1" applyBorder="1"/>
    <xf numFmtId="169" fontId="0" fillId="0" borderId="10" xfId="0" applyNumberFormat="1" applyBorder="1"/>
    <xf numFmtId="9" fontId="0" fillId="0" borderId="10" xfId="0" applyNumberFormat="1" applyBorder="1" applyAlignment="1">
      <alignment horizontal="center"/>
    </xf>
    <xf numFmtId="11" fontId="0" fillId="0" borderId="10" xfId="0" applyNumberFormat="1" applyBorder="1"/>
    <xf numFmtId="0" fontId="16" fillId="0" borderId="14" xfId="0" applyFont="1" applyBorder="1"/>
    <xf numFmtId="0" fontId="16" fillId="0" borderId="10" xfId="0" applyFont="1" applyBorder="1" applyAlignment="1">
      <alignment horizontal="left" vertical="top"/>
    </xf>
    <xf numFmtId="11" fontId="0" fillId="0" borderId="10" xfId="0" applyNumberFormat="1" applyBorder="1" applyAlignment="1">
      <alignment horizontal="center"/>
    </xf>
    <xf numFmtId="0" fontId="30" fillId="0" borderId="10" xfId="0" applyFont="1" applyBorder="1"/>
    <xf numFmtId="2" fontId="1" fillId="0" borderId="10" xfId="43" applyNumberFormat="1" applyFont="1" applyBorder="1" applyAlignment="1">
      <alignment horizontal="center"/>
    </xf>
    <xf numFmtId="2" fontId="0" fillId="0" borderId="10" xfId="43" applyNumberFormat="1" applyFont="1" applyBorder="1" applyAlignment="1">
      <alignment horizontal="center"/>
    </xf>
    <xf numFmtId="164" fontId="16" fillId="0" borderId="10" xfId="0" applyNumberFormat="1" applyFont="1" applyFill="1" applyBorder="1"/>
    <xf numFmtId="164" fontId="0" fillId="0" borderId="10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0" fontId="0" fillId="0" borderId="10" xfId="0" applyFont="1" applyBorder="1"/>
    <xf numFmtId="165" fontId="0" fillId="0" borderId="10" xfId="0" applyNumberFormat="1" applyFont="1" applyBorder="1"/>
    <xf numFmtId="2" fontId="0" fillId="0" borderId="10" xfId="0" applyNumberFormat="1" applyFont="1" applyBorder="1" applyAlignment="1">
      <alignment horizontal="center"/>
    </xf>
    <xf numFmtId="11" fontId="0" fillId="0" borderId="10" xfId="0" applyNumberFormat="1" applyFont="1" applyBorder="1" applyAlignment="1">
      <alignment horizontal="center"/>
    </xf>
    <xf numFmtId="0" fontId="16" fillId="0" borderId="45" xfId="0" applyFont="1" applyBorder="1"/>
    <xf numFmtId="0" fontId="16" fillId="0" borderId="40" xfId="0" applyFont="1" applyBorder="1"/>
    <xf numFmtId="2" fontId="0" fillId="0" borderId="10" xfId="0" applyNumberFormat="1" applyFont="1" applyBorder="1"/>
    <xf numFmtId="11" fontId="0" fillId="0" borderId="10" xfId="0" applyNumberFormat="1" applyFont="1" applyBorder="1"/>
    <xf numFmtId="0" fontId="16" fillId="0" borderId="10" xfId="0" applyFont="1" applyBorder="1" applyAlignment="1">
      <alignment horizontal="right"/>
    </xf>
    <xf numFmtId="9" fontId="0" fillId="0" borderId="10" xfId="43" applyFont="1" applyBorder="1" applyAlignment="1"/>
    <xf numFmtId="0" fontId="0" fillId="0" borderId="10" xfId="0" applyFont="1" applyBorder="1" applyAlignment="1"/>
    <xf numFmtId="0" fontId="0" fillId="0" borderId="10" xfId="0" applyFont="1" applyFill="1" applyBorder="1" applyAlignment="1"/>
    <xf numFmtId="170" fontId="0" fillId="0" borderId="10" xfId="43" applyNumberFormat="1" applyFont="1" applyBorder="1" applyAlignment="1">
      <alignment horizontal="center"/>
    </xf>
    <xf numFmtId="170" fontId="0" fillId="0" borderId="0" xfId="0" applyNumberFormat="1"/>
    <xf numFmtId="0" fontId="16" fillId="0" borderId="48" xfId="0" applyFont="1" applyBorder="1" applyAlignment="1">
      <alignment horizontal="center"/>
    </xf>
    <xf numFmtId="170" fontId="0" fillId="0" borderId="10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0" fontId="0" fillId="0" borderId="18" xfId="0" applyNumberFormat="1" applyBorder="1"/>
    <xf numFmtId="170" fontId="0" fillId="0" borderId="19" xfId="0" applyNumberFormat="1" applyBorder="1"/>
    <xf numFmtId="170" fontId="0" fillId="0" borderId="20" xfId="0" applyNumberFormat="1" applyBorder="1"/>
    <xf numFmtId="170" fontId="0" fillId="0" borderId="21" xfId="0" applyNumberFormat="1" applyBorder="1"/>
    <xf numFmtId="0" fontId="16" fillId="0" borderId="55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41" xfId="0" applyFont="1" applyBorder="1" applyAlignment="1">
      <alignment horizontal="left"/>
    </xf>
    <xf numFmtId="0" fontId="16" fillId="0" borderId="42" xfId="0" applyFont="1" applyBorder="1" applyAlignment="1">
      <alignment horizontal="left"/>
    </xf>
    <xf numFmtId="0" fontId="16" fillId="0" borderId="43" xfId="0" applyFont="1" applyBorder="1" applyAlignment="1">
      <alignment horizontal="left"/>
    </xf>
    <xf numFmtId="0" fontId="30" fillId="0" borderId="10" xfId="0" applyFont="1" applyFill="1" applyBorder="1"/>
    <xf numFmtId="0" fontId="16" fillId="0" borderId="10" xfId="0" applyFont="1" applyFill="1" applyBorder="1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top"/>
    </xf>
    <xf numFmtId="0" fontId="0" fillId="0" borderId="10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16" fillId="35" borderId="10" xfId="0" applyFont="1" applyFill="1" applyBorder="1" applyAlignment="1">
      <alignment horizontal="left" vertical="center"/>
    </xf>
    <xf numFmtId="0" fontId="16" fillId="36" borderId="10" xfId="0" applyFont="1" applyFill="1" applyBorder="1" applyAlignment="1">
      <alignment horizontal="left" vertical="center"/>
    </xf>
    <xf numFmtId="0" fontId="16" fillId="34" borderId="10" xfId="0" applyFont="1" applyFill="1" applyBorder="1" applyAlignment="1">
      <alignment horizontal="left" vertical="center"/>
    </xf>
    <xf numFmtId="0" fontId="16" fillId="34" borderId="10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0" fillId="0" borderId="10" xfId="0" applyFont="1" applyFill="1" applyBorder="1" applyAlignment="1">
      <alignment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19" fillId="0" borderId="0" xfId="0" applyFont="1" applyFill="1"/>
    <xf numFmtId="0" fontId="2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top" wrapText="1"/>
    </xf>
    <xf numFmtId="0" fontId="0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3" fillId="0" borderId="0" xfId="0" applyFont="1" applyAlignment="1">
      <alignment vertical="top" wrapText="1"/>
    </xf>
    <xf numFmtId="0" fontId="16" fillId="0" borderId="0" xfId="0" applyFont="1" applyFill="1" applyAlignment="1">
      <alignment horizontal="center" vertical="top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7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0" fillId="0" borderId="4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45" xfId="0" applyFont="1" applyBorder="1" applyAlignment="1">
      <alignment horizontal="center" wrapText="1"/>
    </xf>
    <xf numFmtId="0" fontId="16" fillId="0" borderId="46" xfId="0" applyFont="1" applyBorder="1" applyAlignment="1">
      <alignment horizont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16" fillId="0" borderId="41" xfId="0" applyFont="1" applyBorder="1" applyAlignment="1">
      <alignment horizontal="center" wrapText="1"/>
    </xf>
    <xf numFmtId="0" fontId="16" fillId="0" borderId="43" xfId="0" applyFont="1" applyBorder="1" applyAlignment="1">
      <alignment horizontal="center" wrapText="1"/>
    </xf>
    <xf numFmtId="9" fontId="0" fillId="0" borderId="24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20" fillId="0" borderId="0" xfId="0" applyFont="1" applyFill="1" applyAlignment="1">
      <alignment horizontal="left" vertical="center" wrapText="1"/>
    </xf>
    <xf numFmtId="0" fontId="0" fillId="0" borderId="10" xfId="0" applyBorder="1" applyAlignment="1">
      <alignment horizontal="right"/>
    </xf>
    <xf numFmtId="0" fontId="28" fillId="34" borderId="10" xfId="0" applyFont="1" applyFill="1" applyBorder="1" applyAlignment="1">
      <alignment horizontal="right" vertic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wrapText="1"/>
    </xf>
    <xf numFmtId="170" fontId="16" fillId="0" borderId="18" xfId="0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70" fontId="16" fillId="0" borderId="20" xfId="0" applyNumberFormat="1" applyFont="1" applyBorder="1" applyAlignment="1">
      <alignment horizontal="center"/>
    </xf>
    <xf numFmtId="170" fontId="16" fillId="0" borderId="21" xfId="0" applyNumberFormat="1" applyFont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58" xfId="0" applyBorder="1" applyAlignment="1">
      <alignment horizontal="center"/>
    </xf>
    <xf numFmtId="170" fontId="16" fillId="0" borderId="59" xfId="0" applyNumberFormat="1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4" xr:uid="{A195EC5D-499D-40C9-8D86-BA2D65448E68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93649098022"/>
          <c:y val="5.0925925925925923E-2"/>
          <c:w val="0.8257799066145179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Trans_oth!$C$8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Trans_oth!$B$13:$B$19</c:f>
              <c:numCache>
                <c:formatCode>General</c:formatCode>
                <c:ptCount val="7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</c:numCache>
            </c:numRef>
          </c:cat>
          <c:val>
            <c:numRef>
              <c:f>Trans_oth!$C$13:$C$19</c:f>
              <c:numCache>
                <c:formatCode>0.0_ ;[Red]\-0.0\ </c:formatCode>
                <c:ptCount val="7"/>
                <c:pt idx="0">
                  <c:v>8.1</c:v>
                </c:pt>
                <c:pt idx="1">
                  <c:v>8.8000000000000007</c:v>
                </c:pt>
                <c:pt idx="2">
                  <c:v>9.1</c:v>
                </c:pt>
                <c:pt idx="3">
                  <c:v>10.6</c:v>
                </c:pt>
                <c:pt idx="4">
                  <c:v>14.2</c:v>
                </c:pt>
                <c:pt idx="5">
                  <c:v>21.8</c:v>
                </c:pt>
                <c:pt idx="6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3-45F8-BC58-95EFE79520E4}"/>
            </c:ext>
          </c:extLst>
        </c:ser>
        <c:ser>
          <c:idx val="1"/>
          <c:order val="1"/>
          <c:tx>
            <c:strRef>
              <c:f>Trans_oth!$D$8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Trans_oth!$B$13:$B$19</c:f>
              <c:numCache>
                <c:formatCode>General</c:formatCode>
                <c:ptCount val="7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</c:numCache>
            </c:numRef>
          </c:cat>
          <c:val>
            <c:numRef>
              <c:f>Trans_oth!$D$13:$D$19</c:f>
              <c:numCache>
                <c:formatCode>0.00</c:formatCode>
                <c:ptCount val="7"/>
                <c:pt idx="0">
                  <c:v>5.8081255860817116</c:v>
                </c:pt>
                <c:pt idx="1">
                  <c:v>8.3476138250092369</c:v>
                </c:pt>
                <c:pt idx="2">
                  <c:v>11.173007321491784</c:v>
                </c:pt>
                <c:pt idx="3">
                  <c:v>13.605409733524059</c:v>
                </c:pt>
                <c:pt idx="4">
                  <c:v>17.317408804673271</c:v>
                </c:pt>
                <c:pt idx="5">
                  <c:v>20.721688709797924</c:v>
                </c:pt>
                <c:pt idx="6">
                  <c:v>22.407330482431213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3-45F8-BC58-95EFE795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kg/cap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;[Red]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54990184541771E-2"/>
          <c:y val="0.10987194659121489"/>
          <c:w val="0.91504386071058263"/>
          <c:h val="0.64062129330163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Alloys!$J$104</c:f>
              <c:strCache>
                <c:ptCount val="1"/>
                <c:pt idx="0">
                  <c:v>1000 series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Alloys!$J$105:$J$117</c:f>
              <c:numCache>
                <c:formatCode>0.0%</c:formatCode>
                <c:ptCount val="13"/>
                <c:pt idx="0">
                  <c:v>0</c:v>
                </c:pt>
                <c:pt idx="1">
                  <c:v>1.1642764525501207E-2</c:v>
                </c:pt>
                <c:pt idx="2">
                  <c:v>0</c:v>
                </c:pt>
                <c:pt idx="3">
                  <c:v>0.55248480889372387</c:v>
                </c:pt>
                <c:pt idx="4">
                  <c:v>6.8985437812463843E-2</c:v>
                </c:pt>
                <c:pt idx="5">
                  <c:v>0</c:v>
                </c:pt>
                <c:pt idx="6">
                  <c:v>1</c:v>
                </c:pt>
                <c:pt idx="7">
                  <c:v>0.11154697583327419</c:v>
                </c:pt>
                <c:pt idx="8">
                  <c:v>8.8571135175393514E-2</c:v>
                </c:pt>
                <c:pt idx="9">
                  <c:v>0.11559950899885515</c:v>
                </c:pt>
                <c:pt idx="10">
                  <c:v>0.12815896531176255</c:v>
                </c:pt>
                <c:pt idx="11">
                  <c:v>0.12395428710055655</c:v>
                </c:pt>
                <c:pt idx="12">
                  <c:v>7.9583133219094937E-2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121-B49D-99FEA37F241D}"/>
            </c:ext>
          </c:extLst>
        </c:ser>
        <c:ser>
          <c:idx val="1"/>
          <c:order val="1"/>
          <c:tx>
            <c:strRef>
              <c:f>Alloys!$K$104</c:f>
              <c:strCache>
                <c:ptCount val="1"/>
                <c:pt idx="0">
                  <c:v>2000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Alloys!$K$105:$K$117</c:f>
              <c:numCache>
                <c:formatCode>0.0%</c:formatCode>
                <c:ptCount val="13"/>
                <c:pt idx="0">
                  <c:v>0</c:v>
                </c:pt>
                <c:pt idx="1">
                  <c:v>3.4855526298219232E-2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5-4121-B49D-99FEA37F241D}"/>
            </c:ext>
          </c:extLst>
        </c:ser>
        <c:ser>
          <c:idx val="2"/>
          <c:order val="2"/>
          <c:tx>
            <c:strRef>
              <c:f>Alloys!$L$104</c:f>
              <c:strCache>
                <c:ptCount val="1"/>
                <c:pt idx="0">
                  <c:v>3003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Alloys!$L$105:$L$117</c:f>
              <c:numCache>
                <c:formatCode>0.0%</c:formatCode>
                <c:ptCount val="13"/>
                <c:pt idx="0">
                  <c:v>0</c:v>
                </c:pt>
                <c:pt idx="1">
                  <c:v>1.8307585695638971E-2</c:v>
                </c:pt>
                <c:pt idx="2">
                  <c:v>0</c:v>
                </c:pt>
                <c:pt idx="3">
                  <c:v>4.0852133120050857E-2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5-4121-B49D-99FEA37F241D}"/>
            </c:ext>
          </c:extLst>
        </c:ser>
        <c:ser>
          <c:idx val="3"/>
          <c:order val="3"/>
          <c:tx>
            <c:strRef>
              <c:f>Alloys!$M$104</c:f>
              <c:strCache>
                <c:ptCount val="1"/>
                <c:pt idx="0">
                  <c:v>3004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Alloys!$M$105:$M$117</c:f>
              <c:numCache>
                <c:formatCode>0.0%</c:formatCode>
                <c:ptCount val="13"/>
                <c:pt idx="0">
                  <c:v>0</c:v>
                </c:pt>
                <c:pt idx="1">
                  <c:v>5.1102474976986827E-3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0.63057227247118841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5-4121-B49D-99FEA37F241D}"/>
            </c:ext>
          </c:extLst>
        </c:ser>
        <c:ser>
          <c:idx val="4"/>
          <c:order val="4"/>
          <c:tx>
            <c:strRef>
              <c:f>Alloys!$N$104</c:f>
              <c:strCache>
                <c:ptCount val="1"/>
                <c:pt idx="0">
                  <c:v>other 3000 series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Alloys!$N$105:$N$117</c:f>
              <c:numCache>
                <c:formatCode>0.0%</c:formatCode>
                <c:ptCount val="13"/>
                <c:pt idx="0">
                  <c:v>3.7467892878288986E-2</c:v>
                </c:pt>
                <c:pt idx="1">
                  <c:v>0.22463589566744729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5.0101244398556413E-2</c:v>
                </c:pt>
                <c:pt idx="6">
                  <c:v>0</c:v>
                </c:pt>
                <c:pt idx="7">
                  <c:v>6.1970542129596767E-2</c:v>
                </c:pt>
                <c:pt idx="8">
                  <c:v>4.9206186208551952E-2</c:v>
                </c:pt>
                <c:pt idx="9">
                  <c:v>6.4221949443808421E-2</c:v>
                </c:pt>
                <c:pt idx="10">
                  <c:v>7.1199425173201422E-2</c:v>
                </c:pt>
                <c:pt idx="11">
                  <c:v>6.8863492833642515E-2</c:v>
                </c:pt>
                <c:pt idx="12">
                  <c:v>4.4212851788386076E-2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5-4121-B49D-99FEA37F241D}"/>
            </c:ext>
          </c:extLst>
        </c:ser>
        <c:ser>
          <c:idx val="5"/>
          <c:order val="5"/>
          <c:tx>
            <c:strRef>
              <c:f>Alloys!$O$104</c:f>
              <c:strCache>
                <c:ptCount val="1"/>
                <c:pt idx="0">
                  <c:v>4000 series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Alloys!$O$105:$O$117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5-4121-B49D-99FEA37F241D}"/>
            </c:ext>
          </c:extLst>
        </c:ser>
        <c:ser>
          <c:idx val="6"/>
          <c:order val="6"/>
          <c:tx>
            <c:strRef>
              <c:f>Alloys!$P$104</c:f>
              <c:strCache>
                <c:ptCount val="1"/>
                <c:pt idx="0">
                  <c:v>5052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Alloys!$P$105:$P$117</c:f>
              <c:numCache>
                <c:formatCode>0.0%</c:formatCode>
                <c:ptCount val="13"/>
                <c:pt idx="0">
                  <c:v>2.8163394544522585E-2</c:v>
                </c:pt>
                <c:pt idx="1">
                  <c:v>5.5822425254796554E-2</c:v>
                </c:pt>
                <c:pt idx="2">
                  <c:v>0</c:v>
                </c:pt>
                <c:pt idx="3">
                  <c:v>0.14621980477120089</c:v>
                </c:pt>
                <c:pt idx="4">
                  <c:v>4.0892770773163785E-2</c:v>
                </c:pt>
                <c:pt idx="5">
                  <c:v>4.2569792631670759E-2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5-4121-B49D-99FEA37F241D}"/>
            </c:ext>
          </c:extLst>
        </c:ser>
        <c:ser>
          <c:idx val="7"/>
          <c:order val="7"/>
          <c:tx>
            <c:strRef>
              <c:f>Alloys!$Q$104</c:f>
              <c:strCache>
                <c:ptCount val="1"/>
                <c:pt idx="0">
                  <c:v>5182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Alloys!$Q$105:$Q$117</c:f>
              <c:numCache>
                <c:formatCode>0.0%</c:formatCode>
                <c:ptCount val="13"/>
                <c:pt idx="0">
                  <c:v>0</c:v>
                </c:pt>
                <c:pt idx="1">
                  <c:v>8.5997692517906637E-5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0.27675669049858448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5-4121-B49D-99FEA37F241D}"/>
            </c:ext>
          </c:extLst>
        </c:ser>
        <c:ser>
          <c:idx val="8"/>
          <c:order val="8"/>
          <c:tx>
            <c:strRef>
              <c:f>Alloys!$R$104</c:f>
              <c:strCache>
                <c:ptCount val="1"/>
                <c:pt idx="0">
                  <c:v>other 5000 series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Alloys!$R$105:$R$117</c:f>
              <c:numCache>
                <c:formatCode>0.0%</c:formatCode>
                <c:ptCount val="13"/>
                <c:pt idx="0">
                  <c:v>2.0459105217646885E-2</c:v>
                </c:pt>
                <c:pt idx="1">
                  <c:v>0.13011781638315112</c:v>
                </c:pt>
                <c:pt idx="2">
                  <c:v>0</c:v>
                </c:pt>
                <c:pt idx="3">
                  <c:v>0</c:v>
                </c:pt>
                <c:pt idx="4">
                  <c:v>4.4471687081062916E-2</c:v>
                </c:pt>
                <c:pt idx="5">
                  <c:v>0</c:v>
                </c:pt>
                <c:pt idx="6">
                  <c:v>0</c:v>
                </c:pt>
                <c:pt idx="7">
                  <c:v>0.13530235031628629</c:v>
                </c:pt>
                <c:pt idx="8">
                  <c:v>0.10743350655533843</c:v>
                </c:pt>
                <c:pt idx="9">
                  <c:v>0.14021792295231505</c:v>
                </c:pt>
                <c:pt idx="10">
                  <c:v>0.15545207829482308</c:v>
                </c:pt>
                <c:pt idx="11">
                  <c:v>0.15035195935345283</c:v>
                </c:pt>
                <c:pt idx="12">
                  <c:v>9.6531393071309604E-2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5-4121-B49D-99FEA37F241D}"/>
            </c:ext>
          </c:extLst>
        </c:ser>
        <c:ser>
          <c:idx val="9"/>
          <c:order val="9"/>
          <c:tx>
            <c:strRef>
              <c:f>Alloys!$S$104</c:f>
              <c:strCache>
                <c:ptCount val="1"/>
                <c:pt idx="0">
                  <c:v>6061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Alloys!$S$105:$S$117</c:f>
              <c:numCache>
                <c:formatCode>0.0%</c:formatCode>
                <c:ptCount val="13"/>
                <c:pt idx="0">
                  <c:v>2.5927077609426891E-2</c:v>
                </c:pt>
                <c:pt idx="1">
                  <c:v>1.5969109979863585E-2</c:v>
                </c:pt>
                <c:pt idx="2">
                  <c:v>0</c:v>
                </c:pt>
                <c:pt idx="3">
                  <c:v>4.5687119715734411E-3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95-4121-B49D-99FEA37F241D}"/>
            </c:ext>
          </c:extLst>
        </c:ser>
        <c:ser>
          <c:idx val="10"/>
          <c:order val="10"/>
          <c:tx>
            <c:strRef>
              <c:f>Alloys!$T$104</c:f>
              <c:strCache>
                <c:ptCount val="1"/>
                <c:pt idx="0">
                  <c:v>6063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Alloys!$T$105:$T$117</c:f>
              <c:numCache>
                <c:formatCode>0.0%</c:formatCode>
                <c:ptCount val="13"/>
                <c:pt idx="0">
                  <c:v>0.84244543741649314</c:v>
                </c:pt>
                <c:pt idx="1">
                  <c:v>5.6229260492477422E-5</c:v>
                </c:pt>
                <c:pt idx="2">
                  <c:v>0</c:v>
                </c:pt>
                <c:pt idx="3">
                  <c:v>0.14834299453713154</c:v>
                </c:pt>
                <c:pt idx="4">
                  <c:v>0.66716660510134929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95-4121-B49D-99FEA37F241D}"/>
            </c:ext>
          </c:extLst>
        </c:ser>
        <c:ser>
          <c:idx val="11"/>
          <c:order val="11"/>
          <c:tx>
            <c:strRef>
              <c:f>Alloys!$U$104</c:f>
              <c:strCache>
                <c:ptCount val="1"/>
                <c:pt idx="0">
                  <c:v>Other 6000 series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Alloys!$U$105:$U$117</c:f>
              <c:numCache>
                <c:formatCode>0.0%</c:formatCode>
                <c:ptCount val="13"/>
                <c:pt idx="0">
                  <c:v>4.5537092333621569E-2</c:v>
                </c:pt>
                <c:pt idx="1">
                  <c:v>3.4346155350228558E-2</c:v>
                </c:pt>
                <c:pt idx="2">
                  <c:v>0</c:v>
                </c:pt>
                <c:pt idx="3">
                  <c:v>8.0162676311043204E-3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0.38163525528143349</c:v>
                </c:pt>
                <c:pt idx="8">
                  <c:v>0.30302809673433245</c:v>
                </c:pt>
                <c:pt idx="9">
                  <c:v>0.3955001719914536</c:v>
                </c:pt>
                <c:pt idx="10">
                  <c:v>0.43846979335829878</c:v>
                </c:pt>
                <c:pt idx="11">
                  <c:v>0.42408434336718193</c:v>
                </c:pt>
                <c:pt idx="12">
                  <c:v>0.27227747893014431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95-4121-B49D-99FEA37F241D}"/>
            </c:ext>
          </c:extLst>
        </c:ser>
        <c:ser>
          <c:idx val="12"/>
          <c:order val="12"/>
          <c:tx>
            <c:strRef>
              <c:f>Alloys!$V$104</c:f>
              <c:strCache>
                <c:ptCount val="1"/>
                <c:pt idx="0">
                  <c:v>7000 series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Alloys!$V$105:$V$117</c:f>
              <c:numCache>
                <c:formatCode>0.0%</c:formatCode>
                <c:ptCount val="13"/>
                <c:pt idx="0">
                  <c:v>0</c:v>
                </c:pt>
                <c:pt idx="1">
                  <c:v>4.1874261049103773E-2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2.5821059220665323E-2</c:v>
                </c:pt>
                <c:pt idx="8">
                  <c:v>2.0502577586896647E-2</c:v>
                </c:pt>
                <c:pt idx="9">
                  <c:v>2.6759145601586844E-2</c:v>
                </c:pt>
                <c:pt idx="10">
                  <c:v>2.966642715550059E-2</c:v>
                </c:pt>
                <c:pt idx="11">
                  <c:v>2.8693122014017719E-2</c:v>
                </c:pt>
                <c:pt idx="12">
                  <c:v>1.8422021578494201E-2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95-4121-B49D-99FEA37F241D}"/>
            </c:ext>
          </c:extLst>
        </c:ser>
        <c:ser>
          <c:idx val="13"/>
          <c:order val="13"/>
          <c:tx>
            <c:strRef>
              <c:f>Alloys!$W$104</c:f>
              <c:strCache>
                <c:ptCount val="1"/>
                <c:pt idx="0">
                  <c:v>8000 series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Alloys!$W$105:$W$117</c:f>
              <c:numCache>
                <c:formatCode>0.0%</c:formatCode>
                <c:ptCount val="13"/>
                <c:pt idx="0">
                  <c:v>0</c:v>
                </c:pt>
                <c:pt idx="1">
                  <c:v>0.17538898628671221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95-4121-B49D-99FEA37F241D}"/>
            </c:ext>
          </c:extLst>
        </c:ser>
        <c:ser>
          <c:idx val="14"/>
          <c:order val="14"/>
          <c:tx>
            <c:strRef>
              <c:f>Alloys!$X$104</c:f>
              <c:strCache>
                <c:ptCount val="1"/>
                <c:pt idx="0">
                  <c:v>Cast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Alloys!$X$105:$X$117</c:f>
              <c:numCache>
                <c:formatCode>0.0%</c:formatCode>
                <c:ptCount val="13"/>
                <c:pt idx="0">
                  <c:v>0</c:v>
                </c:pt>
                <c:pt idx="1">
                  <c:v>0.25178699905862845</c:v>
                </c:pt>
                <c:pt idx="2">
                  <c:v>0</c:v>
                </c:pt>
                <c:pt idx="3">
                  <c:v>9.9515279075215027E-2</c:v>
                </c:pt>
                <c:pt idx="4">
                  <c:v>0.17848349923196011</c:v>
                </c:pt>
                <c:pt idx="5">
                  <c:v>0</c:v>
                </c:pt>
                <c:pt idx="6">
                  <c:v>0</c:v>
                </c:pt>
                <c:pt idx="7">
                  <c:v>0.14753638495374696</c:v>
                </c:pt>
                <c:pt idx="8">
                  <c:v>0.22425441882453326</c:v>
                </c:pt>
                <c:pt idx="9">
                  <c:v>0.13400467652623019</c:v>
                </c:pt>
                <c:pt idx="10">
                  <c:v>9.2067721567335101E-2</c:v>
                </c:pt>
                <c:pt idx="11">
                  <c:v>0.10610745357219732</c:v>
                </c:pt>
                <c:pt idx="12">
                  <c:v>0.4889731214125711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95-4121-B49D-99FEA37F241D}"/>
            </c:ext>
          </c:extLst>
        </c:ser>
        <c:ser>
          <c:idx val="15"/>
          <c:order val="15"/>
          <c:tx>
            <c:strRef>
              <c:f>Alloys!$Y$104</c:f>
              <c:strCache>
                <c:ptCount val="1"/>
                <c:pt idx="0">
                  <c:v>Die-Cast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Alloys!$I$105:$I$117</c:f>
              <c:strCache>
                <c:ptCount val="13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Auto - ICEV</c:v>
                </c:pt>
                <c:pt idx="8">
                  <c:v>Trans - Auto - HEV</c:v>
                </c:pt>
                <c:pt idx="9">
                  <c:v>Trans - Auto - PHEV</c:v>
                </c:pt>
                <c:pt idx="10">
                  <c:v>Trans - Auto - BEV</c:v>
                </c:pt>
                <c:pt idx="11">
                  <c:v>Trans - Auto - HFCEV</c:v>
                </c:pt>
                <c:pt idx="12">
                  <c:v>Trans - Other / Freight</c:v>
                </c:pt>
              </c:strCache>
            </c:strRef>
          </c:cat>
          <c:val>
            <c:numRef>
              <c:f>Alloys!$Y$105:$Y$117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0.13618743226499716</c:v>
                </c:pt>
                <c:pt idx="8">
                  <c:v>0.20700407891495379</c:v>
                </c:pt>
                <c:pt idx="9">
                  <c:v>0.12369662448575094</c:v>
                </c:pt>
                <c:pt idx="10">
                  <c:v>8.4985589139078541E-2</c:v>
                </c:pt>
                <c:pt idx="11">
                  <c:v>9.7945341758951379E-2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95-4121-B49D-99FEA37F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623000"/>
        <c:axId val="751638744"/>
      </c:barChart>
      <c:catAx>
        <c:axId val="7516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8744"/>
        <c:crosses val="autoZero"/>
        <c:auto val="1"/>
        <c:lblAlgn val="ctr"/>
        <c:lblOffset val="100"/>
        <c:noMultiLvlLbl val="0"/>
      </c:catAx>
      <c:valAx>
        <c:axId val="751638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009320630055753E-2"/>
          <c:y val="0.89265697504727515"/>
          <c:w val="0.94135105224605797"/>
          <c:h val="8.9994822859375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2802920778947631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Trans_oth!$I$14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Trans_oth!$I$15:$I$66</c:f>
              <c:numCache>
                <c:formatCode>0.0</c:formatCode>
                <c:ptCount val="52"/>
                <c:pt idx="0">
                  <c:v>1.3766662347587426</c:v>
                </c:pt>
                <c:pt idx="1">
                  <c:v>2.0718595689326467</c:v>
                </c:pt>
                <c:pt idx="2">
                  <c:v>2.935660467581394</c:v>
                </c:pt>
                <c:pt idx="3">
                  <c:v>3.9511878506223739</c:v>
                </c:pt>
                <c:pt idx="4">
                  <c:v>5.0900100856456119</c:v>
                </c:pt>
                <c:pt idx="5">
                  <c:v>6.3166352590907566</c:v>
                </c:pt>
                <c:pt idx="6">
                  <c:v>7.5931535453156753</c:v>
                </c:pt>
                <c:pt idx="7">
                  <c:v>8.8831673847427339</c:v>
                </c:pt>
                <c:pt idx="8">
                  <c:v>10.154579327887262</c:v>
                </c:pt>
                <c:pt idx="9">
                  <c:v>11.381174316917399</c:v>
                </c:pt>
                <c:pt idx="10">
                  <c:v>12.543166652443398</c:v>
                </c:pt>
                <c:pt idx="11">
                  <c:v>13.626985336483678</c:v>
                </c:pt>
                <c:pt idx="12">
                  <c:v>14.624580952537519</c:v>
                </c:pt>
                <c:pt idx="13">
                  <c:v>15.532494075451629</c:v>
                </c:pt>
                <c:pt idx="14">
                  <c:v>16.35086220518297</c:v>
                </c:pt>
                <c:pt idx="15">
                  <c:v>17.082480020072285</c:v>
                </c:pt>
                <c:pt idx="16">
                  <c:v>17.731976466450192</c:v>
                </c:pt>
                <c:pt idx="17">
                  <c:v>18.305134833444885</c:v>
                </c:pt>
                <c:pt idx="18">
                  <c:v>18.808357544243236</c:v>
                </c:pt>
                <c:pt idx="19">
                  <c:v>19.248263298423087</c:v>
                </c:pt>
                <c:pt idx="20">
                  <c:v>19.631397488578358</c:v>
                </c:pt>
                <c:pt idx="21">
                  <c:v>19.964034914076862</c:v>
                </c:pt>
                <c:pt idx="22">
                  <c:v>20.252054744285619</c:v>
                </c:pt>
                <c:pt idx="23">
                  <c:v>20.500870053778311</c:v>
                </c:pt>
                <c:pt idx="24">
                  <c:v>20.715397164880631</c:v>
                </c:pt>
                <c:pt idx="25">
                  <c:v>20.900052956091582</c:v>
                </c:pt>
                <c:pt idx="26">
                  <c:v>21.058770947470588</c:v>
                </c:pt>
                <c:pt idx="27">
                  <c:v>21.195029235977309</c:v>
                </c:pt>
                <c:pt idx="28">
                  <c:v>21.311885200587565</c:v>
                </c:pt>
                <c:pt idx="29">
                  <c:v>21.412013355931276</c:v>
                </c:pt>
                <c:pt idx="30">
                  <c:v>21.497743854961367</c:v>
                </c:pt>
                <c:pt idx="31">
                  <c:v>21.57109998353766</c:v>
                </c:pt>
                <c:pt idx="32">
                  <c:v>21.633833608521197</c:v>
                </c:pt>
                <c:pt idx="33">
                  <c:v>21.687457985364318</c:v>
                </c:pt>
                <c:pt idx="34">
                  <c:v>21.733277642678594</c:v>
                </c:pt>
                <c:pt idx="35">
                  <c:v>21.772415273393793</c:v>
                </c:pt>
                <c:pt idx="36">
                  <c:v>21.805835701283762</c:v>
                </c:pt>
                <c:pt idx="37">
                  <c:v>21.834367078167929</c:v>
                </c:pt>
                <c:pt idx="38">
                  <c:v>21.858719516388451</c:v>
                </c:pt>
                <c:pt idx="39">
                  <c:v>21.879501384670917</c:v>
                </c:pt>
                <c:pt idx="40">
                  <c:v>21.897233501608074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3-41CF-ADF3-40A4306F2812}"/>
            </c:ext>
          </c:extLst>
        </c:ser>
        <c:ser>
          <c:idx val="1"/>
          <c:order val="1"/>
          <c:tx>
            <c:strRef>
              <c:f>Trans_oth!$J$14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Trans_oth!$J$15:$J$66</c:f>
              <c:numCache>
                <c:formatCode>0.0</c:formatCode>
                <c:ptCount val="52"/>
                <c:pt idx="0">
                  <c:v>1.5696799678699112</c:v>
                </c:pt>
                <c:pt idx="1">
                  <c:v>2.1971567055967505</c:v>
                </c:pt>
                <c:pt idx="2">
                  <c:v>2.9563618252253838</c:v>
                </c:pt>
                <c:pt idx="3">
                  <c:v>3.8416289359549833</c:v>
                </c:pt>
                <c:pt idx="4">
                  <c:v>4.8407487283378359</c:v>
                </c:pt>
                <c:pt idx="5">
                  <c:v>5.9363317087101812</c:v>
                </c:pt>
                <c:pt idx="6">
                  <c:v>7.1075049548375571</c:v>
                </c:pt>
                <c:pt idx="7">
                  <c:v>8.3316652882544417</c:v>
                </c:pt>
                <c:pt idx="8">
                  <c:v>9.5860741050322744</c:v>
                </c:pt>
                <c:pt idx="9">
                  <c:v>10.849159001274719</c:v>
                </c:pt>
                <c:pt idx="10">
                  <c:v>12.101463084723218</c:v>
                </c:pt>
                <c:pt idx="11">
                  <c:v>13.326242470891097</c:v>
                </c:pt>
                <c:pt idx="12">
                  <c:v>14.50975191509454</c:v>
                </c:pt>
                <c:pt idx="13">
                  <c:v>15.641279206555174</c:v>
                </c:pt>
                <c:pt idx="14">
                  <c:v>16.712994949752311</c:v>
                </c:pt>
                <c:pt idx="15">
                  <c:v>17.719680504971215</c:v>
                </c:pt>
                <c:pt idx="16">
                  <c:v>18.658387496382264</c:v>
                </c:pt>
                <c:pt idx="17">
                  <c:v>19.528070749409327</c:v>
                </c:pt>
                <c:pt idx="18">
                  <c:v>20.329225016077679</c:v>
                </c:pt>
                <c:pt idx="19">
                  <c:v>21.063545664938356</c:v>
                </c:pt>
                <c:pt idx="20">
                  <c:v>21.73362522001516</c:v>
                </c:pt>
                <c:pt idx="21">
                  <c:v>22.342691331535672</c:v>
                </c:pt>
                <c:pt idx="22">
                  <c:v>22.894387279711797</c:v>
                </c:pt>
                <c:pt idx="23">
                  <c:v>23.39259315382159</c:v>
                </c:pt>
                <c:pt idx="24">
                  <c:v>23.841284080457498</c:v>
                </c:pt>
                <c:pt idx="25">
                  <c:v>24.244420984872189</c:v>
                </c:pt>
                <c:pt idx="26">
                  <c:v>24.605869091413911</c:v>
                </c:pt>
                <c:pt idx="27">
                  <c:v>24.929339490621221</c:v>
                </c:pt>
                <c:pt idx="28">
                  <c:v>25.218349461224783</c:v>
                </c:pt>
                <c:pt idx="29">
                  <c:v>25.476197719814493</c:v>
                </c:pt>
                <c:pt idx="30">
                  <c:v>25.705951300516322</c:v>
                </c:pt>
                <c:pt idx="31">
                  <c:v>25.910441290924773</c:v>
                </c:pt>
                <c:pt idx="32">
                  <c:v>26.092265138511603</c:v>
                </c:pt>
                <c:pt idx="33">
                  <c:v>26.253793677947499</c:v>
                </c:pt>
                <c:pt idx="34">
                  <c:v>26.397181408071898</c:v>
                </c:pt>
                <c:pt idx="35">
                  <c:v>26.524378867622982</c:v>
                </c:pt>
                <c:pt idx="36">
                  <c:v>26.637146224932341</c:v>
                </c:pt>
                <c:pt idx="37">
                  <c:v>26.73706741414</c:v>
                </c:pt>
                <c:pt idx="38">
                  <c:v>26.825564325403892</c:v>
                </c:pt>
                <c:pt idx="39">
                  <c:v>26.903910695413852</c:v>
                </c:pt>
                <c:pt idx="40">
                  <c:v>26.973245453247618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3-41CF-ADF3-40A4306F2812}"/>
            </c:ext>
          </c:extLst>
        </c:ser>
        <c:ser>
          <c:idx val="2"/>
          <c:order val="2"/>
          <c:tx>
            <c:strRef>
              <c:f>Trans_oth!$K$14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Trans_oth!$K$15:$K$66</c:f>
              <c:numCache>
                <c:formatCode>0.0</c:formatCode>
                <c:ptCount val="52"/>
                <c:pt idx="0">
                  <c:v>1.7403605826400874</c:v>
                </c:pt>
                <c:pt idx="1">
                  <c:v>2.3307363512521388</c:v>
                </c:pt>
                <c:pt idx="2">
                  <c:v>3.0321755654290596</c:v>
                </c:pt>
                <c:pt idx="3">
                  <c:v>3.8430221931590558</c:v>
                </c:pt>
                <c:pt idx="4">
                  <c:v>4.7574559322341701</c:v>
                </c:pt>
                <c:pt idx="5">
                  <c:v>5.7659940721236991</c:v>
                </c:pt>
                <c:pt idx="6">
                  <c:v>6.856218793759802</c:v>
                </c:pt>
                <c:pt idx="7">
                  <c:v>8.0136254989100664</c:v>
                </c:pt>
                <c:pt idx="8">
                  <c:v>9.2224958977927063</c:v>
                </c:pt>
                <c:pt idx="9">
                  <c:v>10.46671825897341</c:v>
                </c:pt>
                <c:pt idx="10">
                  <c:v>11.730500542910397</c:v>
                </c:pt>
                <c:pt idx="11">
                  <c:v>12.998945405014249</c:v>
                </c:pt>
                <c:pt idx="12">
                  <c:v>14.258476185095665</c:v>
                </c:pt>
                <c:pt idx="13">
                  <c:v>15.497118457643214</c:v>
                </c:pt>
                <c:pt idx="14">
                  <c:v>16.704652168134853</c:v>
                </c:pt>
                <c:pt idx="15">
                  <c:v>17.872655284478135</c:v>
                </c:pt>
                <c:pt idx="16">
                  <c:v>18.994462125528429</c:v>
                </c:pt>
                <c:pt idx="17">
                  <c:v>20.065059094672868</c:v>
                </c:pt>
                <c:pt idx="18">
                  <c:v>21.080938391573206</c:v>
                </c:pt>
                <c:pt idx="19">
                  <c:v>22.039927187555573</c:v>
                </c:pt>
                <c:pt idx="20">
                  <c:v>22.9410063254556</c:v>
                </c:pt>
                <c:pt idx="21">
                  <c:v>23.784129252082383</c:v>
                </c:pt>
                <c:pt idx="22">
                  <c:v>24.570048861250335</c:v>
                </c:pt>
                <c:pt idx="23">
                  <c:v>25.300157345107834</c:v>
                </c:pt>
                <c:pt idx="24">
                  <c:v>25.976342061454677</c:v>
                </c:pt>
                <c:pt idx="25">
                  <c:v>26.600858808272871</c:v>
                </c:pt>
                <c:pt idx="26">
                  <c:v>27.176222704397279</c:v>
                </c:pt>
                <c:pt idx="27">
                  <c:v>27.705116042380631</c:v>
                </c:pt>
                <c:pt idx="28">
                  <c:v>28.190311937824323</c:v>
                </c:pt>
                <c:pt idx="29">
                  <c:v>28.634612284044429</c:v>
                </c:pt>
                <c:pt idx="30">
                  <c:v>29.040798374747101</c:v>
                </c:pt>
                <c:pt idx="31">
                  <c:v>29.411592532368747</c:v>
                </c:pt>
                <c:pt idx="32">
                  <c:v>29.749629137161396</c:v>
                </c:pt>
                <c:pt idx="33">
                  <c:v>30.05743356183649</c:v>
                </c:pt>
                <c:pt idx="34">
                  <c:v>30.337407655964359</c:v>
                </c:pt>
                <c:pt idx="35">
                  <c:v>30.59182057691892</c:v>
                </c:pt>
                <c:pt idx="36">
                  <c:v>30.822803918496337</c:v>
                </c:pt>
                <c:pt idx="37">
                  <c:v>31.032350236826087</c:v>
                </c:pt>
                <c:pt idx="38">
                  <c:v>31.222314211149058</c:v>
                </c:pt>
                <c:pt idx="39">
                  <c:v>31.39441580190412</c:v>
                </c:pt>
                <c:pt idx="40">
                  <c:v>31.550244879291419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3-41CF-ADF3-40A4306F2812}"/>
            </c:ext>
          </c:extLst>
        </c:ser>
        <c:ser>
          <c:idx val="3"/>
          <c:order val="3"/>
          <c:tx>
            <c:strRef>
              <c:f>Trans_oth!$L$14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Trans_oth!$H$15:$H$66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Trans_oth!$L$15:$L$66</c:f>
              <c:numCache>
                <c:formatCode>General</c:formatCode>
                <c:ptCount val="52"/>
                <c:pt idx="41" formatCode="0.0">
                  <c:v>1.5</c:v>
                </c:pt>
                <c:pt idx="42" formatCode="0.0">
                  <c:v>2.2000000000000002</c:v>
                </c:pt>
                <c:pt idx="43" formatCode="0.0">
                  <c:v>4.3</c:v>
                </c:pt>
                <c:pt idx="44" formatCode="0.0">
                  <c:v>6.3</c:v>
                </c:pt>
                <c:pt idx="45" formatCode="0.0">
                  <c:v>8.1</c:v>
                </c:pt>
                <c:pt idx="46" formatCode="0.0">
                  <c:v>8.8000000000000007</c:v>
                </c:pt>
                <c:pt idx="47" formatCode="0.0">
                  <c:v>9.1</c:v>
                </c:pt>
                <c:pt idx="48" formatCode="0.0">
                  <c:v>10.6</c:v>
                </c:pt>
                <c:pt idx="49" formatCode="0.0">
                  <c:v>14.2</c:v>
                </c:pt>
                <c:pt idx="50" formatCode="0.0">
                  <c:v>21.8</c:v>
                </c:pt>
                <c:pt idx="51" formatCode="0.0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3-41CF-ADF3-40A4306F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 ohter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446544496801051E-2"/>
          <c:y val="2.8747706444821997E-2"/>
          <c:w val="0.36621173538773294"/>
          <c:h val="0.1608432281799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CD!$G$8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CD!$F$9:$F$19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1985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CD!$G$9:$G$19</c:f>
              <c:numCache>
                <c:formatCode>0_ </c:formatCode>
                <c:ptCount val="11"/>
                <c:pt idx="0">
                  <c:v>9.4</c:v>
                </c:pt>
                <c:pt idx="1">
                  <c:v>10.3</c:v>
                </c:pt>
                <c:pt idx="2">
                  <c:v>12.6</c:v>
                </c:pt>
                <c:pt idx="3">
                  <c:v>14.6</c:v>
                </c:pt>
                <c:pt idx="4">
                  <c:v>15.3</c:v>
                </c:pt>
                <c:pt idx="5">
                  <c:v>15.6</c:v>
                </c:pt>
                <c:pt idx="6">
                  <c:v>17.399999999999999</c:v>
                </c:pt>
                <c:pt idx="7">
                  <c:v>18.899999999999999</c:v>
                </c:pt>
                <c:pt idx="8">
                  <c:v>21.1</c:v>
                </c:pt>
                <c:pt idx="9">
                  <c:v>25.8</c:v>
                </c:pt>
                <c:pt idx="10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B-400F-8335-0EA71D97F77B}"/>
            </c:ext>
          </c:extLst>
        </c:ser>
        <c:ser>
          <c:idx val="1"/>
          <c:order val="1"/>
          <c:tx>
            <c:strRef>
              <c:f>CD!$H$8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CD!$F$9:$F$19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1985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CD!$H$9:$H$19</c:f>
              <c:numCache>
                <c:formatCode>0.0</c:formatCode>
                <c:ptCount val="11"/>
                <c:pt idx="0">
                  <c:v>10.413620653386813</c:v>
                </c:pt>
                <c:pt idx="1">
                  <c:v>10.761697807860052</c:v>
                </c:pt>
                <c:pt idx="2">
                  <c:v>11.545355231217126</c:v>
                </c:pt>
                <c:pt idx="3">
                  <c:v>12.499418956370402</c:v>
                </c:pt>
                <c:pt idx="4">
                  <c:v>14.537746387657949</c:v>
                </c:pt>
                <c:pt idx="5">
                  <c:v>16.783161883514925</c:v>
                </c:pt>
                <c:pt idx="6">
                  <c:v>18.866017843413037</c:v>
                </c:pt>
                <c:pt idx="7">
                  <c:v>20.437981565484971</c:v>
                </c:pt>
                <c:pt idx="8">
                  <c:v>22.574862291762749</c:v>
                </c:pt>
                <c:pt idx="9">
                  <c:v>24.341190377557101</c:v>
                </c:pt>
                <c:pt idx="10">
                  <c:v>25.165781107100241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B-400F-8335-0EA71D9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kg/cap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3343022838586189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CD!$M$14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CD!$M$15:$M$66</c:f>
              <c:numCache>
                <c:formatCode>0.0</c:formatCode>
                <c:ptCount val="52"/>
                <c:pt idx="0">
                  <c:v>9.1170724557549079</c:v>
                </c:pt>
                <c:pt idx="1">
                  <c:v>10.196375896908783</c:v>
                </c:pt>
                <c:pt idx="2">
                  <c:v>11.284227334787328</c:v>
                </c:pt>
                <c:pt idx="3">
                  <c:v>12.369784806724599</c:v>
                </c:pt>
                <c:pt idx="4">
                  <c:v>13.443281191980336</c:v>
                </c:pt>
                <c:pt idx="5">
                  <c:v>14.496168923979859</c:v>
                </c:pt>
                <c:pt idx="6">
                  <c:v>15.521187764751204</c:v>
                </c:pt>
                <c:pt idx="7">
                  <c:v>16.512369222357002</c:v>
                </c:pt>
                <c:pt idx="8">
                  <c:v>17.464991729459271</c:v>
                </c:pt>
                <c:pt idx="9">
                  <c:v>18.375500013793012</c:v>
                </c:pt>
                <c:pt idx="10">
                  <c:v>19.241400636139392</c:v>
                </c:pt>
                <c:pt idx="11">
                  <c:v>20.061143819707333</c:v>
                </c:pt>
                <c:pt idx="12">
                  <c:v>20.833999724041504</c:v>
                </c:pt>
                <c:pt idx="13">
                  <c:v>21.559935416553373</c:v>
                </c:pt>
                <c:pt idx="14">
                  <c:v>22.239497081930097</c:v>
                </c:pt>
                <c:pt idx="15">
                  <c:v>22.873700543542878</c:v>
                </c:pt>
                <c:pt idx="16">
                  <c:v>23.463931970218407</c:v>
                </c:pt>
                <c:pt idx="17">
                  <c:v>24.011859697950268</c:v>
                </c:pt>
                <c:pt idx="18">
                  <c:v>24.519357384788748</c:v>
                </c:pt>
                <c:pt idx="19">
                  <c:v>24.988438205727057</c:v>
                </c:pt>
                <c:pt idx="20">
                  <c:v>25.421199447977546</c:v>
                </c:pt>
                <c:pt idx="21">
                  <c:v>25.819776651889818</c:v>
                </c:pt>
                <c:pt idx="22">
                  <c:v>26.186306328468429</c:v>
                </c:pt>
                <c:pt idx="23">
                  <c:v>26.522896244828274</c:v>
                </c:pt>
                <c:pt idx="24">
                  <c:v>26.831602282328433</c:v>
                </c:pt>
                <c:pt idx="25">
                  <c:v>27.114410921220074</c:v>
                </c:pt>
                <c:pt idx="26">
                  <c:v>27.373226476985103</c:v>
                </c:pt>
                <c:pt idx="27">
                  <c:v>27.609862297007329</c:v>
                </c:pt>
                <c:pt idx="28">
                  <c:v>27.826035214436644</c:v>
                </c:pt>
                <c:pt idx="29">
                  <c:v>28.023362643912545</c:v>
                </c:pt>
                <c:pt idx="30">
                  <c:v>28.203361787760006</c:v>
                </c:pt>
                <c:pt idx="31">
                  <c:v>28.367450499219331</c:v>
                </c:pt>
                <c:pt idx="32">
                  <c:v>28.516949420048697</c:v>
                </c:pt>
                <c:pt idx="33">
                  <c:v>28.653085072964213</c:v>
                </c:pt>
                <c:pt idx="34">
                  <c:v>28.776993644856812</c:v>
                </c:pt>
                <c:pt idx="35">
                  <c:v>28.889725244865105</c:v>
                </c:pt>
                <c:pt idx="36">
                  <c:v>28.992248462699266</c:v>
                </c:pt>
                <c:pt idx="37">
                  <c:v>29.085455087721012</c:v>
                </c:pt>
                <c:pt idx="38">
                  <c:v>29.170164878849974</c:v>
                </c:pt>
                <c:pt idx="39">
                  <c:v>29.247130300048745</c:v>
                </c:pt>
                <c:pt idx="40">
                  <c:v>29.317041156573104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7-489A-98E9-8DD522696804}"/>
            </c:ext>
          </c:extLst>
        </c:ser>
        <c:ser>
          <c:idx val="1"/>
          <c:order val="1"/>
          <c:tx>
            <c:strRef>
              <c:f>CD!$N$14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CD!$N$15:$N$66</c:f>
              <c:numCache>
                <c:formatCode>0.0</c:formatCode>
                <c:ptCount val="52"/>
                <c:pt idx="0">
                  <c:v>9.6598201161974089</c:v>
                </c:pt>
                <c:pt idx="1">
                  <c:v>10.533888954157844</c:v>
                </c:pt>
                <c:pt idx="2">
                  <c:v>11.426547362323875</c:v>
                </c:pt>
                <c:pt idx="3">
                  <c:v>12.333539156595403</c:v>
                </c:pt>
                <c:pt idx="4">
                  <c:v>13.250678106528733</c:v>
                </c:pt>
                <c:pt idx="5">
                  <c:v>14.173903475624961</c:v>
                </c:pt>
                <c:pt idx="6">
                  <c:v>15.099326898275882</c:v>
                </c:pt>
                <c:pt idx="7">
                  <c:v>16.023270575426913</c:v>
                </c:pt>
                <c:pt idx="8">
                  <c:v>16.942297053512728</c:v>
                </c:pt>
                <c:pt idx="9">
                  <c:v>17.853231069330462</c:v>
                </c:pt>
                <c:pt idx="10">
                  <c:v>18.753174101352975</c:v>
                </c:pt>
                <c:pt idx="11">
                  <c:v>19.639512371786434</c:v>
                </c:pt>
                <c:pt idx="12">
                  <c:v>20.509919100881845</c:v>
                </c:pt>
                <c:pt idx="13">
                  <c:v>21.36235183352602</c:v>
                </c:pt>
                <c:pt idx="14">
                  <c:v>22.195045645780652</c:v>
                </c:pt>
                <c:pt idx="15">
                  <c:v>23.006503003142889</c:v>
                </c:pt>
                <c:pt idx="16">
                  <c:v>23.795480989462728</c:v>
                </c:pt>
                <c:pt idx="17">
                  <c:v>24.560976561393723</c:v>
                </c:pt>
                <c:pt idx="18">
                  <c:v>25.302210412769846</c:v>
                </c:pt>
                <c:pt idx="19">
                  <c:v>26.018609960278908</c:v>
                </c:pt>
                <c:pt idx="20">
                  <c:v>26.709791889279426</c:v>
                </c:pt>
                <c:pt idx="21">
                  <c:v>27.375544628855604</c:v>
                </c:pt>
                <c:pt idx="22">
                  <c:v>28.015811059837546</c:v>
                </c:pt>
                <c:pt idx="23">
                  <c:v>28.630671699586262</c:v>
                </c:pt>
                <c:pt idx="24">
                  <c:v>29.220328553457762</c:v>
                </c:pt>
                <c:pt idx="25">
                  <c:v>29.785089775261039</c:v>
                </c:pt>
                <c:pt idx="26">
                  <c:v>30.325355237679542</c:v>
                </c:pt>
                <c:pt idx="27">
                  <c:v>30.841603078303272</c:v>
                </c:pt>
                <c:pt idx="28">
                  <c:v>31.334377257246466</c:v>
                </c:pt>
                <c:pt idx="29">
                  <c:v>31.80427613784331</c:v>
                </c:pt>
                <c:pt idx="30">
                  <c:v>32.251942082110034</c:v>
                </c:pt>
                <c:pt idx="31">
                  <c:v>32.678052037007078</c:v>
                </c:pt>
                <c:pt idx="32">
                  <c:v>33.08330907550463</c:v>
                </c:pt>
                <c:pt idx="33">
                  <c:v>33.468434847545069</c:v>
                </c:pt>
                <c:pt idx="34">
                  <c:v>33.834162889734628</c:v>
                </c:pt>
                <c:pt idx="35">
                  <c:v>34.181232738551664</c:v>
                </c:pt>
                <c:pt idx="36">
                  <c:v>34.510384789639858</c:v>
                </c:pt>
                <c:pt idx="37">
                  <c:v>34.822355845015899</c:v>
                </c:pt>
                <c:pt idx="38">
                  <c:v>35.117875290459324</c:v>
                </c:pt>
                <c:pt idx="39">
                  <c:v>35.39766184670588</c:v>
                </c:pt>
                <c:pt idx="40">
                  <c:v>35.66242084011121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7-489A-98E9-8DD522696804}"/>
            </c:ext>
          </c:extLst>
        </c:ser>
        <c:ser>
          <c:idx val="2"/>
          <c:order val="2"/>
          <c:tx>
            <c:strRef>
              <c:f>CD!$O$14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CD!$O$15:$O$66</c:f>
              <c:numCache>
                <c:formatCode>0.0</c:formatCode>
                <c:ptCount val="52"/>
                <c:pt idx="0">
                  <c:v>9.9032025459054829</c:v>
                </c:pt>
                <c:pt idx="1">
                  <c:v>10.698366221065649</c:v>
                </c:pt>
                <c:pt idx="2">
                  <c:v>11.514878042949469</c:v>
                </c:pt>
                <c:pt idx="3">
                  <c:v>12.350303295241051</c:v>
                </c:pt>
                <c:pt idx="4">
                  <c:v>13.202159525574334</c:v>
                </c:pt>
                <c:pt idx="5">
                  <c:v>14.067943327342302</c:v>
                </c:pt>
                <c:pt idx="6">
                  <c:v>14.945155279854205</c:v>
                </c:pt>
                <c:pt idx="7">
                  <c:v>15.831322797992552</c:v>
                </c:pt>
                <c:pt idx="8">
                  <c:v>16.724020719411691</c:v>
                </c:pt>
                <c:pt idx="9">
                  <c:v>17.620889527401459</c:v>
                </c:pt>
                <c:pt idx="10">
                  <c:v>18.51965116979882</c:v>
                </c:pt>
                <c:pt idx="11">
                  <c:v>19.418122488220753</c:v>
                </c:pt>
                <c:pt idx="12">
                  <c:v>20.314226317258878</c:v>
                </c:pt>
                <c:pt idx="13">
                  <c:v>21.206000350284334</c:v>
                </c:pt>
                <c:pt idx="14">
                  <c:v>22.091603897567882</c:v>
                </c:pt>
                <c:pt idx="15">
                  <c:v>22.969322684112949</c:v>
                </c:pt>
                <c:pt idx="16">
                  <c:v>23.837571849633736</c:v>
                </c:pt>
                <c:pt idx="17">
                  <c:v>24.694897322262022</c:v>
                </c:pt>
                <c:pt idx="18">
                  <c:v>25.539975741637605</c:v>
                </c:pt>
                <c:pt idx="19">
                  <c:v>26.37161310682405</c:v>
                </c:pt>
                <c:pt idx="20">
                  <c:v>27.188742320758543</c:v>
                </c:pt>
                <c:pt idx="21">
                  <c:v>27.990419796407195</c:v>
                </c:pt>
                <c:pt idx="22">
                  <c:v>28.775821281106879</c:v>
                </c:pt>
                <c:pt idx="23">
                  <c:v>29.544237045314798</c:v>
                </c:pt>
                <c:pt idx="24">
                  <c:v>30.295066570667878</c:v>
                </c:pt>
                <c:pt idx="25">
                  <c:v>31.027812860312103</c:v>
                </c:pt>
                <c:pt idx="26">
                  <c:v>31.74207648226588</c:v>
                </c:pt>
                <c:pt idx="27">
                  <c:v>32.437549444431731</c:v>
                </c:pt>
                <c:pt idx="28">
                  <c:v>33.11400898800904</c:v>
                </c:pt>
                <c:pt idx="29">
                  <c:v>33.7713113746739</c:v>
                </c:pt>
                <c:pt idx="30">
                  <c:v>34.409385732119929</c:v>
                </c:pt>
                <c:pt idx="31">
                  <c:v>35.028228012493543</c:v>
                </c:pt>
                <c:pt idx="32">
                  <c:v>35.627895108972268</c:v>
                </c:pt>
                <c:pt idx="33">
                  <c:v>36.208499167257671</c:v>
                </c:pt>
                <c:pt idx="34">
                  <c:v>36.770202121095991</c:v>
                </c:pt>
                <c:pt idx="35">
                  <c:v>37.313210474088955</c:v>
                </c:pt>
                <c:pt idx="36">
                  <c:v>37.837770343990904</c:v>
                </c:pt>
                <c:pt idx="37">
                  <c:v>38.344162780370034</c:v>
                </c:pt>
                <c:pt idx="38">
                  <c:v>38.832699361898086</c:v>
                </c:pt>
                <c:pt idx="39">
                  <c:v>39.303718075574707</c:v>
                </c:pt>
                <c:pt idx="40">
                  <c:v>39.757579476838572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7-489A-98E9-8DD522696804}"/>
            </c:ext>
          </c:extLst>
        </c:ser>
        <c:ser>
          <c:idx val="3"/>
          <c:order val="3"/>
          <c:tx>
            <c:strRef>
              <c:f>CD!$P$14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CD!$L$15:$L$66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CD!$P$15:$P$66</c:f>
              <c:numCache>
                <c:formatCode>General</c:formatCode>
                <c:ptCount val="52"/>
                <c:pt idx="41" formatCode="0.0">
                  <c:v>9.4</c:v>
                </c:pt>
                <c:pt idx="42" formatCode="0.0">
                  <c:v>10.3</c:v>
                </c:pt>
                <c:pt idx="43" formatCode="0.0">
                  <c:v>12.6</c:v>
                </c:pt>
                <c:pt idx="44" formatCode="0.0">
                  <c:v>14.6</c:v>
                </c:pt>
                <c:pt idx="45" formatCode="0.0">
                  <c:v>15.3</c:v>
                </c:pt>
                <c:pt idx="46" formatCode="0.0">
                  <c:v>15.6</c:v>
                </c:pt>
                <c:pt idx="47" formatCode="0.0">
                  <c:v>17.399999999999999</c:v>
                </c:pt>
                <c:pt idx="48" formatCode="0.0">
                  <c:v>18.899999999999999</c:v>
                </c:pt>
                <c:pt idx="49" formatCode="0.0">
                  <c:v>21.1</c:v>
                </c:pt>
                <c:pt idx="50" formatCode="0.0">
                  <c:v>25.8</c:v>
                </c:pt>
                <c:pt idx="51" formatCode="0.0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47-489A-98E9-8DD52269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11337890619808"/>
          <c:y val="4.678604003421126E-2"/>
          <c:w val="0.14477697865692293"/>
          <c:h val="0.2029326732218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ME!$C$8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ME!$B$9:$B$19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ME!$C$9:$C$19</c:f>
              <c:numCache>
                <c:formatCode>0</c:formatCode>
                <c:ptCount val="11"/>
                <c:pt idx="0">
                  <c:v>6.3851179860195</c:v>
                </c:pt>
                <c:pt idx="1">
                  <c:v>8.3919542851349327</c:v>
                </c:pt>
                <c:pt idx="2">
                  <c:v>11.29153980090334</c:v>
                </c:pt>
                <c:pt idx="3">
                  <c:v>14.278444071614212</c:v>
                </c:pt>
                <c:pt idx="4">
                  <c:v>17.060942582508098</c:v>
                </c:pt>
                <c:pt idx="5">
                  <c:v>20.756085674458209</c:v>
                </c:pt>
                <c:pt idx="6">
                  <c:v>24.25291949291455</c:v>
                </c:pt>
                <c:pt idx="7">
                  <c:v>26.614207735190526</c:v>
                </c:pt>
                <c:pt idx="8">
                  <c:v>30.670463464707726</c:v>
                </c:pt>
                <c:pt idx="9">
                  <c:v>34.476970251588831</c:v>
                </c:pt>
                <c:pt idx="10">
                  <c:v>36.384520019367478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516-8B4F-6D76DDD8E476}"/>
            </c:ext>
          </c:extLst>
        </c:ser>
        <c:ser>
          <c:idx val="1"/>
          <c:order val="1"/>
          <c:tx>
            <c:strRef>
              <c:f>ME!$D$8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ME!$B$9:$B$19</c:f>
              <c:numCache>
                <c:formatCode>General</c:formatCode>
                <c:ptCount val="11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2009</c:v>
                </c:pt>
              </c:numCache>
            </c:numRef>
          </c:cat>
          <c:val>
            <c:numRef>
              <c:f>ME!$D$9:$D$19</c:f>
              <c:numCache>
                <c:formatCode>0.0</c:formatCode>
                <c:ptCount val="11"/>
                <c:pt idx="0">
                  <c:v>9.9048913004728991</c:v>
                </c:pt>
                <c:pt idx="1">
                  <c:v>10.335608835935922</c:v>
                </c:pt>
                <c:pt idx="2">
                  <c:v>11.33310308878092</c:v>
                </c:pt>
                <c:pt idx="3">
                  <c:v>12.60137587051684</c:v>
                </c:pt>
                <c:pt idx="4">
                  <c:v>15.524186306890037</c:v>
                </c:pt>
                <c:pt idx="5">
                  <c:v>19.121003960849521</c:v>
                </c:pt>
                <c:pt idx="6">
                  <c:v>22.872652004332618</c:v>
                </c:pt>
                <c:pt idx="7">
                  <c:v>26.019628571841618</c:v>
                </c:pt>
                <c:pt idx="8">
                  <c:v>30.834893077316327</c:v>
                </c:pt>
                <c:pt idx="9">
                  <c:v>35.413640081672391</c:v>
                </c:pt>
                <c:pt idx="10">
                  <c:v>37.791280178765525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516-8B4F-6D76DDD8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528"/>
        <c:axId val="548886296"/>
      </c:lineChart>
      <c:catAx>
        <c:axId val="548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296"/>
        <c:crosses val="autoZero"/>
        <c:auto val="1"/>
        <c:lblAlgn val="ctr"/>
        <c:lblOffset val="100"/>
        <c:noMultiLvlLbl val="0"/>
      </c:catAx>
      <c:valAx>
        <c:axId val="5488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kg /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76649698072"/>
          <c:y val="3.3070278247213702E-2"/>
          <c:w val="0.83868541912263583"/>
          <c:h val="0.83343611080271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ME!$I$14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ME!$I$15:$I$66</c:f>
              <c:numCache>
                <c:formatCode>0.0</c:formatCode>
                <c:ptCount val="52"/>
                <c:pt idx="0">
                  <c:v>6.4603409213249643</c:v>
                </c:pt>
                <c:pt idx="1">
                  <c:v>8.1861950750000325</c:v>
                </c:pt>
                <c:pt idx="2">
                  <c:v>10.059011270817839</c:v>
                </c:pt>
                <c:pt idx="3">
                  <c:v>12.033977089725754</c:v>
                </c:pt>
                <c:pt idx="4">
                  <c:v>14.065418995361295</c:v>
                </c:pt>
                <c:pt idx="5">
                  <c:v>16.110118990418989</c:v>
                </c:pt>
                <c:pt idx="6">
                  <c:v>18.12966871771097</c:v>
                </c:pt>
                <c:pt idx="7">
                  <c:v>20.091859611139341</c:v>
                </c:pt>
                <c:pt idx="8">
                  <c:v>21.971239131599454</c:v>
                </c:pt>
                <c:pt idx="9">
                  <c:v>23.749025113670239</c:v>
                </c:pt>
                <c:pt idx="10">
                  <c:v>25.412580558324443</c:v>
                </c:pt>
                <c:pt idx="11">
                  <c:v>26.954629744180394</c:v>
                </c:pt>
                <c:pt idx="12">
                  <c:v>28.372360038053664</c:v>
                </c:pt>
                <c:pt idx="13">
                  <c:v>29.666513988463073</c:v>
                </c:pt>
                <c:pt idx="14">
                  <c:v>30.840540091067016</c:v>
                </c:pt>
                <c:pt idx="15">
                  <c:v>31.899841213746875</c:v>
                </c:pt>
                <c:pt idx="16">
                  <c:v>32.851137799763237</c:v>
                </c:pt>
                <c:pt idx="17">
                  <c:v>33.701947988068042</c:v>
                </c:pt>
                <c:pt idx="18">
                  <c:v>34.460177444902705</c:v>
                </c:pt>
                <c:pt idx="19">
                  <c:v>35.133806599980446</c:v>
                </c:pt>
                <c:pt idx="20">
                  <c:v>35.730660856136403</c:v>
                </c:pt>
                <c:pt idx="21">
                  <c:v>36.258249156950633</c:v>
                </c:pt>
                <c:pt idx="22">
                  <c:v>36.723657268104631</c:v>
                </c:pt>
                <c:pt idx="23">
                  <c:v>37.133483698199676</c:v>
                </c:pt>
                <c:pt idx="24">
                  <c:v>37.493807981566285</c:v>
                </c:pt>
                <c:pt idx="25">
                  <c:v>37.810182837397605</c:v>
                </c:pt>
                <c:pt idx="26">
                  <c:v>38.087643374544172</c:v>
                </c:pt>
                <c:pt idx="27">
                  <c:v>38.330727965445888</c:v>
                </c:pt>
                <c:pt idx="28">
                  <c:v>38.543506645250666</c:v>
                </c:pt>
                <c:pt idx="29">
                  <c:v>38.729613908410023</c:v>
                </c:pt>
                <c:pt idx="30">
                  <c:v>38.892283594203086</c:v>
                </c:pt>
                <c:pt idx="31">
                  <c:v>39.034384200250017</c:v>
                </c:pt>
                <c:pt idx="32">
                  <c:v>39.158453466151791</c:v>
                </c:pt>
                <c:pt idx="33">
                  <c:v>39.266731453706953</c:v>
                </c:pt>
                <c:pt idx="34">
                  <c:v>39.361191638832167</c:v>
                </c:pt>
                <c:pt idx="35">
                  <c:v>39.443569743273613</c:v>
                </c:pt>
                <c:pt idx="36">
                  <c:v>39.515390188108668</c:v>
                </c:pt>
                <c:pt idx="37">
                  <c:v>39.577990159536633</c:v>
                </c:pt>
                <c:pt idx="38">
                  <c:v>39.632541351498134</c:v>
                </c:pt>
                <c:pt idx="39">
                  <c:v>39.680069497916499</c:v>
                </c:pt>
                <c:pt idx="40">
                  <c:v>39.721471836593388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0-4E1D-993C-630179D3688C}"/>
            </c:ext>
          </c:extLst>
        </c:ser>
        <c:ser>
          <c:idx val="1"/>
          <c:order val="1"/>
          <c:tx>
            <c:strRef>
              <c:f>ME!$J$14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ME!$J$15:$J$66</c:f>
              <c:numCache>
                <c:formatCode>0.0</c:formatCode>
                <c:ptCount val="52"/>
                <c:pt idx="0">
                  <c:v>7.7037446538207845</c:v>
                </c:pt>
                <c:pt idx="1">
                  <c:v>9.1236866801823293</c:v>
                </c:pt>
                <c:pt idx="2">
                  <c:v>10.641276483111808</c:v>
                </c:pt>
                <c:pt idx="3">
                  <c:v>12.239763171739144</c:v>
                </c:pt>
                <c:pt idx="4">
                  <c:v>13.901283586220917</c:v>
                </c:pt>
                <c:pt idx="5">
                  <c:v>15.607617894360008</c:v>
                </c:pt>
                <c:pt idx="6">
                  <c:v>17.340852168641792</c:v>
                </c:pt>
                <c:pt idx="7">
                  <c:v>19.083924518814484</c:v>
                </c:pt>
                <c:pt idx="8">
                  <c:v>20.821045472225837</c:v>
                </c:pt>
                <c:pt idx="9">
                  <c:v>22.537994473074299</c:v>
                </c:pt>
                <c:pt idx="10">
                  <c:v>24.222302363346571</c:v>
                </c:pt>
                <c:pt idx="11">
                  <c:v>25.863334709768608</c:v>
                </c:pt>
                <c:pt idx="12">
                  <c:v>27.452293310052401</c:v>
                </c:pt>
                <c:pt idx="13">
                  <c:v>28.982153715529769</c:v>
                </c:pt>
                <c:pt idx="14">
                  <c:v>30.447555717130577</c:v>
                </c:pt>
                <c:pt idx="15">
                  <c:v>31.844661967447475</c:v>
                </c:pt>
                <c:pt idx="16">
                  <c:v>33.170997669875021</c:v>
                </c:pt>
                <c:pt idx="17">
                  <c:v>34.425281871368334</c:v>
                </c:pt>
                <c:pt idx="18">
                  <c:v>35.607258567858125</c:v>
                </c:pt>
                <c:pt idx="19">
                  <c:v>36.71753370949564</c:v>
                </c:pt>
                <c:pt idx="20">
                  <c:v>37.757422351663656</c:v>
                </c:pt>
                <c:pt idx="21">
                  <c:v>38.728808665213634</c:v>
                </c:pt>
                <c:pt idx="22">
                  <c:v>39.634020291797356</c:v>
                </c:pt>
                <c:pt idx="23">
                  <c:v>40.47571758361196</c:v>
                </c:pt>
                <c:pt idx="24">
                  <c:v>41.256797566728736</c:v>
                </c:pt>
                <c:pt idx="25">
                  <c:v>41.980311974542403</c:v>
                </c:pt>
                <c:pt idx="26">
                  <c:v>42.649398374011511</c:v>
                </c:pt>
                <c:pt idx="27">
                  <c:v>43.267223216339637</c:v>
                </c:pt>
                <c:pt idx="28">
                  <c:v>43.836935553909981</c:v>
                </c:pt>
                <c:pt idx="29">
                  <c:v>44.361630149800511</c:v>
                </c:pt>
                <c:pt idx="30">
                  <c:v>44.84431874306501</c:v>
                </c:pt>
                <c:pt idx="31">
                  <c:v>45.287908304637334</c:v>
                </c:pt>
                <c:pt idx="32">
                  <c:v>45.695185211628065</c:v>
                </c:pt>
                <c:pt idx="33">
                  <c:v>46.068804371718421</c:v>
                </c:pt>
                <c:pt idx="34">
                  <c:v>46.411282436869207</c:v>
                </c:pt>
                <c:pt idx="35">
                  <c:v>46.724994351426261</c:v>
                </c:pt>
                <c:pt idx="36">
                  <c:v>47.012172580426324</c:v>
                </c:pt>
                <c:pt idx="37">
                  <c:v>47.274908457324351</c:v>
                </c:pt>
                <c:pt idx="38">
                  <c:v>47.515155175294701</c:v>
                </c:pt>
                <c:pt idx="39">
                  <c:v>47.734732022238767</c:v>
                </c:pt>
                <c:pt idx="40">
                  <c:v>47.935329526692676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0-4E1D-993C-630179D3688C}"/>
            </c:ext>
          </c:extLst>
        </c:ser>
        <c:ser>
          <c:idx val="2"/>
          <c:order val="2"/>
          <c:tx>
            <c:strRef>
              <c:f>ME!$K$14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ME!$K$15:$K$66</c:f>
              <c:numCache>
                <c:formatCode>0.0</c:formatCode>
                <c:ptCount val="52"/>
                <c:pt idx="0">
                  <c:v>8.364726208490552</c:v>
                </c:pt>
                <c:pt idx="1">
                  <c:v>9.6398265909994763</c:v>
                </c:pt>
                <c:pt idx="2">
                  <c:v>10.996380024609273</c:v>
                </c:pt>
                <c:pt idx="3">
                  <c:v>12.4254688642744</c:v>
                </c:pt>
                <c:pt idx="4">
                  <c:v>13.917295531419594</c:v>
                </c:pt>
                <c:pt idx="5">
                  <c:v>15.461480423662895</c:v>
                </c:pt>
                <c:pt idx="6">
                  <c:v>17.047346615308044</c:v>
                </c:pt>
                <c:pt idx="7">
                  <c:v>18.66418125687251</c:v>
                </c:pt>
                <c:pt idx="8">
                  <c:v>20.301466589236114</c:v>
                </c:pt>
                <c:pt idx="9">
                  <c:v>21.949076294484296</c:v>
                </c:pt>
                <c:pt idx="10">
                  <c:v>23.597435361132714</c:v>
                </c:pt>
                <c:pt idx="11">
                  <c:v>25.237643664527763</c:v>
                </c:pt>
                <c:pt idx="12">
                  <c:v>26.861565027801543</c:v>
                </c:pt>
                <c:pt idx="13">
                  <c:v>28.46188465015744</c:v>
                </c:pt>
                <c:pt idx="14">
                  <c:v>30.032138510522707</c:v>
                </c:pt>
                <c:pt idx="15">
                  <c:v>31.566718734670115</c:v>
                </c:pt>
                <c:pt idx="16">
                  <c:v>33.060859018211914</c:v>
                </c:pt>
                <c:pt idx="17">
                  <c:v>34.510604091408744</c:v>
                </c:pt>
                <c:pt idx="18">
                  <c:v>35.912766954468104</c:v>
                </c:pt>
                <c:pt idx="19">
                  <c:v>37.264877256135328</c:v>
                </c:pt>
                <c:pt idx="20">
                  <c:v>38.565123777149779</c:v>
                </c:pt>
                <c:pt idx="21">
                  <c:v>39.812293547705266</c:v>
                </c:pt>
                <c:pt idx="22">
                  <c:v>41.005709700068017</c:v>
                </c:pt>
                <c:pt idx="23">
                  <c:v>42.145169752113965</c:v>
                </c:pt>
                <c:pt idx="24">
                  <c:v>43.230885646590025</c:v>
                </c:pt>
                <c:pt idx="25">
                  <c:v>44.26342654114233</c:v>
                </c:pt>
                <c:pt idx="26">
                  <c:v>45.243665058434857</c:v>
                </c:pt>
                <c:pt idx="27">
                  <c:v>46.172727463967902</c:v>
                </c:pt>
                <c:pt idx="28">
                  <c:v>47.051948039451986</c:v>
                </c:pt>
                <c:pt idx="29">
                  <c:v>47.882827758462433</c:v>
                </c:pt>
                <c:pt idx="30">
                  <c:v>48.666997244516807</c:v>
                </c:pt>
                <c:pt idx="31">
                  <c:v>49.406183895293239</c:v>
                </c:pt>
                <c:pt idx="32">
                  <c:v>50.102182986041633</c:v>
                </c:pt>
                <c:pt idx="33">
                  <c:v>50.756832516126721</c:v>
                </c:pt>
                <c:pt idx="34">
                  <c:v>51.371991531205296</c:v>
                </c:pt>
                <c:pt idx="35">
                  <c:v>51.949521636303217</c:v>
                </c:pt>
                <c:pt idx="36">
                  <c:v>52.491271408976651</c:v>
                </c:pt>
                <c:pt idx="37">
                  <c:v>52.999063424203122</c:v>
                </c:pt>
                <c:pt idx="38">
                  <c:v>53.474683611450267</c:v>
                </c:pt>
                <c:pt idx="39">
                  <c:v>53.919872677692076</c:v>
                </c:pt>
                <c:pt idx="40">
                  <c:v>54.336319346500723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0-4E1D-993C-630179D3688C}"/>
            </c:ext>
          </c:extLst>
        </c:ser>
        <c:ser>
          <c:idx val="3"/>
          <c:order val="3"/>
          <c:tx>
            <c:strRef>
              <c:f>ME!$L$14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ME!$H$15:$H$66</c:f>
              <c:numCache>
                <c:formatCode>0</c:formatCode>
                <c:ptCount val="5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 formatCode="General">
                  <c:v>3000</c:v>
                </c:pt>
                <c:pt idx="42" formatCode="General">
                  <c:v>3800</c:v>
                </c:pt>
                <c:pt idx="43" formatCode="General">
                  <c:v>5600</c:v>
                </c:pt>
                <c:pt idx="44" formatCode="General">
                  <c:v>7800</c:v>
                </c:pt>
                <c:pt idx="45">
                  <c:v>12600</c:v>
                </c:pt>
                <c:pt idx="46">
                  <c:v>18200</c:v>
                </c:pt>
                <c:pt idx="47">
                  <c:v>23900</c:v>
                </c:pt>
                <c:pt idx="48">
                  <c:v>28700</c:v>
                </c:pt>
                <c:pt idx="49">
                  <c:v>36300</c:v>
                </c:pt>
                <c:pt idx="50">
                  <c:v>44100</c:v>
                </c:pt>
                <c:pt idx="51">
                  <c:v>48500</c:v>
                </c:pt>
              </c:numCache>
            </c:numRef>
          </c:xVal>
          <c:yVal>
            <c:numRef>
              <c:f>ME!$L$15:$L$66</c:f>
              <c:numCache>
                <c:formatCode>General</c:formatCode>
                <c:ptCount val="52"/>
                <c:pt idx="41" formatCode="0.0">
                  <c:v>6.3851179860195</c:v>
                </c:pt>
                <c:pt idx="42" formatCode="0.0">
                  <c:v>8.3919542851349327</c:v>
                </c:pt>
                <c:pt idx="43" formatCode="0.0">
                  <c:v>11.29153980090334</c:v>
                </c:pt>
                <c:pt idx="44" formatCode="0.0">
                  <c:v>14.278444071614212</c:v>
                </c:pt>
                <c:pt idx="45" formatCode="0.0">
                  <c:v>17.060942582508098</c:v>
                </c:pt>
                <c:pt idx="46" formatCode="0.0">
                  <c:v>20.756085674458209</c:v>
                </c:pt>
                <c:pt idx="47" formatCode="0.0">
                  <c:v>24.25291949291455</c:v>
                </c:pt>
                <c:pt idx="48" formatCode="0.0">
                  <c:v>26.614207735190526</c:v>
                </c:pt>
                <c:pt idx="49" formatCode="0.0">
                  <c:v>30.670463464707726</c:v>
                </c:pt>
                <c:pt idx="50" formatCode="0.0">
                  <c:v>34.476970251588831</c:v>
                </c:pt>
                <c:pt idx="51" formatCode="0.0">
                  <c:v>36.384520019367478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0-4E1D-993C-630179D3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11056756166273"/>
          <c:y val="5.2798817897341033E-2"/>
          <c:w val="0.14477697865692293"/>
          <c:h val="0.1668560060430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PC_can!$AC$14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PC_can!$AC$15:$AC$55</c:f>
              <c:numCache>
                <c:formatCode>0.0</c:formatCode>
                <c:ptCount val="41"/>
                <c:pt idx="0">
                  <c:v>1.9496423365593731E-2</c:v>
                </c:pt>
                <c:pt idx="1">
                  <c:v>0.14827979062729532</c:v>
                </c:pt>
                <c:pt idx="2">
                  <c:v>0.46361166841134577</c:v>
                </c:pt>
                <c:pt idx="3">
                  <c:v>0.87966449565682869</c:v>
                </c:pt>
                <c:pt idx="4">
                  <c:v>1.26068419747037</c:v>
                </c:pt>
                <c:pt idx="5">
                  <c:v>1.5431900145112192</c:v>
                </c:pt>
                <c:pt idx="6">
                  <c:v>1.7288539489257826</c:v>
                </c:pt>
                <c:pt idx="7">
                  <c:v>1.8428075980318175</c:v>
                </c:pt>
                <c:pt idx="8">
                  <c:v>1.9100985561947164</c:v>
                </c:pt>
                <c:pt idx="9">
                  <c:v>1.9489793025692415</c:v>
                </c:pt>
                <c:pt idx="10">
                  <c:v>1.9711711797111422</c:v>
                </c:pt>
                <c:pt idx="11">
                  <c:v>1.9837506563333318</c:v>
                </c:pt>
                <c:pt idx="12">
                  <c:v>1.9908537865402085</c:v>
                </c:pt>
                <c:pt idx="13">
                  <c:v>1.9948559243162107</c:v>
                </c:pt>
                <c:pt idx="14">
                  <c:v>1.9971081052730251</c:v>
                </c:pt>
                <c:pt idx="15">
                  <c:v>1.9983746372101541</c:v>
                </c:pt>
                <c:pt idx="16">
                  <c:v>1.9990866066461994</c:v>
                </c:pt>
                <c:pt idx="17">
                  <c:v>1.9994867469995166</c:v>
                </c:pt>
                <c:pt idx="18">
                  <c:v>1.9997116060755491</c:v>
                </c:pt>
                <c:pt idx="19">
                  <c:v>1.9998379570955884</c:v>
                </c:pt>
                <c:pt idx="20">
                  <c:v>1.9999089525221834</c:v>
                </c:pt>
                <c:pt idx="21">
                  <c:v>1.9999488433092443</c:v>
                </c:pt>
                <c:pt idx="22">
                  <c:v>1.9999712568031891</c:v>
                </c:pt>
                <c:pt idx="23">
                  <c:v>1.9999838502193479</c:v>
                </c:pt>
                <c:pt idx="24">
                  <c:v>1.9999909260247895</c:v>
                </c:pt>
                <c:pt idx="25">
                  <c:v>1.9999949016668348</c:v>
                </c:pt>
                <c:pt idx="26">
                  <c:v>1.9999971354352266</c:v>
                </c:pt>
                <c:pt idx="27">
                  <c:v>1.999998390507433</c:v>
                </c:pt>
                <c:pt idx="28">
                  <c:v>1.9999990956860214</c:v>
                </c:pt>
                <c:pt idx="29">
                  <c:v>1.9999994918996673</c:v>
                </c:pt>
                <c:pt idx="30">
                  <c:v>1.9999997145173658</c:v>
                </c:pt>
                <c:pt idx="31">
                  <c:v>1.9999998395979548</c:v>
                </c:pt>
                <c:pt idx="32">
                  <c:v>1.9999999098760743</c:v>
                </c:pt>
                <c:pt idx="33">
                  <c:v>1.9999999493627283</c:v>
                </c:pt>
                <c:pt idx="34">
                  <c:v>1.9999999715488064</c:v>
                </c:pt>
                <c:pt idx="35">
                  <c:v>1.9999999840143359</c:v>
                </c:pt>
                <c:pt idx="36">
                  <c:v>1.9999999910182518</c:v>
                </c:pt>
                <c:pt idx="37">
                  <c:v>1.9999999949534908</c:v>
                </c:pt>
                <c:pt idx="38">
                  <c:v>1.9999999971645548</c:v>
                </c:pt>
                <c:pt idx="39">
                  <c:v>1.999999998406869</c:v>
                </c:pt>
                <c:pt idx="40">
                  <c:v>1.9999999991048791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4-41F0-B327-F9F621855802}"/>
            </c:ext>
          </c:extLst>
        </c:ser>
        <c:ser>
          <c:idx val="1"/>
          <c:order val="1"/>
          <c:tx>
            <c:strRef>
              <c:f>PC_can!$AD$14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PC_can!$AD$15:$AD$55</c:f>
              <c:numCache>
                <c:formatCode>0.0</c:formatCode>
                <c:ptCount val="41"/>
                <c:pt idx="0">
                  <c:v>2.4957785077679758E-2</c:v>
                </c:pt>
                <c:pt idx="1">
                  <c:v>0.14620467145721205</c:v>
                </c:pt>
                <c:pt idx="2">
                  <c:v>0.43461083277438028</c:v>
                </c:pt>
                <c:pt idx="3">
                  <c:v>0.85050896278470123</c:v>
                </c:pt>
                <c:pt idx="4">
                  <c:v>1.286375933270917</c:v>
                </c:pt>
                <c:pt idx="5">
                  <c:v>1.6599829807443298</c:v>
                </c:pt>
                <c:pt idx="6">
                  <c:v>1.9424327530310621</c:v>
                </c:pt>
                <c:pt idx="7">
                  <c:v>2.1399382781423744</c:v>
                </c:pt>
                <c:pt idx="8">
                  <c:v>2.2715293573081343</c:v>
                </c:pt>
                <c:pt idx="9">
                  <c:v>2.3566230095162854</c:v>
                </c:pt>
                <c:pt idx="10">
                  <c:v>2.4106431262191599</c:v>
                </c:pt>
                <c:pt idx="11">
                  <c:v>2.4445486366682654</c:v>
                </c:pt>
                <c:pt idx="12">
                  <c:v>2.4656804263716343</c:v>
                </c:pt>
                <c:pt idx="13">
                  <c:v>2.4787940458971089</c:v>
                </c:pt>
                <c:pt idx="14">
                  <c:v>2.4869101978710586</c:v>
                </c:pt>
                <c:pt idx="15">
                  <c:v>2.4919251128130369</c:v>
                </c:pt>
                <c:pt idx="16">
                  <c:v>2.4950206554937315</c:v>
                </c:pt>
                <c:pt idx="17">
                  <c:v>2.4969302393726553</c:v>
                </c:pt>
                <c:pt idx="18">
                  <c:v>2.4981077734797088</c:v>
                </c:pt>
                <c:pt idx="19">
                  <c:v>2.4988337209843277</c:v>
                </c:pt>
                <c:pt idx="20">
                  <c:v>2.4992812007903229</c:v>
                </c:pt>
                <c:pt idx="21">
                  <c:v>2.4995570060437649</c:v>
                </c:pt>
                <c:pt idx="22">
                  <c:v>2.499726989835263</c:v>
                </c:pt>
                <c:pt idx="23">
                  <c:v>2.4998317503511234</c:v>
                </c:pt>
                <c:pt idx="24">
                  <c:v>2.4998963125905509</c:v>
                </c:pt>
                <c:pt idx="25">
                  <c:v>2.4999361007545833</c:v>
                </c:pt>
                <c:pt idx="26">
                  <c:v>2.4999606210520842</c:v>
                </c:pt>
                <c:pt idx="27">
                  <c:v>2.4999757321293767</c:v>
                </c:pt>
                <c:pt idx="28">
                  <c:v>2.4999850445760301</c:v>
                </c:pt>
                <c:pt idx="29">
                  <c:v>2.499990783511675</c:v>
                </c:pt>
                <c:pt idx="30">
                  <c:v>2.4999943202132018</c:v>
                </c:pt>
                <c:pt idx="31">
                  <c:v>2.4999964997547677</c:v>
                </c:pt>
                <c:pt idx="32">
                  <c:v>2.4999978429270193</c:v>
                </c:pt>
                <c:pt idx="33">
                  <c:v>2.499998670675037</c:v>
                </c:pt>
                <c:pt idx="34">
                  <c:v>2.4999991807858333</c:v>
                </c:pt>
                <c:pt idx="35">
                  <c:v>2.4999994951484075</c:v>
                </c:pt>
                <c:pt idx="36">
                  <c:v>2.4999996888785194</c:v>
                </c:pt>
                <c:pt idx="37">
                  <c:v>2.4999998082672694</c:v>
                </c:pt>
                <c:pt idx="38">
                  <c:v>2.499999881842168</c:v>
                </c:pt>
                <c:pt idx="39">
                  <c:v>2.4999999271836733</c:v>
                </c:pt>
                <c:pt idx="40">
                  <c:v>2.4999999551259759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4-41F0-B327-F9F621855802}"/>
            </c:ext>
          </c:extLst>
        </c:ser>
        <c:ser>
          <c:idx val="2"/>
          <c:order val="2"/>
          <c:tx>
            <c:strRef>
              <c:f>PC_can!$AE$14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PC_can!$AB$15:$AB$55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PC_can!$AE$15:$AE$55</c:f>
              <c:numCache>
                <c:formatCode>0.0</c:formatCode>
                <c:ptCount val="41"/>
                <c:pt idx="0">
                  <c:v>4.7629817531914254E-2</c:v>
                </c:pt>
                <c:pt idx="1">
                  <c:v>0.17639202062002352</c:v>
                </c:pt>
                <c:pt idx="2">
                  <c:v>0.43190564826474853</c:v>
                </c:pt>
                <c:pt idx="3">
                  <c:v>0.79688336951890226</c:v>
                </c:pt>
                <c:pt idx="4">
                  <c:v>1.2115377604130915</c:v>
                </c:pt>
                <c:pt idx="5">
                  <c:v>1.6135462748063474</c:v>
                </c:pt>
                <c:pt idx="6">
                  <c:v>1.9629024409373281</c:v>
                </c:pt>
                <c:pt idx="7">
                  <c:v>2.2444869038606963</c:v>
                </c:pt>
                <c:pt idx="8">
                  <c:v>2.4600116185664236</c:v>
                </c:pt>
                <c:pt idx="9">
                  <c:v>2.6192275000778511</c:v>
                </c:pt>
                <c:pt idx="10">
                  <c:v>2.7340225507221638</c:v>
                </c:pt>
                <c:pt idx="11">
                  <c:v>2.8154241494282415</c:v>
                </c:pt>
                <c:pt idx="12">
                  <c:v>2.87249248861204</c:v>
                </c:pt>
                <c:pt idx="13">
                  <c:v>2.9121907542452776</c:v>
                </c:pt>
                <c:pt idx="14">
                  <c:v>2.9396590003533123</c:v>
                </c:pt>
                <c:pt idx="15">
                  <c:v>2.9585957383037282</c:v>
                </c:pt>
                <c:pt idx="16">
                  <c:v>2.9716182569371079</c:v>
                </c:pt>
                <c:pt idx="17">
                  <c:v>2.9805583695138145</c:v>
                </c:pt>
                <c:pt idx="18">
                  <c:v>2.9866886952960283</c:v>
                </c:pt>
                <c:pt idx="19">
                  <c:v>2.9908889635457001</c:v>
                </c:pt>
                <c:pt idx="20">
                  <c:v>2.9937652562866841</c:v>
                </c:pt>
                <c:pt idx="21">
                  <c:v>2.9957341703078244</c:v>
                </c:pt>
                <c:pt idx="22">
                  <c:v>2.9970816100232258</c:v>
                </c:pt>
                <c:pt idx="23">
                  <c:v>2.9980035782674754</c:v>
                </c:pt>
                <c:pt idx="24">
                  <c:v>2.9986343476679349</c:v>
                </c:pt>
                <c:pt idx="25">
                  <c:v>2.9990658565387482</c:v>
                </c:pt>
                <c:pt idx="26">
                  <c:v>2.9993610349078454</c:v>
                </c:pt>
                <c:pt idx="27">
                  <c:v>2.999562947173267</c:v>
                </c:pt>
                <c:pt idx="28">
                  <c:v>2.9997010585647881</c:v>
                </c:pt>
                <c:pt idx="29">
                  <c:v>2.9997955273914636</c:v>
                </c:pt>
                <c:pt idx="30">
                  <c:v>2.9998601437115249</c:v>
                </c:pt>
                <c:pt idx="31">
                  <c:v>2.9999043406596395</c:v>
                </c:pt>
                <c:pt idx="32">
                  <c:v>2.9999345707783629</c:v>
                </c:pt>
                <c:pt idx="33">
                  <c:v>2.9999552476923688</c:v>
                </c:pt>
                <c:pt idx="34">
                  <c:v>2.9999693903303899</c:v>
                </c:pt>
                <c:pt idx="35">
                  <c:v>2.99997906362319</c:v>
                </c:pt>
                <c:pt idx="36">
                  <c:v>2.9999856799613913</c:v>
                </c:pt>
                <c:pt idx="37">
                  <c:v>2.9999902054000964</c:v>
                </c:pt>
                <c:pt idx="38">
                  <c:v>2.9999933007049053</c:v>
                </c:pt>
                <c:pt idx="39">
                  <c:v>2.9999954178273853</c:v>
                </c:pt>
                <c:pt idx="40">
                  <c:v>2.9999968658936154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4-41F0-B327-F9F62185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scatterChart>
        <c:scatterStyle val="lineMarker"/>
        <c:varyColors val="0"/>
        <c:ser>
          <c:idx val="3"/>
          <c:order val="3"/>
          <c:tx>
            <c:strRef>
              <c:f>PC_can!$AA$56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PC_can!$AB$56:$AB$115</c:f>
              <c:numCache>
                <c:formatCode>0.00E+00</c:formatCode>
                <c:ptCount val="60"/>
                <c:pt idx="0" formatCode="General">
                  <c:v>89.520541510358441</c:v>
                </c:pt>
                <c:pt idx="1">
                  <c:v>75.805837925996457</c:v>
                </c:pt>
                <c:pt idx="2">
                  <c:v>70.909411667100727</c:v>
                </c:pt>
                <c:pt idx="3">
                  <c:v>74.313643448614471</c:v>
                </c:pt>
                <c:pt idx="4">
                  <c:v>85.498555159631337</c:v>
                </c:pt>
                <c:pt idx="5">
                  <c:v>98.486777752220632</c:v>
                </c:pt>
                <c:pt idx="6">
                  <c:v>104.3245661811473</c:v>
                </c:pt>
                <c:pt idx="7">
                  <c:v>96.589531941781914</c:v>
                </c:pt>
                <c:pt idx="8">
                  <c:v>91.472718306607177</c:v>
                </c:pt>
                <c:pt idx="9">
                  <c:v>100.12990326618034</c:v>
                </c:pt>
                <c:pt idx="10">
                  <c:v>113.16299155468569</c:v>
                </c:pt>
                <c:pt idx="11">
                  <c:v>118.65457778534622</c:v>
                </c:pt>
                <c:pt idx="12">
                  <c:v>131.88356124386769</c:v>
                </c:pt>
                <c:pt idx="13">
                  <c:v>157.09037429865688</c:v>
                </c:pt>
                <c:pt idx="14">
                  <c:v>160.14009372768567</c:v>
                </c:pt>
                <c:pt idx="15">
                  <c:v>178.34181960809613</c:v>
                </c:pt>
                <c:pt idx="16">
                  <c:v>165.40554037242046</c:v>
                </c:pt>
                <c:pt idx="17">
                  <c:v>185.42283291367269</c:v>
                </c:pt>
                <c:pt idx="18">
                  <c:v>156.39638852004444</c:v>
                </c:pt>
                <c:pt idx="19">
                  <c:v>183.98315221597773</c:v>
                </c:pt>
                <c:pt idx="20">
                  <c:v>194.80472218683599</c:v>
                </c:pt>
                <c:pt idx="21">
                  <c:v>197.07147449910167</c:v>
                </c:pt>
                <c:pt idx="22">
                  <c:v>203.33491950346371</c:v>
                </c:pt>
                <c:pt idx="23">
                  <c:v>225.43192889081189</c:v>
                </c:pt>
                <c:pt idx="24">
                  <c:v>250.71396904698756</c:v>
                </c:pt>
                <c:pt idx="25">
                  <c:v>294.45884850495992</c:v>
                </c:pt>
                <c:pt idx="26">
                  <c:v>281.92812091156304</c:v>
                </c:pt>
                <c:pt idx="27">
                  <c:v>251.81195696132875</c:v>
                </c:pt>
                <c:pt idx="28">
                  <c:v>283.53769524052439</c:v>
                </c:pt>
                <c:pt idx="29">
                  <c:v>310.88191240489954</c:v>
                </c:pt>
                <c:pt idx="30">
                  <c:v>317.88467304092774</c:v>
                </c:pt>
                <c:pt idx="31">
                  <c:v>333.14214540018395</c:v>
                </c:pt>
                <c:pt idx="32">
                  <c:v>366.46069230207303</c:v>
                </c:pt>
                <c:pt idx="33">
                  <c:v>377.38983947995837</c:v>
                </c:pt>
                <c:pt idx="34">
                  <c:v>473.4922787180418</c:v>
                </c:pt>
                <c:pt idx="35">
                  <c:v>609.65667920248359</c:v>
                </c:pt>
                <c:pt idx="36">
                  <c:v>709.41375508503859</c:v>
                </c:pt>
                <c:pt idx="37">
                  <c:v>781.74416434105262</c:v>
                </c:pt>
                <c:pt idx="38">
                  <c:v>828.58047929568136</c:v>
                </c:pt>
                <c:pt idx="39">
                  <c:v>873.28706172579041</c:v>
                </c:pt>
                <c:pt idx="40">
                  <c:v>959.37248363969115</c:v>
                </c:pt>
                <c:pt idx="41">
                  <c:v>1053.1082430045233</c:v>
                </c:pt>
                <c:pt idx="42">
                  <c:v>1148.508290441699</c:v>
                </c:pt>
                <c:pt idx="43">
                  <c:v>1288.6432518338092</c:v>
                </c:pt>
                <c:pt idx="44">
                  <c:v>1508.6680978826619</c:v>
                </c:pt>
                <c:pt idx="45">
                  <c:v>1753.417829258233</c:v>
                </c:pt>
                <c:pt idx="46">
                  <c:v>2099.2294346044728</c:v>
                </c:pt>
                <c:pt idx="47">
                  <c:v>2693.9700634052629</c:v>
                </c:pt>
                <c:pt idx="48">
                  <c:v>3468.3046020743409</c:v>
                </c:pt>
                <c:pt idx="49">
                  <c:v>3832.2364324670193</c:v>
                </c:pt>
                <c:pt idx="50">
                  <c:v>4550.4531077570973</c:v>
                </c:pt>
                <c:pt idx="51">
                  <c:v>5618.1322671195185</c:v>
                </c:pt>
                <c:pt idx="52">
                  <c:v>6316.9183176021588</c:v>
                </c:pt>
                <c:pt idx="53">
                  <c:v>7050.6462712428656</c:v>
                </c:pt>
                <c:pt idx="54">
                  <c:v>7678.5994858748336</c:v>
                </c:pt>
                <c:pt idx="55">
                  <c:v>8066.9426349355726</c:v>
                </c:pt>
                <c:pt idx="56">
                  <c:v>8147.9377054883898</c:v>
                </c:pt>
                <c:pt idx="57">
                  <c:v>8879.438667113458</c:v>
                </c:pt>
                <c:pt idx="58">
                  <c:v>9976.6771372586536</c:v>
                </c:pt>
                <c:pt idx="59">
                  <c:v>10216.630334103127</c:v>
                </c:pt>
              </c:numCache>
            </c:numRef>
          </c:xVal>
          <c:yVal>
            <c:numRef>
              <c:f>PC_can!$AF$56:$AF$115</c:f>
              <c:numCache>
                <c:formatCode>General</c:formatCode>
                <c:ptCount val="60"/>
                <c:pt idx="0">
                  <c:v>2.56223363243616E-3</c:v>
                </c:pt>
                <c:pt idx="1">
                  <c:v>2.8444418249514891E-3</c:v>
                </c:pt>
                <c:pt idx="2">
                  <c:v>3.0751631214252836E-3</c:v>
                </c:pt>
                <c:pt idx="3">
                  <c:v>3.2483053521106284E-3</c:v>
                </c:pt>
                <c:pt idx="4">
                  <c:v>3.4159038218577946E-3</c:v>
                </c:pt>
                <c:pt idx="5">
                  <c:v>3.5719353658068818E-3</c:v>
                </c:pt>
                <c:pt idx="6">
                  <c:v>3.7036655910737317E-3</c:v>
                </c:pt>
                <c:pt idx="7">
                  <c:v>3.8337509200937207E-3</c:v>
                </c:pt>
                <c:pt idx="8">
                  <c:v>3.9532579796746469E-3</c:v>
                </c:pt>
                <c:pt idx="9">
                  <c:v>4.2712226374799784E-3</c:v>
                </c:pt>
                <c:pt idx="10">
                  <c:v>4.1548792335469832E-3</c:v>
                </c:pt>
                <c:pt idx="11">
                  <c:v>4.0423014962460094E-3</c:v>
                </c:pt>
                <c:pt idx="12">
                  <c:v>4.9302228460726422E-3</c:v>
                </c:pt>
                <c:pt idx="13">
                  <c:v>4.8189219221262221E-3</c:v>
                </c:pt>
                <c:pt idx="14">
                  <c:v>5.6644638196257004E-3</c:v>
                </c:pt>
                <c:pt idx="15">
                  <c:v>5.5652857119473584E-3</c:v>
                </c:pt>
                <c:pt idx="16">
                  <c:v>8.2197521180635766E-3</c:v>
                </c:pt>
                <c:pt idx="17">
                  <c:v>9.0094387119682429E-3</c:v>
                </c:pt>
                <c:pt idx="18">
                  <c:v>9.7786469908436296E-3</c:v>
                </c:pt>
                <c:pt idx="19">
                  <c:v>1.0526261474398996E-2</c:v>
                </c:pt>
                <c:pt idx="20">
                  <c:v>9.5288080836904501E-3</c:v>
                </c:pt>
                <c:pt idx="21">
                  <c:v>9.4075270277748421E-3</c:v>
                </c:pt>
                <c:pt idx="22">
                  <c:v>1.0955454428283912E-2</c:v>
                </c:pt>
                <c:pt idx="23">
                  <c:v>1.1628929649861721E-2</c:v>
                </c:pt>
                <c:pt idx="24">
                  <c:v>1.2297157186603331E-2</c:v>
                </c:pt>
                <c:pt idx="25">
                  <c:v>1.2939564621708022E-2</c:v>
                </c:pt>
                <c:pt idx="26">
                  <c:v>2.310670328743239E-2</c:v>
                </c:pt>
                <c:pt idx="27">
                  <c:v>2.9796085919735059E-2</c:v>
                </c:pt>
                <c:pt idx="28">
                  <c:v>3.3949692728048431E-2</c:v>
                </c:pt>
                <c:pt idx="29">
                  <c:v>3.9511911679256245E-2</c:v>
                </c:pt>
                <c:pt idx="30">
                  <c:v>4.5675374498429767E-2</c:v>
                </c:pt>
                <c:pt idx="31">
                  <c:v>6.5738021168251101E-2</c:v>
                </c:pt>
                <c:pt idx="32">
                  <c:v>9.4852227954367929E-2</c:v>
                </c:pt>
                <c:pt idx="33">
                  <c:v>0.11324293133294863</c:v>
                </c:pt>
                <c:pt idx="34">
                  <c:v>0.14263719390687468</c:v>
                </c:pt>
                <c:pt idx="35">
                  <c:v>0.16790402164575821</c:v>
                </c:pt>
                <c:pt idx="36">
                  <c:v>0.15428524495913926</c:v>
                </c:pt>
                <c:pt idx="37">
                  <c:v>0.13405686645123266</c:v>
                </c:pt>
                <c:pt idx="38">
                  <c:v>0.18616111149134212</c:v>
                </c:pt>
                <c:pt idx="39">
                  <c:v>0.23205226963404071</c:v>
                </c:pt>
                <c:pt idx="40">
                  <c:v>6.3279860926863843E-2</c:v>
                </c:pt>
                <c:pt idx="41">
                  <c:v>9.8242717301568583E-2</c:v>
                </c:pt>
                <c:pt idx="42">
                  <c:v>0.12001296372607276</c:v>
                </c:pt>
                <c:pt idx="43">
                  <c:v>0.14412743573658782</c:v>
                </c:pt>
                <c:pt idx="44">
                  <c:v>0.16330073491117408</c:v>
                </c:pt>
                <c:pt idx="45">
                  <c:v>0.14539164851348452</c:v>
                </c:pt>
                <c:pt idx="46">
                  <c:v>0.16857103629235254</c:v>
                </c:pt>
                <c:pt idx="47">
                  <c:v>0.18059238856197621</c:v>
                </c:pt>
                <c:pt idx="48">
                  <c:v>0.19250295359923905</c:v>
                </c:pt>
                <c:pt idx="49">
                  <c:v>0.21070264260925742</c:v>
                </c:pt>
                <c:pt idx="50">
                  <c:v>0.235104152260775</c:v>
                </c:pt>
                <c:pt idx="51">
                  <c:v>0.27192310267608044</c:v>
                </c:pt>
                <c:pt idx="52">
                  <c:v>0.30206671380289407</c:v>
                </c:pt>
                <c:pt idx="53">
                  <c:v>0.35067556616422818</c:v>
                </c:pt>
                <c:pt idx="54">
                  <c:v>0.42990023968862467</c:v>
                </c:pt>
                <c:pt idx="55">
                  <c:v>0.40292586164145799</c:v>
                </c:pt>
                <c:pt idx="56">
                  <c:v>0.42880250097014139</c:v>
                </c:pt>
                <c:pt idx="57">
                  <c:v>0.67502407322588431</c:v>
                </c:pt>
                <c:pt idx="58">
                  <c:v>0.60314095337933415</c:v>
                </c:pt>
                <c:pt idx="59">
                  <c:v>0.63527346418976705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4-41F0-B327-F9F621855802}"/>
            </c:ext>
          </c:extLst>
        </c:ser>
        <c:ser>
          <c:idx val="4"/>
          <c:order val="4"/>
          <c:tx>
            <c:strRef>
              <c:f>PC_can!$AA$116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PC_can!$AB$116:$AB$175</c:f>
              <c:numCache>
                <c:formatCode>0.00E+00</c:formatCode>
                <c:ptCount val="60"/>
                <c:pt idx="0" formatCode="General">
                  <c:v>791.35410734367576</c:v>
                </c:pt>
                <c:pt idx="1">
                  <c:v>657.95895729650715</c:v>
                </c:pt>
                <c:pt idx="2">
                  <c:v>710.32076539460002</c:v>
                </c:pt>
                <c:pt idx="3">
                  <c:v>774.59577957400938</c:v>
                </c:pt>
                <c:pt idx="4">
                  <c:v>833.02759312912622</c:v>
                </c:pt>
                <c:pt idx="5">
                  <c:v>880.98796968932311</c:v>
                </c:pt>
                <c:pt idx="6">
                  <c:v>1301.7907257113002</c:v>
                </c:pt>
                <c:pt idx="7">
                  <c:v>1402.5701316104864</c:v>
                </c:pt>
                <c:pt idx="8">
                  <c:v>1490.7941580550582</c:v>
                </c:pt>
                <c:pt idx="9">
                  <c:v>1645.8195495871855</c:v>
                </c:pt>
                <c:pt idx="10">
                  <c:v>1809.8518650688409</c:v>
                </c:pt>
                <c:pt idx="11">
                  <c:v>2029.6864529250229</c:v>
                </c:pt>
                <c:pt idx="12">
                  <c:v>2431.9732181217591</c:v>
                </c:pt>
                <c:pt idx="13">
                  <c:v>3125.833474548002</c:v>
                </c:pt>
                <c:pt idx="14">
                  <c:v>3533.5982344660388</c:v>
                </c:pt>
                <c:pt idx="15">
                  <c:v>4092.1445733987416</c:v>
                </c:pt>
                <c:pt idx="16">
                  <c:v>4268.5800941407042</c:v>
                </c:pt>
                <c:pt idx="17">
                  <c:v>4798.6763448144966</c:v>
                </c:pt>
                <c:pt idx="18">
                  <c:v>5815.6281847592381</c:v>
                </c:pt>
                <c:pt idx="19">
                  <c:v>6985.5901948916016</c:v>
                </c:pt>
                <c:pt idx="20">
                  <c:v>7697.3346065896767</c:v>
                </c:pt>
                <c:pt idx="21">
                  <c:v>6723.7676024646398</c:v>
                </c:pt>
                <c:pt idx="22">
                  <c:v>6458.5295337645066</c:v>
                </c:pt>
                <c:pt idx="23">
                  <c:v>6258.2898936391375</c:v>
                </c:pt>
                <c:pt idx="24">
                  <c:v>6009.0116212453886</c:v>
                </c:pt>
                <c:pt idx="25">
                  <c:v>6165.4560024318571</c:v>
                </c:pt>
                <c:pt idx="26">
                  <c:v>8523.455435829761</c:v>
                </c:pt>
                <c:pt idx="27">
                  <c:v>4986.4560430039264</c:v>
                </c:pt>
                <c:pt idx="28">
                  <c:v>5442.5105061932636</c:v>
                </c:pt>
                <c:pt idx="29">
                  <c:v>5538.6880704259847</c:v>
                </c:pt>
                <c:pt idx="30">
                  <c:v>6879.0157355148813</c:v>
                </c:pt>
                <c:pt idx="31">
                  <c:v>7072.3074824924524</c:v>
                </c:pt>
                <c:pt idx="32">
                  <c:v>7701.7871677147677</c:v>
                </c:pt>
                <c:pt idx="33">
                  <c:v>7048.6946085930213</c:v>
                </c:pt>
                <c:pt idx="34">
                  <c:v>7378.5606143387968</c:v>
                </c:pt>
                <c:pt idx="35">
                  <c:v>8493.5811921445002</c:v>
                </c:pt>
                <c:pt idx="36">
                  <c:v>8609.2586760703398</c:v>
                </c:pt>
                <c:pt idx="37">
                  <c:v>7907.2002998234266</c:v>
                </c:pt>
                <c:pt idx="38">
                  <c:v>8176.119849284958</c:v>
                </c:pt>
                <c:pt idx="39">
                  <c:v>8086.1579527295235</c:v>
                </c:pt>
                <c:pt idx="40">
                  <c:v>14240.107321867743</c:v>
                </c:pt>
                <c:pt idx="41">
                  <c:v>14348.78498330444</c:v>
                </c:pt>
                <c:pt idx="42">
                  <c:v>15641.874092132231</c:v>
                </c:pt>
                <c:pt idx="43">
                  <c:v>19166.471635911174</c:v>
                </c:pt>
                <c:pt idx="44">
                  <c:v>22034.329670578602</c:v>
                </c:pt>
                <c:pt idx="45">
                  <c:v>23154.089990959328</c:v>
                </c:pt>
                <c:pt idx="46">
                  <c:v>24699.392589453757</c:v>
                </c:pt>
                <c:pt idx="47">
                  <c:v>28574.061261486335</c:v>
                </c:pt>
                <c:pt idx="48">
                  <c:v>31570.027314859377</c:v>
                </c:pt>
                <c:pt idx="49">
                  <c:v>28349.080665021946</c:v>
                </c:pt>
                <c:pt idx="50">
                  <c:v>28380.645944765391</c:v>
                </c:pt>
                <c:pt idx="51">
                  <c:v>30914.530959568267</c:v>
                </c:pt>
                <c:pt idx="52">
                  <c:v>28967.087938514131</c:v>
                </c:pt>
                <c:pt idx="53">
                  <c:v>30184.304738245144</c:v>
                </c:pt>
                <c:pt idx="54">
                  <c:v>30531.816496178468</c:v>
                </c:pt>
                <c:pt idx="55">
                  <c:v>26430.288797620538</c:v>
                </c:pt>
                <c:pt idx="56">
                  <c:v>26887.151280948736</c:v>
                </c:pt>
                <c:pt idx="57">
                  <c:v>28360.553775795484</c:v>
                </c:pt>
                <c:pt idx="58">
                  <c:v>30314.379237824054</c:v>
                </c:pt>
                <c:pt idx="59">
                  <c:v>29617.148858904482</c:v>
                </c:pt>
              </c:numCache>
            </c:numRef>
          </c:xVal>
          <c:yVal>
            <c:numRef>
              <c:f>PC_can!$AF$116:$AF$175</c:f>
              <c:numCache>
                <c:formatCode>General</c:formatCode>
                <c:ptCount val="60"/>
                <c:pt idx="0">
                  <c:v>1.9113796300166736E-12</c:v>
                </c:pt>
                <c:pt idx="1">
                  <c:v>1.8921324664576672E-12</c:v>
                </c:pt>
                <c:pt idx="2">
                  <c:v>1.8726331431700077E-12</c:v>
                </c:pt>
                <c:pt idx="3">
                  <c:v>1.8531609344256608E-12</c:v>
                </c:pt>
                <c:pt idx="4">
                  <c:v>3.4136706778925004E-2</c:v>
                </c:pt>
                <c:pt idx="5">
                  <c:v>5.948610516125389E-2</c:v>
                </c:pt>
                <c:pt idx="6">
                  <c:v>9.9376450179104098E-2</c:v>
                </c:pt>
                <c:pt idx="7">
                  <c:v>0.13635559212766279</c:v>
                </c:pt>
                <c:pt idx="8">
                  <c:v>0.16615589827548966</c:v>
                </c:pt>
                <c:pt idx="9">
                  <c:v>0.22675956628016206</c:v>
                </c:pt>
                <c:pt idx="10">
                  <c:v>0.32352365133854061</c:v>
                </c:pt>
                <c:pt idx="11">
                  <c:v>0.3149489080939466</c:v>
                </c:pt>
                <c:pt idx="12">
                  <c:v>0.32132390619542656</c:v>
                </c:pt>
                <c:pt idx="13">
                  <c:v>0.33302043540848264</c:v>
                </c:pt>
                <c:pt idx="14">
                  <c:v>0.3364391751088236</c:v>
                </c:pt>
                <c:pt idx="15">
                  <c:v>0.33988189163010873</c:v>
                </c:pt>
                <c:pt idx="16">
                  <c:v>0.3434432964692623</c:v>
                </c:pt>
                <c:pt idx="17">
                  <c:v>0.34710192947798285</c:v>
                </c:pt>
                <c:pt idx="18">
                  <c:v>0.35077979375012236</c:v>
                </c:pt>
                <c:pt idx="19">
                  <c:v>0.35444761961328247</c:v>
                </c:pt>
                <c:pt idx="20">
                  <c:v>0.35802515529925061</c:v>
                </c:pt>
                <c:pt idx="21">
                  <c:v>0.37454423804951009</c:v>
                </c:pt>
                <c:pt idx="22">
                  <c:v>0.39117303196188774</c:v>
                </c:pt>
                <c:pt idx="23">
                  <c:v>0.40783374485123441</c:v>
                </c:pt>
                <c:pt idx="24">
                  <c:v>0.4244532850206249</c:v>
                </c:pt>
                <c:pt idx="25">
                  <c:v>0.44094501837077427</c:v>
                </c:pt>
                <c:pt idx="26">
                  <c:v>0.45715268998664227</c:v>
                </c:pt>
                <c:pt idx="27">
                  <c:v>0.47315640389114483</c:v>
                </c:pt>
                <c:pt idx="28">
                  <c:v>0.48888816559330883</c:v>
                </c:pt>
                <c:pt idx="29">
                  <c:v>0.50440269027804319</c:v>
                </c:pt>
                <c:pt idx="30">
                  <c:v>0.51990942047697108</c:v>
                </c:pt>
                <c:pt idx="31">
                  <c:v>0.53213157591124671</c:v>
                </c:pt>
                <c:pt idx="32">
                  <c:v>0.54420155373342027</c:v>
                </c:pt>
                <c:pt idx="33">
                  <c:v>0.55615580566433886</c:v>
                </c:pt>
                <c:pt idx="34">
                  <c:v>0.56864214423243897</c:v>
                </c:pt>
                <c:pt idx="35">
                  <c:v>0.58161515053427948</c:v>
                </c:pt>
                <c:pt idx="36">
                  <c:v>0.59458542252168489</c:v>
                </c:pt>
                <c:pt idx="37">
                  <c:v>0.60757504001473484</c:v>
                </c:pt>
                <c:pt idx="38">
                  <c:v>0.62056278135277043</c:v>
                </c:pt>
                <c:pt idx="39">
                  <c:v>0.63776696467543892</c:v>
                </c:pt>
                <c:pt idx="40">
                  <c:v>0.65570364360712863</c:v>
                </c:pt>
                <c:pt idx="41">
                  <c:v>1.3288102499922601</c:v>
                </c:pt>
                <c:pt idx="42">
                  <c:v>1.3972963189878953</c:v>
                </c:pt>
                <c:pt idx="43">
                  <c:v>1.3803295190948224</c:v>
                </c:pt>
                <c:pt idx="44">
                  <c:v>1.4257570318833239</c:v>
                </c:pt>
                <c:pt idx="45">
                  <c:v>1.4664565755623029</c:v>
                </c:pt>
                <c:pt idx="46">
                  <c:v>1.6197803558192316</c:v>
                </c:pt>
                <c:pt idx="47">
                  <c:v>1.7343598622594369</c:v>
                </c:pt>
                <c:pt idx="48">
                  <c:v>1.7145677477223429</c:v>
                </c:pt>
                <c:pt idx="49">
                  <c:v>1.5041804325653918</c:v>
                </c:pt>
                <c:pt idx="50">
                  <c:v>1.5411549230654316</c:v>
                </c:pt>
                <c:pt idx="51">
                  <c:v>1.6085983964641333</c:v>
                </c:pt>
                <c:pt idx="52">
                  <c:v>1.6154914397010478</c:v>
                </c:pt>
                <c:pt idx="53">
                  <c:v>1.6447555775207749</c:v>
                </c:pt>
                <c:pt idx="54">
                  <c:v>1.6679939666848376</c:v>
                </c:pt>
                <c:pt idx="55">
                  <c:v>1.7140898217857774</c:v>
                </c:pt>
                <c:pt idx="56">
                  <c:v>1.727925610973271</c:v>
                </c:pt>
                <c:pt idx="57">
                  <c:v>1.7591100039431951</c:v>
                </c:pt>
                <c:pt idx="58">
                  <c:v>1.8117893631300981</c:v>
                </c:pt>
                <c:pt idx="59">
                  <c:v>1.7709543407777102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4-41F0-B327-F9F621855802}"/>
            </c:ext>
          </c:extLst>
        </c:ser>
        <c:ser>
          <c:idx val="5"/>
          <c:order val="5"/>
          <c:tx>
            <c:strRef>
              <c:f>PC_can!$AA$176</c:f>
              <c:strCache>
                <c:ptCount val="1"/>
                <c:pt idx="0">
                  <c:v>Japan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PC_can!$AB$176:$AB$235</c:f>
              <c:numCache>
                <c:formatCode>0.00E+00</c:formatCode>
                <c:ptCount val="60"/>
                <c:pt idx="0" formatCode="General">
                  <c:v>478.99534016286947</c:v>
                </c:pt>
                <c:pt idx="1">
                  <c:v>563.58675983882722</c:v>
                </c:pt>
                <c:pt idx="2">
                  <c:v>633.64031517377634</c:v>
                </c:pt>
                <c:pt idx="3">
                  <c:v>717.86691523089416</c:v>
                </c:pt>
                <c:pt idx="4">
                  <c:v>835.65725248411582</c:v>
                </c:pt>
                <c:pt idx="5">
                  <c:v>919.77668818480197</c:v>
                </c:pt>
                <c:pt idx="6">
                  <c:v>1058.5035609090201</c:v>
                </c:pt>
                <c:pt idx="7">
                  <c:v>1228.9092104005958</c:v>
                </c:pt>
                <c:pt idx="8">
                  <c:v>1450.6196523437441</c:v>
                </c:pt>
                <c:pt idx="9">
                  <c:v>1669.0981999078131</c:v>
                </c:pt>
                <c:pt idx="10">
                  <c:v>2037.5599014753411</c:v>
                </c:pt>
                <c:pt idx="11">
                  <c:v>2272.0778022104746</c:v>
                </c:pt>
                <c:pt idx="12">
                  <c:v>2967.0419962342025</c:v>
                </c:pt>
                <c:pt idx="13">
                  <c:v>3997.8411203908122</c:v>
                </c:pt>
                <c:pt idx="14">
                  <c:v>4353.8243551624473</c:v>
                </c:pt>
                <c:pt idx="15">
                  <c:v>4659.1201150013494</c:v>
                </c:pt>
                <c:pt idx="16">
                  <c:v>5197.80669675423</c:v>
                </c:pt>
                <c:pt idx="17">
                  <c:v>6335.7876266813128</c:v>
                </c:pt>
                <c:pt idx="18">
                  <c:v>8821.843491782638</c:v>
                </c:pt>
                <c:pt idx="19">
                  <c:v>9105.1360967146829</c:v>
                </c:pt>
                <c:pt idx="20">
                  <c:v>9465.3797140301995</c:v>
                </c:pt>
                <c:pt idx="21">
                  <c:v>10361.323058018892</c:v>
                </c:pt>
                <c:pt idx="22">
                  <c:v>9578.1138032787112</c:v>
                </c:pt>
                <c:pt idx="23">
                  <c:v>10425.406820942933</c:v>
                </c:pt>
                <c:pt idx="24">
                  <c:v>10984.865828490372</c:v>
                </c:pt>
                <c:pt idx="25">
                  <c:v>11584.649326901748</c:v>
                </c:pt>
                <c:pt idx="26">
                  <c:v>17111.853732538362</c:v>
                </c:pt>
                <c:pt idx="27">
                  <c:v>20745.25209193987</c:v>
                </c:pt>
                <c:pt idx="28">
                  <c:v>25051.854315438919</c:v>
                </c:pt>
                <c:pt idx="29">
                  <c:v>24813.29937833572</c:v>
                </c:pt>
                <c:pt idx="30">
                  <c:v>25359.347020310041</c:v>
                </c:pt>
                <c:pt idx="31">
                  <c:v>28925.041575688072</c:v>
                </c:pt>
                <c:pt idx="32">
                  <c:v>31464.549046227989</c:v>
                </c:pt>
                <c:pt idx="33">
                  <c:v>35765.914088674806</c:v>
                </c:pt>
                <c:pt idx="34">
                  <c:v>39268.56686862043</c:v>
                </c:pt>
                <c:pt idx="35">
                  <c:v>43440.367867896719</c:v>
                </c:pt>
                <c:pt idx="36">
                  <c:v>38436.926311911833</c:v>
                </c:pt>
                <c:pt idx="37">
                  <c:v>35021.719091715902</c:v>
                </c:pt>
                <c:pt idx="38">
                  <c:v>31902.767095513733</c:v>
                </c:pt>
                <c:pt idx="39">
                  <c:v>36026.556075016808</c:v>
                </c:pt>
                <c:pt idx="40">
                  <c:v>38532.04087529354</c:v>
                </c:pt>
                <c:pt idx="41">
                  <c:v>33846.465641434232</c:v>
                </c:pt>
                <c:pt idx="42">
                  <c:v>32289.350536072558</c:v>
                </c:pt>
                <c:pt idx="43">
                  <c:v>34808.390917661287</c:v>
                </c:pt>
                <c:pt idx="44">
                  <c:v>37688.722335940642</c:v>
                </c:pt>
                <c:pt idx="45">
                  <c:v>37217.648727916981</c:v>
                </c:pt>
                <c:pt idx="46">
                  <c:v>35433.988963743017</c:v>
                </c:pt>
                <c:pt idx="47">
                  <c:v>35275.228431266696</c:v>
                </c:pt>
                <c:pt idx="48">
                  <c:v>39339.297573182572</c:v>
                </c:pt>
                <c:pt idx="49">
                  <c:v>40855.175635459636</c:v>
                </c:pt>
                <c:pt idx="50">
                  <c:v>44507.676385917155</c:v>
                </c:pt>
                <c:pt idx="51">
                  <c:v>48167.997268496532</c:v>
                </c:pt>
                <c:pt idx="52">
                  <c:v>48603.476649774908</c:v>
                </c:pt>
                <c:pt idx="53">
                  <c:v>40454.447457890281</c:v>
                </c:pt>
                <c:pt idx="54">
                  <c:v>38109.412112557286</c:v>
                </c:pt>
                <c:pt idx="55">
                  <c:v>34524.469860933721</c:v>
                </c:pt>
                <c:pt idx="56">
                  <c:v>38761.818150192456</c:v>
                </c:pt>
                <c:pt idx="57">
                  <c:v>38386.511145705685</c:v>
                </c:pt>
                <c:pt idx="58">
                  <c:v>39159.423563395205</c:v>
                </c:pt>
                <c:pt idx="59">
                  <c:v>40246.880128416407</c:v>
                </c:pt>
              </c:numCache>
            </c:numRef>
          </c:xVal>
          <c:yVal>
            <c:numRef>
              <c:f>PC_can!$AF$176:$AF$235</c:f>
              <c:numCache>
                <c:formatCode>General</c:formatCode>
                <c:ptCount val="60"/>
                <c:pt idx="0">
                  <c:v>9.189132365581481E-12</c:v>
                </c:pt>
                <c:pt idx="1">
                  <c:v>8.9527400650916878E-12</c:v>
                </c:pt>
                <c:pt idx="2">
                  <c:v>8.869688621754739E-12</c:v>
                </c:pt>
                <c:pt idx="3">
                  <c:v>8.7799033177705247E-12</c:v>
                </c:pt>
                <c:pt idx="4">
                  <c:v>8.6888966123525441E-12</c:v>
                </c:pt>
                <c:pt idx="5">
                  <c:v>8.5960175156498094E-12</c:v>
                </c:pt>
                <c:pt idx="6">
                  <c:v>8.5178875638841575E-12</c:v>
                </c:pt>
                <c:pt idx="7">
                  <c:v>8.4388185654008446E-12</c:v>
                </c:pt>
                <c:pt idx="8">
                  <c:v>8.4107618171203529E-12</c:v>
                </c:pt>
                <c:pt idx="9">
                  <c:v>8.238669406428101E-12</c:v>
                </c:pt>
                <c:pt idx="10">
                  <c:v>8.1460539556279647E-12</c:v>
                </c:pt>
                <c:pt idx="11">
                  <c:v>3.890417529716942E-2</c:v>
                </c:pt>
                <c:pt idx="12">
                  <c:v>9.2695318018102005E-2</c:v>
                </c:pt>
                <c:pt idx="13">
                  <c:v>0.17976633934304501</c:v>
                </c:pt>
                <c:pt idx="14">
                  <c:v>0.19503089539087359</c:v>
                </c:pt>
                <c:pt idx="15">
                  <c:v>0.2173601577227382</c:v>
                </c:pt>
                <c:pt idx="16">
                  <c:v>0.34160785164369661</c:v>
                </c:pt>
                <c:pt idx="17">
                  <c:v>0.36508602241522187</c:v>
                </c:pt>
                <c:pt idx="18">
                  <c:v>0.47855310018362485</c:v>
                </c:pt>
                <c:pt idx="19">
                  <c:v>0.5804665063970732</c:v>
                </c:pt>
                <c:pt idx="20">
                  <c:v>0.64778818653559633</c:v>
                </c:pt>
                <c:pt idx="21">
                  <c:v>0.62295594139941279</c:v>
                </c:pt>
                <c:pt idx="22">
                  <c:v>0.73972115822478746</c:v>
                </c:pt>
                <c:pt idx="23">
                  <c:v>0.87099885952635148</c:v>
                </c:pt>
                <c:pt idx="24">
                  <c:v>0.87535427493418272</c:v>
                </c:pt>
                <c:pt idx="25">
                  <c:v>1.0791961186333334</c:v>
                </c:pt>
                <c:pt idx="26">
                  <c:v>1.084542930030866</c:v>
                </c:pt>
                <c:pt idx="27">
                  <c:v>1.2380134557619993</c:v>
                </c:pt>
                <c:pt idx="28">
                  <c:v>1.6988000794278069</c:v>
                </c:pt>
                <c:pt idx="29">
                  <c:v>1.8907993217824128</c:v>
                </c:pt>
                <c:pt idx="30">
                  <c:v>1.9540958983948129</c:v>
                </c:pt>
                <c:pt idx="31">
                  <c:v>2.2056775760872354</c:v>
                </c:pt>
                <c:pt idx="32">
                  <c:v>2.1353788561650058</c:v>
                </c:pt>
                <c:pt idx="33">
                  <c:v>2.0783367230836536</c:v>
                </c:pt>
                <c:pt idx="34">
                  <c:v>2.3032028760685037</c:v>
                </c:pt>
                <c:pt idx="35">
                  <c:v>2.492207022342936</c:v>
                </c:pt>
                <c:pt idx="36">
                  <c:v>2.6268638288900785</c:v>
                </c:pt>
                <c:pt idx="37">
                  <c:v>2.8109686071659117</c:v>
                </c:pt>
                <c:pt idx="38">
                  <c:v>2.5344912374700637</c:v>
                </c:pt>
                <c:pt idx="39">
                  <c:v>2.6884499122476955</c:v>
                </c:pt>
                <c:pt idx="40">
                  <c:v>2.8949173387573612</c:v>
                </c:pt>
                <c:pt idx="41">
                  <c:v>3.0082816223485831</c:v>
                </c:pt>
                <c:pt idx="42">
                  <c:v>3.0079642198595478</c:v>
                </c:pt>
                <c:pt idx="43">
                  <c:v>2.9083606069622134</c:v>
                </c:pt>
                <c:pt idx="44">
                  <c:v>3.0870140340166401</c:v>
                </c:pt>
                <c:pt idx="45">
                  <c:v>3.0201998857348578</c:v>
                </c:pt>
                <c:pt idx="46">
                  <c:v>2.8853223207721306</c:v>
                </c:pt>
                <c:pt idx="47">
                  <c:v>2.9882579042351232</c:v>
                </c:pt>
                <c:pt idx="48">
                  <c:v>2.8806134480685284</c:v>
                </c:pt>
                <c:pt idx="49">
                  <c:v>2.7548478293126744</c:v>
                </c:pt>
                <c:pt idx="50">
                  <c:v>2.741079097368627</c:v>
                </c:pt>
                <c:pt idx="51">
                  <c:v>2.7794075082333984</c:v>
                </c:pt>
                <c:pt idx="52">
                  <c:v>2.8437894208996388</c:v>
                </c:pt>
                <c:pt idx="53">
                  <c:v>2.8676436894346584</c:v>
                </c:pt>
                <c:pt idx="54">
                  <c:v>2.9172852698073477</c:v>
                </c:pt>
                <c:pt idx="55">
                  <c:v>3.0080898372672857</c:v>
                </c:pt>
                <c:pt idx="56">
                  <c:v>3.0523212928470591</c:v>
                </c:pt>
                <c:pt idx="57">
                  <c:v>2.9906926404382657</c:v>
                </c:pt>
                <c:pt idx="58">
                  <c:v>2.8469391626116045</c:v>
                </c:pt>
                <c:pt idx="59">
                  <c:v>2.8712465696433154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4-41F0-B327-F9F621855802}"/>
            </c:ext>
          </c:extLst>
        </c:ser>
        <c:ser>
          <c:idx val="6"/>
          <c:order val="6"/>
          <c:tx>
            <c:strRef>
              <c:f>PC_can!$AA$236</c:f>
              <c:strCache>
                <c:ptCount val="1"/>
                <c:pt idx="0">
                  <c:v>Middle 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PC_can!$AB$236:$AB$295</c:f>
              <c:numCache>
                <c:formatCode>0.00E+00</c:formatCode>
                <c:ptCount val="60"/>
                <c:pt idx="0" formatCode="General">
                  <c:v>191.68078124221512</c:v>
                </c:pt>
                <c:pt idx="1">
                  <c:v>196.92508178923299</c:v>
                </c:pt>
                <c:pt idx="2">
                  <c:v>203.43731670425322</c:v>
                </c:pt>
                <c:pt idx="3">
                  <c:v>208.13236149664789</c:v>
                </c:pt>
                <c:pt idx="4">
                  <c:v>221.32123713557195</c:v>
                </c:pt>
                <c:pt idx="5">
                  <c:v>244.74731838880854</c:v>
                </c:pt>
                <c:pt idx="6">
                  <c:v>261.08311734946454</c:v>
                </c:pt>
                <c:pt idx="7">
                  <c:v>284.03016032721041</c:v>
                </c:pt>
                <c:pt idx="8">
                  <c:v>392.74374375709169</c:v>
                </c:pt>
                <c:pt idx="9">
                  <c:v>424.73540215684307</c:v>
                </c:pt>
                <c:pt idx="10">
                  <c:v>480.6669922198999</c:v>
                </c:pt>
                <c:pt idx="11">
                  <c:v>596.00051057306257</c:v>
                </c:pt>
                <c:pt idx="12">
                  <c:v>740.99103536488303</c:v>
                </c:pt>
                <c:pt idx="13">
                  <c:v>1122.8856259794886</c:v>
                </c:pt>
                <c:pt idx="14">
                  <c:v>2401.5465031180534</c:v>
                </c:pt>
                <c:pt idx="15">
                  <c:v>2823.8757905204266</c:v>
                </c:pt>
                <c:pt idx="16">
                  <c:v>3630.6171191760654</c:v>
                </c:pt>
                <c:pt idx="17">
                  <c:v>4142.3896556032805</c:v>
                </c:pt>
                <c:pt idx="18">
                  <c:v>4046.2105672281646</c:v>
                </c:pt>
                <c:pt idx="19">
                  <c:v>4996.3838229585972</c:v>
                </c:pt>
                <c:pt idx="20">
                  <c:v>6250.3265329098494</c:v>
                </c:pt>
                <c:pt idx="21">
                  <c:v>6613.775879490845</c:v>
                </c:pt>
                <c:pt idx="22">
                  <c:v>6156.3261721685121</c:v>
                </c:pt>
                <c:pt idx="23">
                  <c:v>5909.1929626534875</c:v>
                </c:pt>
                <c:pt idx="24">
                  <c:v>5591.7874653567333</c:v>
                </c:pt>
                <c:pt idx="25">
                  <c:v>5372.5831934054995</c:v>
                </c:pt>
                <c:pt idx="26">
                  <c:v>5163.8940720219489</c:v>
                </c:pt>
                <c:pt idx="27">
                  <c:v>3915.0865978299448</c:v>
                </c:pt>
                <c:pt idx="28">
                  <c:v>3672.0764053050898</c:v>
                </c:pt>
                <c:pt idx="29">
                  <c:v>3698.759343592083</c:v>
                </c:pt>
                <c:pt idx="30">
                  <c:v>4098.0282447428945</c:v>
                </c:pt>
                <c:pt idx="31">
                  <c:v>3799.9284803624487</c:v>
                </c:pt>
                <c:pt idx="32">
                  <c:v>3853.9600076361266</c:v>
                </c:pt>
                <c:pt idx="33">
                  <c:v>3348.8786099634608</c:v>
                </c:pt>
                <c:pt idx="34">
                  <c:v>3465.7967243437129</c:v>
                </c:pt>
                <c:pt idx="35">
                  <c:v>3885.5659531269916</c:v>
                </c:pt>
                <c:pt idx="36">
                  <c:v>4392.7902107892869</c:v>
                </c:pt>
                <c:pt idx="37">
                  <c:v>4426.9647002033289</c:v>
                </c:pt>
                <c:pt idx="38">
                  <c:v>4035.7948188717764</c:v>
                </c:pt>
                <c:pt idx="39">
                  <c:v>4316.3849678736606</c:v>
                </c:pt>
                <c:pt idx="40">
                  <c:v>4839.0731843939966</c:v>
                </c:pt>
                <c:pt idx="41">
                  <c:v>4867.6482980099681</c:v>
                </c:pt>
                <c:pt idx="42">
                  <c:v>4955.8604241465564</c:v>
                </c:pt>
                <c:pt idx="43">
                  <c:v>5603.7423188550019</c:v>
                </c:pt>
                <c:pt idx="44">
                  <c:v>6650.5274403596823</c:v>
                </c:pt>
                <c:pt idx="45">
                  <c:v>8074.6815863336979</c:v>
                </c:pt>
                <c:pt idx="46">
                  <c:v>9359.1673864289623</c:v>
                </c:pt>
                <c:pt idx="47">
                  <c:v>10848.274813610507</c:v>
                </c:pt>
                <c:pt idx="48">
                  <c:v>13129.366928580386</c:v>
                </c:pt>
                <c:pt idx="49">
                  <c:v>11204.006655342338</c:v>
                </c:pt>
                <c:pt idx="50">
                  <c:v>13053.569811088648</c:v>
                </c:pt>
                <c:pt idx="51">
                  <c:v>15767.440427002675</c:v>
                </c:pt>
                <c:pt idx="52">
                  <c:v>16581.28215888908</c:v>
                </c:pt>
                <c:pt idx="53">
                  <c:v>15484.283293805373</c:v>
                </c:pt>
                <c:pt idx="54">
                  <c:v>15248.620316835704</c:v>
                </c:pt>
                <c:pt idx="55">
                  <c:v>12990.105668860917</c:v>
                </c:pt>
                <c:pt idx="56">
                  <c:v>12848.849499016887</c:v>
                </c:pt>
                <c:pt idx="57">
                  <c:v>13520.810268922763</c:v>
                </c:pt>
                <c:pt idx="58">
                  <c:v>14619.042833797252</c:v>
                </c:pt>
                <c:pt idx="59">
                  <c:v>14406.248993939891</c:v>
                </c:pt>
              </c:numCache>
            </c:numRef>
          </c:xVal>
          <c:yVal>
            <c:numRef>
              <c:f>PC_can!$AF$236:$AF$295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5.8524557912817471E-3</c:v>
                </c:pt>
                <c:pt idx="3">
                  <c:v>8.7797763145984146E-3</c:v>
                </c:pt>
                <c:pt idx="4">
                  <c:v>1.4463042088698383E-2</c:v>
                </c:pt>
                <c:pt idx="5">
                  <c:v>1.3069519307813849E-2</c:v>
                </c:pt>
                <c:pt idx="6">
                  <c:v>2.2817542897314361E-2</c:v>
                </c:pt>
                <c:pt idx="7">
                  <c:v>1.8083948539218946E-2</c:v>
                </c:pt>
                <c:pt idx="8">
                  <c:v>2.0668310875070331E-2</c:v>
                </c:pt>
                <c:pt idx="9">
                  <c:v>3.4749471322927127E-2</c:v>
                </c:pt>
                <c:pt idx="10">
                  <c:v>3.6256000095279926E-2</c:v>
                </c:pt>
                <c:pt idx="11">
                  <c:v>6.3156777513886028E-2</c:v>
                </c:pt>
                <c:pt idx="12">
                  <c:v>0.14425107527474182</c:v>
                </c:pt>
                <c:pt idx="13">
                  <c:v>0.13349972202714405</c:v>
                </c:pt>
                <c:pt idx="14">
                  <c:v>0.20612883964081502</c:v>
                </c:pt>
                <c:pt idx="15">
                  <c:v>0.31562322541776733</c:v>
                </c:pt>
                <c:pt idx="16">
                  <c:v>0.28155776349099892</c:v>
                </c:pt>
                <c:pt idx="17">
                  <c:v>0.31038289172627531</c:v>
                </c:pt>
                <c:pt idx="18">
                  <c:v>0.23676755468889704</c:v>
                </c:pt>
                <c:pt idx="19">
                  <c:v>0.20258429984691026</c:v>
                </c:pt>
                <c:pt idx="20">
                  <c:v>0.36810786606708606</c:v>
                </c:pt>
                <c:pt idx="21">
                  <c:v>0.48616544172358955</c:v>
                </c:pt>
                <c:pt idx="22">
                  <c:v>0.49436972077514013</c:v>
                </c:pt>
                <c:pt idx="23">
                  <c:v>0.51004294800603023</c:v>
                </c:pt>
                <c:pt idx="24">
                  <c:v>0.33686657068559883</c:v>
                </c:pt>
                <c:pt idx="25">
                  <c:v>0.38930213041830858</c:v>
                </c:pt>
                <c:pt idx="26">
                  <c:v>0.22080101273536015</c:v>
                </c:pt>
                <c:pt idx="27">
                  <c:v>0.28119068619623638</c:v>
                </c:pt>
                <c:pt idx="28">
                  <c:v>0.2403429383757324</c:v>
                </c:pt>
                <c:pt idx="29">
                  <c:v>0.28426081307871287</c:v>
                </c:pt>
                <c:pt idx="30">
                  <c:v>0.12204874897178976</c:v>
                </c:pt>
                <c:pt idx="31">
                  <c:v>0.41719595996837366</c:v>
                </c:pt>
                <c:pt idx="32">
                  <c:v>0.4306432924949975</c:v>
                </c:pt>
                <c:pt idx="33">
                  <c:v>0.43757851919999302</c:v>
                </c:pt>
                <c:pt idx="34">
                  <c:v>0.50342317676198944</c:v>
                </c:pt>
                <c:pt idx="35">
                  <c:v>0.46934210141843064</c:v>
                </c:pt>
                <c:pt idx="36">
                  <c:v>0.47243842793806501</c:v>
                </c:pt>
                <c:pt idx="37">
                  <c:v>0.55099214281007036</c:v>
                </c:pt>
                <c:pt idx="38">
                  <c:v>0.57256844730538847</c:v>
                </c:pt>
                <c:pt idx="39">
                  <c:v>0.62212972610256501</c:v>
                </c:pt>
                <c:pt idx="40">
                  <c:v>0.64443548604931045</c:v>
                </c:pt>
                <c:pt idx="41">
                  <c:v>0.68531056145476288</c:v>
                </c:pt>
                <c:pt idx="42">
                  <c:v>0.6808029578440371</c:v>
                </c:pt>
                <c:pt idx="43">
                  <c:v>0.71228779241978724</c:v>
                </c:pt>
                <c:pt idx="44">
                  <c:v>0.82544511648896646</c:v>
                </c:pt>
                <c:pt idx="45">
                  <c:v>1.0388567738956349</c:v>
                </c:pt>
                <c:pt idx="46">
                  <c:v>0.97539090701765441</c:v>
                </c:pt>
                <c:pt idx="47">
                  <c:v>0.91336842955663355</c:v>
                </c:pt>
                <c:pt idx="48">
                  <c:v>1.1420648250404768</c:v>
                </c:pt>
                <c:pt idx="49">
                  <c:v>1.1720969477518624</c:v>
                </c:pt>
                <c:pt idx="50">
                  <c:v>1.6320843054534118</c:v>
                </c:pt>
                <c:pt idx="51">
                  <c:v>1.6763522284184869</c:v>
                </c:pt>
                <c:pt idx="52">
                  <c:v>1.6854267762965911</c:v>
                </c:pt>
                <c:pt idx="53">
                  <c:v>1.6915016394989852</c:v>
                </c:pt>
                <c:pt idx="54">
                  <c:v>1.7124094428542651</c:v>
                </c:pt>
                <c:pt idx="55">
                  <c:v>1.7871725503072013</c:v>
                </c:pt>
                <c:pt idx="56">
                  <c:v>1.7128848899551408</c:v>
                </c:pt>
                <c:pt idx="57">
                  <c:v>1.695449658664431</c:v>
                </c:pt>
                <c:pt idx="58">
                  <c:v>1.5868317113150907</c:v>
                </c:pt>
                <c:pt idx="59">
                  <c:v>1.4346311092055812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A4-41F0-B327-F9F621855802}"/>
            </c:ext>
          </c:extLst>
        </c:ser>
        <c:ser>
          <c:idx val="7"/>
          <c:order val="7"/>
          <c:tx>
            <c:strRef>
              <c:f>PC_can!$AA$296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PC_can!$AB$296:$AB$355</c:f>
              <c:numCache>
                <c:formatCode>0.00E+00</c:formatCode>
                <c:ptCount val="60"/>
                <c:pt idx="0" formatCode="General">
                  <c:v>2525.0560816073039</c:v>
                </c:pt>
                <c:pt idx="1">
                  <c:v>2566.7203825524866</c:v>
                </c:pt>
                <c:pt idx="2">
                  <c:v>2700.3655484489559</c:v>
                </c:pt>
                <c:pt idx="3">
                  <c:v>2806.0822897481753</c:v>
                </c:pt>
                <c:pt idx="4">
                  <c:v>2973.6294977261359</c:v>
                </c:pt>
                <c:pt idx="5">
                  <c:v>3177.2172047486251</c:v>
                </c:pt>
                <c:pt idx="6">
                  <c:v>3434.9985024158336</c:v>
                </c:pt>
                <c:pt idx="7">
                  <c:v>3585.1169189597349</c:v>
                </c:pt>
                <c:pt idx="8">
                  <c:v>3867.2083310547901</c:v>
                </c:pt>
                <c:pt idx="9">
                  <c:v>4134.9433875844516</c:v>
                </c:pt>
                <c:pt idx="10">
                  <c:v>4306.7656413545192</c:v>
                </c:pt>
                <c:pt idx="11">
                  <c:v>4610.2748669549155</c:v>
                </c:pt>
                <c:pt idx="12">
                  <c:v>5011.7529243498375</c:v>
                </c:pt>
                <c:pt idx="13">
                  <c:v>5544.6811084001374</c:v>
                </c:pt>
                <c:pt idx="14">
                  <c:v>6033.5305314580164</c:v>
                </c:pt>
                <c:pt idx="15">
                  <c:v>6516.8401060838733</c:v>
                </c:pt>
                <c:pt idx="16">
                  <c:v>7164.9160902877129</c:v>
                </c:pt>
                <c:pt idx="17">
                  <c:v>7741.1451841269445</c:v>
                </c:pt>
                <c:pt idx="18">
                  <c:v>8592.8030814249323</c:v>
                </c:pt>
                <c:pt idx="19">
                  <c:v>9528.0718632802946</c:v>
                </c:pt>
                <c:pt idx="20">
                  <c:v>10442.186609972116</c:v>
                </c:pt>
                <c:pt idx="21">
                  <c:v>11669.112123858869</c:v>
                </c:pt>
                <c:pt idx="22">
                  <c:v>11718.854982021619</c:v>
                </c:pt>
                <c:pt idx="23">
                  <c:v>12446.960906464705</c:v>
                </c:pt>
                <c:pt idx="24">
                  <c:v>13631.494442825717</c:v>
                </c:pt>
                <c:pt idx="25">
                  <c:v>14419.311383539283</c:v>
                </c:pt>
                <c:pt idx="26">
                  <c:v>14808.433932204007</c:v>
                </c:pt>
                <c:pt idx="27">
                  <c:v>15618.037360029273</c:v>
                </c:pt>
                <c:pt idx="28">
                  <c:v>16829.734306341481</c:v>
                </c:pt>
                <c:pt idx="29">
                  <c:v>18032.74264342001</c:v>
                </c:pt>
                <c:pt idx="30">
                  <c:v>18873.882133124716</c:v>
                </c:pt>
                <c:pt idx="31">
                  <c:v>19320.600771314948</c:v>
                </c:pt>
                <c:pt idx="32">
                  <c:v>20098.570297531794</c:v>
                </c:pt>
                <c:pt idx="33">
                  <c:v>21038.842548260865</c:v>
                </c:pt>
                <c:pt idx="34">
                  <c:v>21955.428659845933</c:v>
                </c:pt>
                <c:pt idx="35">
                  <c:v>22218.19707685303</c:v>
                </c:pt>
                <c:pt idx="36">
                  <c:v>23237.574034078429</c:v>
                </c:pt>
                <c:pt idx="37">
                  <c:v>24500.07574861079</c:v>
                </c:pt>
                <c:pt idx="38">
                  <c:v>25421.563808171741</c:v>
                </c:pt>
                <c:pt idx="39">
                  <c:v>26803.34486873764</c:v>
                </c:pt>
                <c:pt idx="40">
                  <c:v>28421.627001943067</c:v>
                </c:pt>
                <c:pt idx="41">
                  <c:v>29006.138028050224</c:v>
                </c:pt>
                <c:pt idx="42">
                  <c:v>29634.809286465941</c:v>
                </c:pt>
                <c:pt idx="43">
                  <c:v>30788.482054069063</c:v>
                </c:pt>
                <c:pt idx="44">
                  <c:v>32658.849223354762</c:v>
                </c:pt>
                <c:pt idx="45">
                  <c:v>34773.333791445853</c:v>
                </c:pt>
                <c:pt idx="46">
                  <c:v>36727.482241743186</c:v>
                </c:pt>
                <c:pt idx="47">
                  <c:v>38280.818494357765</c:v>
                </c:pt>
                <c:pt idx="48">
                  <c:v>38763.177544550963</c:v>
                </c:pt>
                <c:pt idx="49">
                  <c:v>36920.841352490221</c:v>
                </c:pt>
                <c:pt idx="50">
                  <c:v>38615.139385886854</c:v>
                </c:pt>
                <c:pt idx="51">
                  <c:v>40104.099823735698</c:v>
                </c:pt>
                <c:pt idx="52">
                  <c:v>41275.198129244905</c:v>
                </c:pt>
                <c:pt idx="53">
                  <c:v>42362.925202954626</c:v>
                </c:pt>
                <c:pt idx="54">
                  <c:v>43548.466697873009</c:v>
                </c:pt>
                <c:pt idx="55">
                  <c:v>43816.107113227001</c:v>
                </c:pt>
                <c:pt idx="56">
                  <c:v>44200.650752707719</c:v>
                </c:pt>
                <c:pt idx="57">
                  <c:v>45913.572319761901</c:v>
                </c:pt>
                <c:pt idx="58">
                  <c:v>48003.030529980337</c:v>
                </c:pt>
                <c:pt idx="59">
                  <c:v>49530.004705229621</c:v>
                </c:pt>
              </c:numCache>
            </c:numRef>
          </c:xVal>
          <c:yVal>
            <c:numRef>
              <c:f>PC_can!$AF$296:$AF$355</c:f>
              <c:numCache>
                <c:formatCode>General</c:formatCode>
                <c:ptCount val="60"/>
                <c:pt idx="0">
                  <c:v>0.1295418574817441</c:v>
                </c:pt>
                <c:pt idx="1">
                  <c:v>0.14402551772550723</c:v>
                </c:pt>
                <c:pt idx="2">
                  <c:v>0.15668368481336453</c:v>
                </c:pt>
                <c:pt idx="3">
                  <c:v>0.27932961744144691</c:v>
                </c:pt>
                <c:pt idx="4">
                  <c:v>0.32815915930242495</c:v>
                </c:pt>
                <c:pt idx="5">
                  <c:v>0.40200394837209824</c:v>
                </c:pt>
                <c:pt idx="6">
                  <c:v>0.47759689009942508</c:v>
                </c:pt>
                <c:pt idx="7">
                  <c:v>0.61753447667178607</c:v>
                </c:pt>
                <c:pt idx="8">
                  <c:v>0.74749358212040928</c:v>
                </c:pt>
                <c:pt idx="9">
                  <c:v>0.89259653924928029</c:v>
                </c:pt>
                <c:pt idx="10">
                  <c:v>1.1789949791730521</c:v>
                </c:pt>
                <c:pt idx="11">
                  <c:v>1.1937501177266363</c:v>
                </c:pt>
                <c:pt idx="12">
                  <c:v>1.4803193504635348</c:v>
                </c:pt>
                <c:pt idx="13">
                  <c:v>1.6885366133530686</c:v>
                </c:pt>
                <c:pt idx="14">
                  <c:v>1.9282705290973059</c:v>
                </c:pt>
                <c:pt idx="15">
                  <c:v>1.7093732149506131</c:v>
                </c:pt>
                <c:pt idx="16">
                  <c:v>2.2149407830483616</c:v>
                </c:pt>
                <c:pt idx="17">
                  <c:v>2.4048149553440727</c:v>
                </c:pt>
                <c:pt idx="18">
                  <c:v>2.7211751303690828</c:v>
                </c:pt>
                <c:pt idx="19">
                  <c:v>2.7603374617641552</c:v>
                </c:pt>
                <c:pt idx="20">
                  <c:v>2.867407184215184</c:v>
                </c:pt>
                <c:pt idx="21">
                  <c:v>3.0152488956537375</c:v>
                </c:pt>
                <c:pt idx="22">
                  <c:v>3.0891861457759973</c:v>
                </c:pt>
                <c:pt idx="23">
                  <c:v>3.3571666725676117</c:v>
                </c:pt>
                <c:pt idx="24">
                  <c:v>3.4395810322307607</c:v>
                </c:pt>
                <c:pt idx="25">
                  <c:v>3.5135898393593696</c:v>
                </c:pt>
                <c:pt idx="26">
                  <c:v>3.5876302817975465</c:v>
                </c:pt>
                <c:pt idx="27">
                  <c:v>3.781935742939984</c:v>
                </c:pt>
                <c:pt idx="28">
                  <c:v>3.7016734358392069</c:v>
                </c:pt>
                <c:pt idx="29">
                  <c:v>3.8546412021844114</c:v>
                </c:pt>
                <c:pt idx="30">
                  <c:v>3.8844899924090108</c:v>
                </c:pt>
                <c:pt idx="31">
                  <c:v>3.9538982241130389</c:v>
                </c:pt>
                <c:pt idx="32">
                  <c:v>3.9711817173485047</c:v>
                </c:pt>
                <c:pt idx="33">
                  <c:v>3.7533876300839109</c:v>
                </c:pt>
                <c:pt idx="34">
                  <c:v>3.8399219114763654</c:v>
                </c:pt>
                <c:pt idx="35">
                  <c:v>3.8390506527575994</c:v>
                </c:pt>
                <c:pt idx="36">
                  <c:v>3.5290188406941811</c:v>
                </c:pt>
                <c:pt idx="37">
                  <c:v>3.5606223872436753</c:v>
                </c:pt>
                <c:pt idx="38">
                  <c:v>3.6120686994343263</c:v>
                </c:pt>
                <c:pt idx="39">
                  <c:v>3.6249361216966665</c:v>
                </c:pt>
                <c:pt idx="40">
                  <c:v>3.4957324940018046</c:v>
                </c:pt>
                <c:pt idx="41">
                  <c:v>3.4216509814923564</c:v>
                </c:pt>
                <c:pt idx="42">
                  <c:v>3.4078432352311858</c:v>
                </c:pt>
                <c:pt idx="43">
                  <c:v>3.4221402641959662</c:v>
                </c:pt>
                <c:pt idx="44">
                  <c:v>3.5193839858196023</c:v>
                </c:pt>
                <c:pt idx="45">
                  <c:v>3.4660389827974005</c:v>
                </c:pt>
                <c:pt idx="46">
                  <c:v>3.4050414470403116</c:v>
                </c:pt>
                <c:pt idx="47">
                  <c:v>3.2960568096185381</c:v>
                </c:pt>
                <c:pt idx="48">
                  <c:v>3.3310192625858224</c:v>
                </c:pt>
                <c:pt idx="49">
                  <c:v>3.1759820985738925</c:v>
                </c:pt>
                <c:pt idx="50">
                  <c:v>3.1495798941569215</c:v>
                </c:pt>
                <c:pt idx="51">
                  <c:v>3.0908293969989824</c:v>
                </c:pt>
                <c:pt idx="52">
                  <c:v>3.1241613548954263</c:v>
                </c:pt>
                <c:pt idx="53">
                  <c:v>2.9734554451279958</c:v>
                </c:pt>
                <c:pt idx="54">
                  <c:v>2.9507657508395106</c:v>
                </c:pt>
                <c:pt idx="55">
                  <c:v>2.9830734773373804</c:v>
                </c:pt>
                <c:pt idx="56">
                  <c:v>2.9712804508383397</c:v>
                </c:pt>
                <c:pt idx="57">
                  <c:v>2.9417107024444502</c:v>
                </c:pt>
                <c:pt idx="58">
                  <c:v>3.0076557892503608</c:v>
                </c:pt>
                <c:pt idx="59">
                  <c:v>3.0276665266506724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A4-41F0-B327-F9F621855802}"/>
            </c:ext>
          </c:extLst>
        </c:ser>
        <c:ser>
          <c:idx val="8"/>
          <c:order val="8"/>
          <c:tx>
            <c:strRef>
              <c:f>PC_can!$AA$356</c:f>
              <c:strCache>
                <c:ptCount val="1"/>
                <c:pt idx="0">
                  <c:v>Other 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PC_can!$AB$356:$AB$415</c:f>
              <c:numCache>
                <c:formatCode>0.00E+00</c:formatCode>
                <c:ptCount val="60"/>
                <c:pt idx="0" formatCode="General">
                  <c:v>89.859619021193609</c:v>
                </c:pt>
                <c:pt idx="1">
                  <c:v>90.325745371300243</c:v>
                </c:pt>
                <c:pt idx="2">
                  <c:v>95.17675961588958</c:v>
                </c:pt>
                <c:pt idx="3">
                  <c:v>107.54128189378247</c:v>
                </c:pt>
                <c:pt idx="4">
                  <c:v>119.32537993008579</c:v>
                </c:pt>
                <c:pt idx="5">
                  <c:v>123.67697644946708</c:v>
                </c:pt>
                <c:pt idx="6">
                  <c:v>103.60246400701658</c:v>
                </c:pt>
                <c:pt idx="7">
                  <c:v>103.44378358777095</c:v>
                </c:pt>
                <c:pt idx="8">
                  <c:v>110.12070935352675</c:v>
                </c:pt>
                <c:pt idx="9">
                  <c:v>120.25071530980618</c:v>
                </c:pt>
                <c:pt idx="10">
                  <c:v>127.72903168391113</c:v>
                </c:pt>
                <c:pt idx="11">
                  <c:v>133.98012838888454</c:v>
                </c:pt>
                <c:pt idx="12">
                  <c:v>139.70207958572053</c:v>
                </c:pt>
                <c:pt idx="13">
                  <c:v>165.77791512395018</c:v>
                </c:pt>
                <c:pt idx="14">
                  <c:v>204.44013648169258</c:v>
                </c:pt>
                <c:pt idx="15">
                  <c:v>210.12490231984799</c:v>
                </c:pt>
                <c:pt idx="16">
                  <c:v>232.6785568224042</c:v>
                </c:pt>
                <c:pt idx="17">
                  <c:v>272.22662343270412</c:v>
                </c:pt>
                <c:pt idx="18">
                  <c:v>312.93791030491741</c:v>
                </c:pt>
                <c:pt idx="19">
                  <c:v>348.092843787052</c:v>
                </c:pt>
                <c:pt idx="20">
                  <c:v>405.97602025130999</c:v>
                </c:pt>
                <c:pt idx="21">
                  <c:v>432.15000334457739</c:v>
                </c:pt>
                <c:pt idx="22">
                  <c:v>445.63988257763054</c:v>
                </c:pt>
                <c:pt idx="23">
                  <c:v>457.58325481074826</c:v>
                </c:pt>
                <c:pt idx="24">
                  <c:v>462.43690758749813</c:v>
                </c:pt>
                <c:pt idx="25">
                  <c:v>456.15965254657289</c:v>
                </c:pt>
                <c:pt idx="26">
                  <c:v>478.25309215695404</c:v>
                </c:pt>
                <c:pt idx="27">
                  <c:v>533.46296859710174</c:v>
                </c:pt>
                <c:pt idx="28">
                  <c:v>591.69538928602026</c:v>
                </c:pt>
                <c:pt idx="29">
                  <c:v>623.78726410884576</c:v>
                </c:pt>
                <c:pt idx="30">
                  <c:v>682.89820253206028</c:v>
                </c:pt>
                <c:pt idx="31">
                  <c:v>700.48883941807321</c:v>
                </c:pt>
                <c:pt idx="32">
                  <c:v>749.31535185332973</c:v>
                </c:pt>
                <c:pt idx="33">
                  <c:v>803.46770283706735</c:v>
                </c:pt>
                <c:pt idx="34">
                  <c:v>911.51411745074506</c:v>
                </c:pt>
                <c:pt idx="35">
                  <c:v>1045.727708051415</c:v>
                </c:pt>
                <c:pt idx="36">
                  <c:v>1120.4282695321738</c:v>
                </c:pt>
                <c:pt idx="37">
                  <c:v>1062.7445219076324</c:v>
                </c:pt>
                <c:pt idx="38">
                  <c:v>802.18590152184288</c:v>
                </c:pt>
                <c:pt idx="39">
                  <c:v>925.13450134712718</c:v>
                </c:pt>
                <c:pt idx="40">
                  <c:v>1007.0748565632853</c:v>
                </c:pt>
                <c:pt idx="41">
                  <c:v>972.0142644174947</c:v>
                </c:pt>
                <c:pt idx="42">
                  <c:v>1058.6498107621196</c:v>
                </c:pt>
                <c:pt idx="43">
                  <c:v>1192.0692544855604</c:v>
                </c:pt>
                <c:pt idx="44">
                  <c:v>1340.0187127867878</c:v>
                </c:pt>
                <c:pt idx="45">
                  <c:v>1521.0663393033617</c:v>
                </c:pt>
                <c:pt idx="46">
                  <c:v>1730.5624310515702</c:v>
                </c:pt>
                <c:pt idx="47">
                  <c:v>2032.4115299658938</c:v>
                </c:pt>
                <c:pt idx="48">
                  <c:v>2031.5439003872002</c:v>
                </c:pt>
                <c:pt idx="49">
                  <c:v>2022.4708662134681</c:v>
                </c:pt>
                <c:pt idx="50">
                  <c:v>2484.1306379549774</c:v>
                </c:pt>
                <c:pt idx="51">
                  <c:v>2744.5271519472262</c:v>
                </c:pt>
                <c:pt idx="52">
                  <c:v>2783.9319814904156</c:v>
                </c:pt>
                <c:pt idx="53">
                  <c:v>2842.1520028221425</c:v>
                </c:pt>
                <c:pt idx="54">
                  <c:v>2963.9857199493613</c:v>
                </c:pt>
                <c:pt idx="55">
                  <c:v>2928.6480959200321</c:v>
                </c:pt>
                <c:pt idx="56">
                  <c:v>3061.0950974238494</c:v>
                </c:pt>
                <c:pt idx="57">
                  <c:v>3362.8692837643962</c:v>
                </c:pt>
                <c:pt idx="58">
                  <c:v>3488.8044121268777</c:v>
                </c:pt>
                <c:pt idx="59">
                  <c:v>3534.8922138689159</c:v>
                </c:pt>
              </c:numCache>
            </c:numRef>
          </c:xVal>
          <c:yVal>
            <c:numRef>
              <c:f>PC_can!$AF$356:$AF$415</c:f>
              <c:numCache>
                <c:formatCode>General</c:formatCode>
                <c:ptCount val="60"/>
                <c:pt idx="0">
                  <c:v>7.6504196345557936E-14</c:v>
                </c:pt>
                <c:pt idx="1">
                  <c:v>7.8163173243279271E-14</c:v>
                </c:pt>
                <c:pt idx="2">
                  <c:v>5.1217619368818715E-14</c:v>
                </c:pt>
                <c:pt idx="3">
                  <c:v>4.944550189691768E-14</c:v>
                </c:pt>
                <c:pt idx="4">
                  <c:v>5.2402556466642373E-14</c:v>
                </c:pt>
                <c:pt idx="5">
                  <c:v>5.6407907107621442E-14</c:v>
                </c:pt>
                <c:pt idx="6">
                  <c:v>5.29396512999013E-14</c:v>
                </c:pt>
                <c:pt idx="7">
                  <c:v>5.4317058350513325E-14</c:v>
                </c:pt>
                <c:pt idx="8">
                  <c:v>5.4040838495820223E-14</c:v>
                </c:pt>
                <c:pt idx="9">
                  <c:v>4.5814163772195983E-14</c:v>
                </c:pt>
                <c:pt idx="10">
                  <c:v>5.1334400532506447E-14</c:v>
                </c:pt>
                <c:pt idx="11">
                  <c:v>2.2330880036561883E-4</c:v>
                </c:pt>
                <c:pt idx="12">
                  <c:v>4.9227185544615333E-4</c:v>
                </c:pt>
                <c:pt idx="13">
                  <c:v>1.1298235196255523E-3</c:v>
                </c:pt>
                <c:pt idx="14">
                  <c:v>1.1876823548294024E-3</c:v>
                </c:pt>
                <c:pt idx="15">
                  <c:v>1.5057060320557362E-3</c:v>
                </c:pt>
                <c:pt idx="16">
                  <c:v>2.2853566595685084E-3</c:v>
                </c:pt>
                <c:pt idx="17">
                  <c:v>3.2650539760668523E-3</c:v>
                </c:pt>
                <c:pt idx="18">
                  <c:v>4.5497356345949045E-3</c:v>
                </c:pt>
                <c:pt idx="19">
                  <c:v>5.9101459974533121E-3</c:v>
                </c:pt>
                <c:pt idx="20">
                  <c:v>3.003999026849195E-3</c:v>
                </c:pt>
                <c:pt idx="21">
                  <c:v>4.1712611292611355E-3</c:v>
                </c:pt>
                <c:pt idx="22">
                  <c:v>4.5652963692620055E-3</c:v>
                </c:pt>
                <c:pt idx="23">
                  <c:v>6.6311606017995309E-3</c:v>
                </c:pt>
                <c:pt idx="24">
                  <c:v>6.3251071930502346E-3</c:v>
                </c:pt>
                <c:pt idx="25">
                  <c:v>7.4808636661814112E-3</c:v>
                </c:pt>
                <c:pt idx="26">
                  <c:v>8.1925187584666291E-3</c:v>
                </c:pt>
                <c:pt idx="27">
                  <c:v>1.2688127272721313E-2</c:v>
                </c:pt>
                <c:pt idx="28">
                  <c:v>1.5577300053760785E-2</c:v>
                </c:pt>
                <c:pt idx="29">
                  <c:v>1.8726584569056789E-2</c:v>
                </c:pt>
                <c:pt idx="30">
                  <c:v>2.0461205233324221E-2</c:v>
                </c:pt>
                <c:pt idx="31">
                  <c:v>2.56129893596963E-2</c:v>
                </c:pt>
                <c:pt idx="32">
                  <c:v>2.9304527557427348E-2</c:v>
                </c:pt>
                <c:pt idx="33">
                  <c:v>3.3194745008370399E-2</c:v>
                </c:pt>
                <c:pt idx="34">
                  <c:v>3.7208849357129155E-2</c:v>
                </c:pt>
                <c:pt idx="35">
                  <c:v>4.151351892667425E-2</c:v>
                </c:pt>
                <c:pt idx="36">
                  <c:v>4.587177457332333E-2</c:v>
                </c:pt>
                <c:pt idx="37">
                  <c:v>5.0360591406566353E-2</c:v>
                </c:pt>
                <c:pt idx="38">
                  <c:v>5.4960247039336448E-2</c:v>
                </c:pt>
                <c:pt idx="39">
                  <c:v>5.9606813642954518E-2</c:v>
                </c:pt>
                <c:pt idx="40">
                  <c:v>6.2732985441706357E-2</c:v>
                </c:pt>
                <c:pt idx="41">
                  <c:v>7.3071694705384882E-2</c:v>
                </c:pt>
                <c:pt idx="42">
                  <c:v>8.0263229623411828E-2</c:v>
                </c:pt>
                <c:pt idx="43">
                  <c:v>7.1637585266176945E-2</c:v>
                </c:pt>
                <c:pt idx="44">
                  <c:v>7.7388969103038482E-2</c:v>
                </c:pt>
                <c:pt idx="45">
                  <c:v>7.4613313416415736E-2</c:v>
                </c:pt>
                <c:pt idx="46">
                  <c:v>7.605758636947324E-2</c:v>
                </c:pt>
                <c:pt idx="47">
                  <c:v>7.5639364209386897E-2</c:v>
                </c:pt>
                <c:pt idx="48">
                  <c:v>7.5515496707963689E-2</c:v>
                </c:pt>
                <c:pt idx="49">
                  <c:v>9.0856456539123664E-2</c:v>
                </c:pt>
                <c:pt idx="50">
                  <c:v>8.4951856175311063E-2</c:v>
                </c:pt>
                <c:pt idx="51">
                  <c:v>8.9721645398025796E-2</c:v>
                </c:pt>
                <c:pt idx="52">
                  <c:v>9.1302794454159397E-2</c:v>
                </c:pt>
                <c:pt idx="53">
                  <c:v>0.17500994212504559</c:v>
                </c:pt>
                <c:pt idx="54">
                  <c:v>0.14930654121302067</c:v>
                </c:pt>
                <c:pt idx="55">
                  <c:v>0.12194200105584671</c:v>
                </c:pt>
                <c:pt idx="56">
                  <c:v>0.12874153032658353</c:v>
                </c:pt>
                <c:pt idx="57">
                  <c:v>0.17617858249815746</c:v>
                </c:pt>
                <c:pt idx="58">
                  <c:v>0.18590300124747208</c:v>
                </c:pt>
                <c:pt idx="59">
                  <c:v>0.17308985019681594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A4-41F0-B327-F9F621855802}"/>
            </c:ext>
          </c:extLst>
        </c:ser>
        <c:ser>
          <c:idx val="9"/>
          <c:order val="9"/>
          <c:tx>
            <c:strRef>
              <c:f>PC_can!$AA$416</c:f>
              <c:strCache>
                <c:ptCount val="1"/>
                <c:pt idx="0">
                  <c:v>Other producers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PC_can!$AB$416:$AB$475</c:f>
              <c:numCache>
                <c:formatCode>0.00E+00</c:formatCode>
                <c:ptCount val="60"/>
                <c:pt idx="0" formatCode="General">
                  <c:v>814.8438571645712</c:v>
                </c:pt>
                <c:pt idx="1">
                  <c:v>837.6013216078469</c:v>
                </c:pt>
                <c:pt idx="2">
                  <c:v>846.04492109008288</c:v>
                </c:pt>
                <c:pt idx="3">
                  <c:v>898.0316087282381</c:v>
                </c:pt>
                <c:pt idx="4">
                  <c:v>964.68126075798671</c:v>
                </c:pt>
                <c:pt idx="5">
                  <c:v>655.49171878401728</c:v>
                </c:pt>
                <c:pt idx="6">
                  <c:v>676.16251103383502</c:v>
                </c:pt>
                <c:pt idx="7">
                  <c:v>724.12659152734363</c:v>
                </c:pt>
                <c:pt idx="8">
                  <c:v>744.59215759649032</c:v>
                </c:pt>
                <c:pt idx="9">
                  <c:v>814.85743367334987</c:v>
                </c:pt>
                <c:pt idx="10">
                  <c:v>897.41872517045954</c:v>
                </c:pt>
                <c:pt idx="11">
                  <c:v>964.36927218226231</c:v>
                </c:pt>
                <c:pt idx="12">
                  <c:v>1062.1256563425679</c:v>
                </c:pt>
                <c:pt idx="13">
                  <c:v>1304.1626566117761</c:v>
                </c:pt>
                <c:pt idx="14">
                  <c:v>1629.6928093459239</c:v>
                </c:pt>
                <c:pt idx="15">
                  <c:v>1715.6381422740367</c:v>
                </c:pt>
                <c:pt idx="16">
                  <c:v>1766.7002502809223</c:v>
                </c:pt>
                <c:pt idx="17">
                  <c:v>1852.2725624754721</c:v>
                </c:pt>
                <c:pt idx="18">
                  <c:v>1994.1029011083774</c:v>
                </c:pt>
                <c:pt idx="19">
                  <c:v>2278.7007399619001</c:v>
                </c:pt>
                <c:pt idx="20">
                  <c:v>2673.9122531024063</c:v>
                </c:pt>
                <c:pt idx="21">
                  <c:v>2904.4654743827591</c:v>
                </c:pt>
                <c:pt idx="22">
                  <c:v>2967.8655034947033</c:v>
                </c:pt>
                <c:pt idx="23">
                  <c:v>2848.4038268410127</c:v>
                </c:pt>
                <c:pt idx="24">
                  <c:v>2824.5366045060082</c:v>
                </c:pt>
                <c:pt idx="25">
                  <c:v>2562.8156992359777</c:v>
                </c:pt>
                <c:pt idx="26">
                  <c:v>2566.8047373296413</c:v>
                </c:pt>
                <c:pt idx="27">
                  <c:v>2791.3608912204409</c:v>
                </c:pt>
                <c:pt idx="28">
                  <c:v>3205.7676315134686</c:v>
                </c:pt>
                <c:pt idx="29">
                  <c:v>3221.5007831146027</c:v>
                </c:pt>
                <c:pt idx="30">
                  <c:v>3190.6493786514675</c:v>
                </c:pt>
                <c:pt idx="31">
                  <c:v>3191.5998074790946</c:v>
                </c:pt>
                <c:pt idx="32">
                  <c:v>3007.9808834611654</c:v>
                </c:pt>
                <c:pt idx="33">
                  <c:v>2896.5042099925708</c:v>
                </c:pt>
                <c:pt idx="34">
                  <c:v>2819.5058434814732</c:v>
                </c:pt>
                <c:pt idx="35">
                  <c:v>3003.32861372874</c:v>
                </c:pt>
                <c:pt idx="36">
                  <c:v>3083.1576413784878</c:v>
                </c:pt>
                <c:pt idx="37">
                  <c:v>3223.5235420891563</c:v>
                </c:pt>
                <c:pt idx="38">
                  <c:v>2699.1257316652113</c:v>
                </c:pt>
                <c:pt idx="39">
                  <c:v>2460.4909892668443</c:v>
                </c:pt>
                <c:pt idx="40">
                  <c:v>2686.4189174425055</c:v>
                </c:pt>
                <c:pt idx="41">
                  <c:v>2659.1676401031586</c:v>
                </c:pt>
                <c:pt idx="42">
                  <c:v>2778.1442335786173</c:v>
                </c:pt>
                <c:pt idx="43">
                  <c:v>3379.3574237496268</c:v>
                </c:pt>
                <c:pt idx="44">
                  <c:v>4342.4240558358351</c:v>
                </c:pt>
                <c:pt idx="45">
                  <c:v>5115.2984077349274</c:v>
                </c:pt>
                <c:pt idx="46">
                  <c:v>5910.5963057096242</c:v>
                </c:pt>
                <c:pt idx="47">
                  <c:v>7169.1047769469387</c:v>
                </c:pt>
                <c:pt idx="48">
                  <c:v>8614.2248765230925</c:v>
                </c:pt>
                <c:pt idx="49">
                  <c:v>7164.5564466670912</c:v>
                </c:pt>
                <c:pt idx="50">
                  <c:v>8730.1942875183231</c:v>
                </c:pt>
                <c:pt idx="51">
                  <c:v>10750.22472353661</c:v>
                </c:pt>
                <c:pt idx="52">
                  <c:v>11447.776764188948</c:v>
                </c:pt>
                <c:pt idx="53">
                  <c:v>11628.422526527436</c:v>
                </c:pt>
                <c:pt idx="54">
                  <c:v>10634.321468972048</c:v>
                </c:pt>
                <c:pt idx="55">
                  <c:v>8500.6110408706591</c:v>
                </c:pt>
                <c:pt idx="56">
                  <c:v>7740.3897523950709</c:v>
                </c:pt>
                <c:pt idx="57">
                  <c:v>8543.0195783990584</c:v>
                </c:pt>
                <c:pt idx="58">
                  <c:v>8978.9474002945535</c:v>
                </c:pt>
                <c:pt idx="59">
                  <c:v>8933.6325166163042</c:v>
                </c:pt>
              </c:numCache>
            </c:numRef>
          </c:xVal>
          <c:yVal>
            <c:numRef>
              <c:f>PC_can!$AF$416:$AF$475</c:f>
              <c:numCache>
                <c:formatCode>General</c:formatCode>
                <c:ptCount val="60"/>
                <c:pt idx="0">
                  <c:v>5.9070574161656286E-2</c:v>
                </c:pt>
                <c:pt idx="1">
                  <c:v>3.8403499438443345E-2</c:v>
                </c:pt>
                <c:pt idx="2">
                  <c:v>5.7599485327679674E-2</c:v>
                </c:pt>
                <c:pt idx="3">
                  <c:v>5.631930900319914E-2</c:v>
                </c:pt>
                <c:pt idx="4">
                  <c:v>7.1750949899654956E-2</c:v>
                </c:pt>
                <c:pt idx="5">
                  <c:v>7.6412804520322217E-2</c:v>
                </c:pt>
                <c:pt idx="6">
                  <c:v>7.6676631618027305E-2</c:v>
                </c:pt>
                <c:pt idx="7">
                  <c:v>9.1932046969045098E-2</c:v>
                </c:pt>
                <c:pt idx="8">
                  <c:v>9.9984660962892435E-2</c:v>
                </c:pt>
                <c:pt idx="9">
                  <c:v>0.12183978164145613</c:v>
                </c:pt>
                <c:pt idx="10">
                  <c:v>0.13318864281473011</c:v>
                </c:pt>
                <c:pt idx="11">
                  <c:v>0.1551831441514262</c:v>
                </c:pt>
                <c:pt idx="12">
                  <c:v>0.17194929729398406</c:v>
                </c:pt>
                <c:pt idx="13">
                  <c:v>0.22917871934554904</c:v>
                </c:pt>
                <c:pt idx="14">
                  <c:v>0.34112050540421418</c:v>
                </c:pt>
                <c:pt idx="15">
                  <c:v>0.3025698535583351</c:v>
                </c:pt>
                <c:pt idx="16">
                  <c:v>0.36531619260457254</c:v>
                </c:pt>
                <c:pt idx="17">
                  <c:v>0.35346876898129598</c:v>
                </c:pt>
                <c:pt idx="18">
                  <c:v>0.36302177142514103</c:v>
                </c:pt>
                <c:pt idx="19">
                  <c:v>0.44443686366354285</c:v>
                </c:pt>
                <c:pt idx="20">
                  <c:v>0.45407316308281287</c:v>
                </c:pt>
                <c:pt idx="21">
                  <c:v>0.44466313882656955</c:v>
                </c:pt>
                <c:pt idx="22">
                  <c:v>0.43479888295185892</c:v>
                </c:pt>
                <c:pt idx="23">
                  <c:v>0.41366329004807645</c:v>
                </c:pt>
                <c:pt idx="24">
                  <c:v>0.46261686291270676</c:v>
                </c:pt>
                <c:pt idx="25">
                  <c:v>0.5134194307609099</c:v>
                </c:pt>
                <c:pt idx="26">
                  <c:v>0.50904002382093438</c:v>
                </c:pt>
                <c:pt idx="27">
                  <c:v>0.50969690502151765</c:v>
                </c:pt>
                <c:pt idx="28">
                  <c:v>0.51002077912590393</c:v>
                </c:pt>
                <c:pt idx="29">
                  <c:v>0.52941013942507364</c:v>
                </c:pt>
                <c:pt idx="30">
                  <c:v>0.51004858172942613</c:v>
                </c:pt>
                <c:pt idx="31">
                  <c:v>0.48762156593560263</c:v>
                </c:pt>
                <c:pt idx="32">
                  <c:v>0.4555086169358078</c:v>
                </c:pt>
                <c:pt idx="33">
                  <c:v>0.46471403718240412</c:v>
                </c:pt>
                <c:pt idx="34">
                  <c:v>0.49636002869826068</c:v>
                </c:pt>
                <c:pt idx="35">
                  <c:v>0.4916448701824041</c:v>
                </c:pt>
                <c:pt idx="36">
                  <c:v>0.49629224030273544</c:v>
                </c:pt>
                <c:pt idx="37">
                  <c:v>0.5216065962786921</c:v>
                </c:pt>
                <c:pt idx="38">
                  <c:v>0.54614712597677306</c:v>
                </c:pt>
                <c:pt idx="39">
                  <c:v>0.5399272474016279</c:v>
                </c:pt>
                <c:pt idx="40">
                  <c:v>0.58162728690442367</c:v>
                </c:pt>
                <c:pt idx="41">
                  <c:v>0.67072544112240584</c:v>
                </c:pt>
                <c:pt idx="42">
                  <c:v>0.72466771421841969</c:v>
                </c:pt>
                <c:pt idx="43">
                  <c:v>0.76868658050267136</c:v>
                </c:pt>
                <c:pt idx="44">
                  <c:v>0.78879777028889153</c:v>
                </c:pt>
                <c:pt idx="45">
                  <c:v>0.813704122620444</c:v>
                </c:pt>
                <c:pt idx="46">
                  <c:v>0.79738629816639484</c:v>
                </c:pt>
                <c:pt idx="47">
                  <c:v>1.0846796199965325</c:v>
                </c:pt>
                <c:pt idx="48">
                  <c:v>1.1020376000315206</c:v>
                </c:pt>
                <c:pt idx="49">
                  <c:v>1.1683673172482565</c:v>
                </c:pt>
                <c:pt idx="50">
                  <c:v>1.4114890271053939</c:v>
                </c:pt>
                <c:pt idx="51">
                  <c:v>0.59751776124763456</c:v>
                </c:pt>
                <c:pt idx="52">
                  <c:v>0.54658485844925941</c:v>
                </c:pt>
                <c:pt idx="53">
                  <c:v>0.48987460898453961</c:v>
                </c:pt>
                <c:pt idx="54">
                  <c:v>0.60855011298250539</c:v>
                </c:pt>
                <c:pt idx="55">
                  <c:v>0.73369095992173905</c:v>
                </c:pt>
                <c:pt idx="56">
                  <c:v>0.58771829968302591</c:v>
                </c:pt>
                <c:pt idx="57">
                  <c:v>0.58405450405107828</c:v>
                </c:pt>
                <c:pt idx="58">
                  <c:v>0.57423172754116814</c:v>
                </c:pt>
                <c:pt idx="59">
                  <c:v>0.62030295980778194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A4-41F0-B327-F9F62185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PC_oth!$AC$14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PC_oth!$AC$15:$AC$55</c:f>
              <c:numCache>
                <c:formatCode>0.0</c:formatCode>
                <c:ptCount val="41"/>
                <c:pt idx="0">
                  <c:v>8.3125137404080909E-2</c:v>
                </c:pt>
                <c:pt idx="1">
                  <c:v>0.22843013777369731</c:v>
                </c:pt>
                <c:pt idx="2">
                  <c:v>0.4162518488222085</c:v>
                </c:pt>
                <c:pt idx="3">
                  <c:v>0.59436047143317217</c:v>
                </c:pt>
                <c:pt idx="4">
                  <c:v>0.73430432583505145</c:v>
                </c:pt>
                <c:pt idx="5">
                  <c:v>0.83249968476151603</c:v>
                </c:pt>
                <c:pt idx="6">
                  <c:v>0.89689170607726754</c:v>
                </c:pt>
                <c:pt idx="7">
                  <c:v>0.93744647468161202</c:v>
                </c:pt>
                <c:pt idx="8">
                  <c:v>0.96238188023852445</c:v>
                </c:pt>
                <c:pt idx="9">
                  <c:v>0.97749612166479516</c:v>
                </c:pt>
                <c:pt idx="10">
                  <c:v>0.98657996531336878</c:v>
                </c:pt>
                <c:pt idx="11">
                  <c:v>0.9920120096404933</c:v>
                </c:pt>
                <c:pt idx="12">
                  <c:v>0.99525060541732324</c:v>
                </c:pt>
                <c:pt idx="13">
                  <c:v>0.99717803367286784</c:v>
                </c:pt>
                <c:pt idx="14">
                  <c:v>0.99832391964983269</c:v>
                </c:pt>
                <c:pt idx="15">
                  <c:v>0.99900473999608608</c:v>
                </c:pt>
                <c:pt idx="16">
                  <c:v>0.99940909436959746</c:v>
                </c:pt>
                <c:pt idx="17">
                  <c:v>0.99964919643342642</c:v>
                </c:pt>
                <c:pt idx="18">
                  <c:v>0.9997917482420885</c:v>
                </c:pt>
                <c:pt idx="19">
                  <c:v>0.99987637657560635</c:v>
                </c:pt>
                <c:pt idx="20">
                  <c:v>0.99992661532189375</c:v>
                </c:pt>
                <c:pt idx="21">
                  <c:v>0.99995643822335911</c:v>
                </c:pt>
                <c:pt idx="22">
                  <c:v>0.99997414151110342</c:v>
                </c:pt>
                <c:pt idx="23">
                  <c:v>0.99998465032663642</c:v>
                </c:pt>
                <c:pt idx="24">
                  <c:v>0.99999088840921146</c:v>
                </c:pt>
                <c:pt idx="25">
                  <c:v>0.99999459135191382</c:v>
                </c:pt>
                <c:pt idx="26">
                  <c:v>0.99999678942428527</c:v>
                </c:pt>
                <c:pt idx="27">
                  <c:v>0.99999809420179464</c:v>
                </c:pt>
                <c:pt idx="28">
                  <c:v>0.99999886871821153</c:v>
                </c:pt>
                <c:pt idx="29">
                  <c:v>0.99999932847125161</c:v>
                </c:pt>
                <c:pt idx="30">
                  <c:v>0.99999960138064414</c:v>
                </c:pt>
                <c:pt idx="31">
                  <c:v>0.99999976337962837</c:v>
                </c:pt>
                <c:pt idx="32">
                  <c:v>0.99999985954219828</c:v>
                </c:pt>
                <c:pt idx="33">
                  <c:v>0.99999991662428078</c:v>
                </c:pt>
                <c:pt idx="34">
                  <c:v>0.99999995050819257</c:v>
                </c:pt>
                <c:pt idx="35">
                  <c:v>0.99999997062167489</c:v>
                </c:pt>
                <c:pt idx="36">
                  <c:v>0.99999998256103328</c:v>
                </c:pt>
                <c:pt idx="37">
                  <c:v>0.99999998964823356</c:v>
                </c:pt>
                <c:pt idx="38">
                  <c:v>0.99999999385519389</c:v>
                </c:pt>
                <c:pt idx="39">
                  <c:v>0.99999999635244463</c:v>
                </c:pt>
                <c:pt idx="40">
                  <c:v>0.99999999783481197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1-4546-B0AA-D9AECFE9E98D}"/>
            </c:ext>
          </c:extLst>
        </c:ser>
        <c:ser>
          <c:idx val="1"/>
          <c:order val="1"/>
          <c:tx>
            <c:strRef>
              <c:f>PC_oth!$AD$14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PC_oth!$AD$15:$AD$55</c:f>
              <c:numCache>
                <c:formatCode>0.0</c:formatCode>
                <c:ptCount val="41"/>
                <c:pt idx="0">
                  <c:v>0.16803820067247233</c:v>
                </c:pt>
                <c:pt idx="1">
                  <c:v>0.22470942878187194</c:v>
                </c:pt>
                <c:pt idx="2">
                  <c:v>0.28912018930216721</c:v>
                </c:pt>
                <c:pt idx="3">
                  <c:v>0.35975260748687482</c:v>
                </c:pt>
                <c:pt idx="4">
                  <c:v>0.43483762109250312</c:v>
                </c:pt>
                <c:pt idx="5">
                  <c:v>0.51253201675033577</c:v>
                </c:pt>
                <c:pt idx="6">
                  <c:v>0.59106683774600577</c:v>
                </c:pt>
                <c:pt idx="7">
                  <c:v>0.66885539755337109</c:v>
                </c:pt>
                <c:pt idx="8">
                  <c:v>0.74455916368699837</c:v>
                </c:pt>
                <c:pt idx="9">
                  <c:v>0.81711640625557735</c:v>
                </c:pt>
                <c:pt idx="10">
                  <c:v>0.88574181680727171</c:v>
                </c:pt>
                <c:pt idx="11">
                  <c:v>0.94990607147596773</c:v>
                </c:pt>
                <c:pt idx="12">
                  <c:v>1.0093034842186706</c:v>
                </c:pt>
                <c:pt idx="13">
                  <c:v>1.0638142906999783</c:v>
                </c:pt>
                <c:pt idx="14">
                  <c:v>1.1134663027026459</c:v>
                </c:pt>
                <c:pt idx="15">
                  <c:v>1.1583990217922113</c:v>
                </c:pt>
                <c:pt idx="16">
                  <c:v>1.1988319597451693</c:v>
                </c:pt>
                <c:pt idx="17">
                  <c:v>1.2350379205180335</c:v>
                </c:pt>
                <c:pt idx="18">
                  <c:v>1.2673213246445703</c:v>
                </c:pt>
                <c:pt idx="19">
                  <c:v>1.2960012423533025</c:v>
                </c:pt>
                <c:pt idx="20">
                  <c:v>1.3213985806224597</c:v>
                </c:pt>
                <c:pt idx="21">
                  <c:v>1.3438267823339736</c:v>
                </c:pt>
                <c:pt idx="22">
                  <c:v>1.3635853945263121</c:v>
                </c:pt>
                <c:pt idx="23">
                  <c:v>1.3809559115205956</c:v>
                </c:pt>
                <c:pt idx="24">
                  <c:v>1.3961993722648109</c:v>
                </c:pt>
                <c:pt idx="25">
                  <c:v>1.4095552731315351</c:v>
                </c:pt>
                <c:pt idx="26">
                  <c:v>1.4212414375935376</c:v>
                </c:pt>
                <c:pt idx="27">
                  <c:v>1.4314545571963251</c:v>
                </c:pt>
                <c:pt idx="28">
                  <c:v>1.4403711815601428</c:v>
                </c:pt>
                <c:pt idx="29">
                  <c:v>1.4481489881667624</c:v>
                </c:pt>
                <c:pt idx="30">
                  <c:v>1.454928205894704</c:v>
                </c:pt>
                <c:pt idx="31">
                  <c:v>1.4608331006928386</c:v>
                </c:pt>
                <c:pt idx="32">
                  <c:v>1.4659734586791844</c:v>
                </c:pt>
                <c:pt idx="33">
                  <c:v>1.4704460225910219</c:v>
                </c:pt>
                <c:pt idx="34">
                  <c:v>1.4743358530753965</c:v>
                </c:pt>
                <c:pt idx="35">
                  <c:v>1.4777175978342854</c:v>
                </c:pt>
                <c:pt idx="36">
                  <c:v>1.4806566600061226</c:v>
                </c:pt>
                <c:pt idx="37">
                  <c:v>1.4832102631004151</c:v>
                </c:pt>
                <c:pt idx="38">
                  <c:v>1.4854284138901939</c:v>
                </c:pt>
                <c:pt idx="39">
                  <c:v>1.4873547673723493</c:v>
                </c:pt>
                <c:pt idx="40">
                  <c:v>1.4890273995914376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1-4546-B0AA-D9AECFE9E98D}"/>
            </c:ext>
          </c:extLst>
        </c:ser>
        <c:ser>
          <c:idx val="2"/>
          <c:order val="2"/>
          <c:tx>
            <c:strRef>
              <c:f>PC_oth!$AE$14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PC_oth!$AB$15:$AB$55</c:f>
              <c:numCache>
                <c:formatCode>0</c:formatCode>
                <c:ptCount val="4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</c:numCache>
            </c:numRef>
          </c:xVal>
          <c:yVal>
            <c:numRef>
              <c:f>PC_oth!$AE$15:$AE$55</c:f>
              <c:numCache>
                <c:formatCode>0.0</c:formatCode>
                <c:ptCount val="41"/>
                <c:pt idx="0">
                  <c:v>0.18501722142393906</c:v>
                </c:pt>
                <c:pt idx="1">
                  <c:v>0.22866284710289486</c:v>
                </c:pt>
                <c:pt idx="2">
                  <c:v>0.27732873760736615</c:v>
                </c:pt>
                <c:pt idx="3">
                  <c:v>0.33062686773741479</c:v>
                </c:pt>
                <c:pt idx="4">
                  <c:v>0.38805099797157516</c:v>
                </c:pt>
                <c:pt idx="5">
                  <c:v>0.44900505398230484</c:v>
                </c:pt>
                <c:pt idx="6">
                  <c:v>0.51283305776225907</c:v>
                </c:pt>
                <c:pt idx="7">
                  <c:v>0.57884829759592193</c:v>
                </c:pt>
                <c:pt idx="8">
                  <c:v>0.64635996583772437</c:v>
                </c:pt>
                <c:pt idx="9">
                  <c:v>0.71469607401096169</c:v>
                </c:pt>
                <c:pt idx="10">
                  <c:v>0.78322199857057895</c:v>
                </c:pt>
                <c:pt idx="11">
                  <c:v>0.85135447067863324</c:v>
                </c:pt>
                <c:pt idx="12">
                  <c:v>0.91857117754288553</c:v>
                </c:pt>
                <c:pt idx="13">
                  <c:v>0.98441638850162594</c:v>
                </c:pt>
                <c:pt idx="14">
                  <c:v>1.04850316609247</c:v>
                </c:pt>
                <c:pt idx="15">
                  <c:v>1.1105127877956351</c:v>
                </c:pt>
                <c:pt idx="16">
                  <c:v>1.1701920074674377</c:v>
                </c:pt>
                <c:pt idx="17">
                  <c:v>1.227348745574272</c:v>
                </c:pt>
                <c:pt idx="18">
                  <c:v>1.2818467307066985</c:v>
                </c:pt>
                <c:pt idx="19">
                  <c:v>1.3335995347840748</c:v>
                </c:pt>
                <c:pt idx="20">
                  <c:v>1.382564360779666</c:v>
                </c:pt>
                <c:pt idx="21">
                  <c:v>1.428735861553212</c:v>
                </c:pt>
                <c:pt idx="22">
                  <c:v>1.4721401957384019</c:v>
                </c:pt>
                <c:pt idx="23">
                  <c:v>1.5128294638442199</c:v>
                </c:pt>
                <c:pt idx="24">
                  <c:v>1.5508766155637739</c:v>
                </c:pt>
                <c:pt idx="25">
                  <c:v>1.5863708775103464</c:v>
                </c:pt>
                <c:pt idx="26">
                  <c:v>1.6194137183636212</c:v>
                </c:pt>
                <c:pt idx="27">
                  <c:v>1.6501153445214645</c:v>
                </c:pt>
                <c:pt idx="28">
                  <c:v>1.6785917024995978</c:v>
                </c:pt>
                <c:pt idx="29">
                  <c:v>1.7049619531999329</c:v>
                </c:pt>
                <c:pt idx="30">
                  <c:v>1.7293463765717256</c:v>
                </c:pt>
                <c:pt idx="31">
                  <c:v>1.7518646620536644</c:v>
                </c:pt>
                <c:pt idx="32">
                  <c:v>1.7726345396052543</c:v>
                </c:pt>
                <c:pt idx="33">
                  <c:v>1.7917707073679989</c:v>
                </c:pt>
                <c:pt idx="34">
                  <c:v>1.8093840144453774</c:v>
                </c:pt>
                <c:pt idx="35">
                  <c:v>1.8255808604916788</c:v>
                </c:pt>
                <c:pt idx="36">
                  <c:v>1.8404627774020881</c:v>
                </c:pt>
                <c:pt idx="37">
                  <c:v>1.8541261621419385</c:v>
                </c:pt>
                <c:pt idx="38">
                  <c:v>1.8666621334587106</c:v>
                </c:pt>
                <c:pt idx="39">
                  <c:v>1.8781564887623976</c:v>
                </c:pt>
                <c:pt idx="40">
                  <c:v>1.8886897407599188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1-4546-B0AA-D9AECFE9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scatterChart>
        <c:scatterStyle val="lineMarker"/>
        <c:varyColors val="0"/>
        <c:ser>
          <c:idx val="3"/>
          <c:order val="3"/>
          <c:tx>
            <c:strRef>
              <c:f>PC_oth!$AA$56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PC_oth!$AB$56:$AB$115</c:f>
              <c:numCache>
                <c:formatCode>0.00E+00</c:formatCode>
                <c:ptCount val="60"/>
                <c:pt idx="0" formatCode="General">
                  <c:v>89.520541510358441</c:v>
                </c:pt>
                <c:pt idx="1">
                  <c:v>75.805837925996457</c:v>
                </c:pt>
                <c:pt idx="2">
                  <c:v>70.909411667100727</c:v>
                </c:pt>
                <c:pt idx="3">
                  <c:v>74.313643448614471</c:v>
                </c:pt>
                <c:pt idx="4">
                  <c:v>85.498555159631337</c:v>
                </c:pt>
                <c:pt idx="5">
                  <c:v>98.486777752220632</c:v>
                </c:pt>
                <c:pt idx="6">
                  <c:v>104.3245661811473</c:v>
                </c:pt>
                <c:pt idx="7">
                  <c:v>96.589531941781914</c:v>
                </c:pt>
                <c:pt idx="8">
                  <c:v>91.472718306607177</c:v>
                </c:pt>
                <c:pt idx="9">
                  <c:v>100.12990326618034</c:v>
                </c:pt>
                <c:pt idx="10">
                  <c:v>113.16299155468569</c:v>
                </c:pt>
                <c:pt idx="11">
                  <c:v>118.65457778534622</c:v>
                </c:pt>
                <c:pt idx="12">
                  <c:v>131.88356124386769</c:v>
                </c:pt>
                <c:pt idx="13">
                  <c:v>157.09037429865688</c:v>
                </c:pt>
                <c:pt idx="14">
                  <c:v>160.14009372768567</c:v>
                </c:pt>
                <c:pt idx="15">
                  <c:v>178.34181960809613</c:v>
                </c:pt>
                <c:pt idx="16">
                  <c:v>165.40554037242046</c:v>
                </c:pt>
                <c:pt idx="17">
                  <c:v>185.42283291367269</c:v>
                </c:pt>
                <c:pt idx="18">
                  <c:v>156.39638852004444</c:v>
                </c:pt>
                <c:pt idx="19">
                  <c:v>183.98315221597773</c:v>
                </c:pt>
                <c:pt idx="20">
                  <c:v>194.80472218683599</c:v>
                </c:pt>
                <c:pt idx="21">
                  <c:v>197.07147449910167</c:v>
                </c:pt>
                <c:pt idx="22">
                  <c:v>203.33491950346371</c:v>
                </c:pt>
                <c:pt idx="23">
                  <c:v>225.43192889081189</c:v>
                </c:pt>
                <c:pt idx="24">
                  <c:v>250.71396904698756</c:v>
                </c:pt>
                <c:pt idx="25">
                  <c:v>294.45884850495992</c:v>
                </c:pt>
                <c:pt idx="26">
                  <c:v>281.92812091156304</c:v>
                </c:pt>
                <c:pt idx="27">
                  <c:v>251.81195696132875</c:v>
                </c:pt>
                <c:pt idx="28">
                  <c:v>283.53769524052439</c:v>
                </c:pt>
                <c:pt idx="29">
                  <c:v>310.88191240489954</c:v>
                </c:pt>
                <c:pt idx="30">
                  <c:v>317.88467304092774</c:v>
                </c:pt>
                <c:pt idx="31">
                  <c:v>333.14214540018395</c:v>
                </c:pt>
                <c:pt idx="32">
                  <c:v>366.46069230207303</c:v>
                </c:pt>
                <c:pt idx="33">
                  <c:v>377.38983947995837</c:v>
                </c:pt>
                <c:pt idx="34">
                  <c:v>473.4922787180418</c:v>
                </c:pt>
                <c:pt idx="35">
                  <c:v>609.65667920248359</c:v>
                </c:pt>
                <c:pt idx="36">
                  <c:v>709.41375508503859</c:v>
                </c:pt>
                <c:pt idx="37">
                  <c:v>781.74416434105262</c:v>
                </c:pt>
                <c:pt idx="38">
                  <c:v>828.58047929568136</c:v>
                </c:pt>
                <c:pt idx="39">
                  <c:v>873.28706172579041</c:v>
                </c:pt>
                <c:pt idx="40">
                  <c:v>959.37248363969115</c:v>
                </c:pt>
                <c:pt idx="41">
                  <c:v>1053.1082430045233</c:v>
                </c:pt>
                <c:pt idx="42">
                  <c:v>1148.508290441699</c:v>
                </c:pt>
                <c:pt idx="43">
                  <c:v>1288.6432518338092</c:v>
                </c:pt>
                <c:pt idx="44">
                  <c:v>1508.6680978826619</c:v>
                </c:pt>
                <c:pt idx="45">
                  <c:v>1753.417829258233</c:v>
                </c:pt>
                <c:pt idx="46">
                  <c:v>2099.2294346044728</c:v>
                </c:pt>
                <c:pt idx="47">
                  <c:v>2693.9700634052629</c:v>
                </c:pt>
                <c:pt idx="48">
                  <c:v>3468.3046020743409</c:v>
                </c:pt>
                <c:pt idx="49">
                  <c:v>3832.2364324670193</c:v>
                </c:pt>
                <c:pt idx="50">
                  <c:v>4550.4531077570973</c:v>
                </c:pt>
                <c:pt idx="51">
                  <c:v>5618.1322671195185</c:v>
                </c:pt>
                <c:pt idx="52">
                  <c:v>6316.9183176021588</c:v>
                </c:pt>
                <c:pt idx="53">
                  <c:v>7050.6462712428656</c:v>
                </c:pt>
                <c:pt idx="54">
                  <c:v>7678.5994858748336</c:v>
                </c:pt>
                <c:pt idx="55">
                  <c:v>8066.9426349355726</c:v>
                </c:pt>
                <c:pt idx="56">
                  <c:v>8147.9377054883898</c:v>
                </c:pt>
                <c:pt idx="57">
                  <c:v>8879.438667113458</c:v>
                </c:pt>
                <c:pt idx="58">
                  <c:v>9976.6771372586536</c:v>
                </c:pt>
                <c:pt idx="59">
                  <c:v>10216.630334103127</c:v>
                </c:pt>
              </c:numCache>
            </c:numRef>
          </c:xVal>
          <c:yVal>
            <c:numRef>
              <c:f>PC_oth!$AF$56:$AF$115</c:f>
              <c:numCache>
                <c:formatCode>General</c:formatCode>
                <c:ptCount val="60"/>
                <c:pt idx="0">
                  <c:v>1.1243197865291497E-17</c:v>
                </c:pt>
                <c:pt idx="1">
                  <c:v>1.1357957384943892E-17</c:v>
                </c:pt>
                <c:pt idx="2">
                  <c:v>9.4799650767051977E-4</c:v>
                </c:pt>
                <c:pt idx="3">
                  <c:v>8.0489202517825909E-4</c:v>
                </c:pt>
                <c:pt idx="4">
                  <c:v>2.1469739602352319E-4</c:v>
                </c:pt>
                <c:pt idx="5">
                  <c:v>5.7129560790677211E-4</c:v>
                </c:pt>
                <c:pt idx="6">
                  <c:v>6.3435001359805204E-4</c:v>
                </c:pt>
                <c:pt idx="7">
                  <c:v>9.503717447485354E-4</c:v>
                </c:pt>
                <c:pt idx="8">
                  <c:v>1.5473099120734497E-3</c:v>
                </c:pt>
                <c:pt idx="9">
                  <c:v>1.1368549982726766E-3</c:v>
                </c:pt>
                <c:pt idx="10">
                  <c:v>1.0230963762659371E-3</c:v>
                </c:pt>
                <c:pt idx="11">
                  <c:v>1.1658877310205119E-3</c:v>
                </c:pt>
                <c:pt idx="12">
                  <c:v>1.1900059687150349E-3</c:v>
                </c:pt>
                <c:pt idx="13">
                  <c:v>1.4382534692931538E-3</c:v>
                </c:pt>
                <c:pt idx="14">
                  <c:v>1.6641050702504666E-3</c:v>
                </c:pt>
                <c:pt idx="15">
                  <c:v>1.1310733908412938E-3</c:v>
                </c:pt>
                <c:pt idx="16">
                  <c:v>1.8173108075000854E-3</c:v>
                </c:pt>
                <c:pt idx="17">
                  <c:v>1.9094466899278002E-3</c:v>
                </c:pt>
                <c:pt idx="18">
                  <c:v>6.7831033346755082E-3</c:v>
                </c:pt>
                <c:pt idx="19">
                  <c:v>5.1025505544347134E-3</c:v>
                </c:pt>
                <c:pt idx="20">
                  <c:v>9.4412429234587113E-3</c:v>
                </c:pt>
                <c:pt idx="21">
                  <c:v>1.7507989354905253E-2</c:v>
                </c:pt>
                <c:pt idx="22">
                  <c:v>1.2110644141062634E-2</c:v>
                </c:pt>
                <c:pt idx="23">
                  <c:v>7.8590422830274679E-3</c:v>
                </c:pt>
                <c:pt idx="24">
                  <c:v>1.0638242120904069E-2</c:v>
                </c:pt>
                <c:pt idx="25">
                  <c:v>2.242750894352261E-2</c:v>
                </c:pt>
                <c:pt idx="26">
                  <c:v>2.4305237330508399E-2</c:v>
                </c:pt>
                <c:pt idx="27">
                  <c:v>2.2211502229996852E-2</c:v>
                </c:pt>
                <c:pt idx="28">
                  <c:v>2.4255581136327017E-2</c:v>
                </c:pt>
                <c:pt idx="29">
                  <c:v>3.0472929870826452E-2</c:v>
                </c:pt>
                <c:pt idx="30">
                  <c:v>2.2914669273097345E-2</c:v>
                </c:pt>
                <c:pt idx="31">
                  <c:v>2.4237127563997179E-2</c:v>
                </c:pt>
                <c:pt idx="32">
                  <c:v>2.4085442420021964E-2</c:v>
                </c:pt>
                <c:pt idx="33">
                  <c:v>2.1933350330179204E-2</c:v>
                </c:pt>
                <c:pt idx="34">
                  <c:v>2.759561600389316E-2</c:v>
                </c:pt>
                <c:pt idx="35">
                  <c:v>4.20366151943595E-2</c:v>
                </c:pt>
                <c:pt idx="36">
                  <c:v>5.8908404582974014E-2</c:v>
                </c:pt>
                <c:pt idx="37">
                  <c:v>3.8069089283173797E-2</c:v>
                </c:pt>
                <c:pt idx="38">
                  <c:v>2.6053597998750854E-2</c:v>
                </c:pt>
                <c:pt idx="39">
                  <c:v>2.1900086770146925E-2</c:v>
                </c:pt>
                <c:pt idx="40">
                  <c:v>0.11168348981701114</c:v>
                </c:pt>
                <c:pt idx="41">
                  <c:v>0.16230103392695677</c:v>
                </c:pt>
                <c:pt idx="42">
                  <c:v>0.19471890303843584</c:v>
                </c:pt>
                <c:pt idx="43">
                  <c:v>0.22439407830575073</c:v>
                </c:pt>
                <c:pt idx="44">
                  <c:v>0.22057145072623111</c:v>
                </c:pt>
                <c:pt idx="45">
                  <c:v>0.31305182554536248</c:v>
                </c:pt>
                <c:pt idx="46">
                  <c:v>0.3209291086329728</c:v>
                </c:pt>
                <c:pt idx="47">
                  <c:v>0.26459298901916162</c:v>
                </c:pt>
                <c:pt idx="48">
                  <c:v>0.27722170451928996</c:v>
                </c:pt>
                <c:pt idx="49">
                  <c:v>0.36264105208275466</c:v>
                </c:pt>
                <c:pt idx="50">
                  <c:v>0.40030166087316427</c:v>
                </c:pt>
                <c:pt idx="51">
                  <c:v>0.34332662763694499</c:v>
                </c:pt>
                <c:pt idx="52">
                  <c:v>0.42259176945836352</c:v>
                </c:pt>
                <c:pt idx="53">
                  <c:v>0.47180831905197362</c:v>
                </c:pt>
                <c:pt idx="54">
                  <c:v>0.61483954569110222</c:v>
                </c:pt>
                <c:pt idx="55">
                  <c:v>0.7368573110077159</c:v>
                </c:pt>
                <c:pt idx="56">
                  <c:v>0.74690435747625428</c:v>
                </c:pt>
                <c:pt idx="57">
                  <c:v>0.79108244043003628</c:v>
                </c:pt>
                <c:pt idx="58">
                  <c:v>0.8367247872882756</c:v>
                </c:pt>
                <c:pt idx="59">
                  <c:v>0.63995290313118214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1-4546-B0AA-D9AECFE9E98D}"/>
            </c:ext>
          </c:extLst>
        </c:ser>
        <c:ser>
          <c:idx val="4"/>
          <c:order val="4"/>
          <c:tx>
            <c:strRef>
              <c:f>PC_oth!$AA$116</c:f>
              <c:strCache>
                <c:ptCount val="1"/>
                <c:pt idx="0">
                  <c:v>Europe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PC_oth!$AB$116:$AB$175</c:f>
              <c:numCache>
                <c:formatCode>0.00E+00</c:formatCode>
                <c:ptCount val="60"/>
                <c:pt idx="0" formatCode="General">
                  <c:v>791.35410734367576</c:v>
                </c:pt>
                <c:pt idx="1">
                  <c:v>657.95895729650715</c:v>
                </c:pt>
                <c:pt idx="2">
                  <c:v>710.32076539460002</c:v>
                </c:pt>
                <c:pt idx="3">
                  <c:v>774.59577957400938</c:v>
                </c:pt>
                <c:pt idx="4">
                  <c:v>833.02759312912622</c:v>
                </c:pt>
                <c:pt idx="5">
                  <c:v>880.98796968932311</c:v>
                </c:pt>
                <c:pt idx="6">
                  <c:v>1301.7907257113002</c:v>
                </c:pt>
                <c:pt idx="7">
                  <c:v>1402.5701316104864</c:v>
                </c:pt>
                <c:pt idx="8">
                  <c:v>1490.7941580550582</c:v>
                </c:pt>
                <c:pt idx="9">
                  <c:v>1645.8195495871855</c:v>
                </c:pt>
                <c:pt idx="10">
                  <c:v>1809.8518650688409</c:v>
                </c:pt>
                <c:pt idx="11">
                  <c:v>2029.6864529250229</c:v>
                </c:pt>
                <c:pt idx="12">
                  <c:v>2431.9732181217591</c:v>
                </c:pt>
                <c:pt idx="13">
                  <c:v>3125.833474548002</c:v>
                </c:pt>
                <c:pt idx="14">
                  <c:v>3533.5982344660388</c:v>
                </c:pt>
                <c:pt idx="15">
                  <c:v>4092.1445733987416</c:v>
                </c:pt>
                <c:pt idx="16">
                  <c:v>4268.5800941407042</c:v>
                </c:pt>
                <c:pt idx="17">
                  <c:v>4798.6763448144966</c:v>
                </c:pt>
                <c:pt idx="18">
                  <c:v>5815.6281847592381</c:v>
                </c:pt>
                <c:pt idx="19">
                  <c:v>6985.5901948916016</c:v>
                </c:pt>
                <c:pt idx="20">
                  <c:v>7697.3346065896767</c:v>
                </c:pt>
                <c:pt idx="21">
                  <c:v>6723.7676024646398</c:v>
                </c:pt>
                <c:pt idx="22">
                  <c:v>6458.5295337645066</c:v>
                </c:pt>
                <c:pt idx="23">
                  <c:v>6258.2898936391375</c:v>
                </c:pt>
                <c:pt idx="24">
                  <c:v>6009.0116212453886</c:v>
                </c:pt>
                <c:pt idx="25">
                  <c:v>6165.4560024318571</c:v>
                </c:pt>
                <c:pt idx="26">
                  <c:v>8523.455435829761</c:v>
                </c:pt>
                <c:pt idx="27">
                  <c:v>4986.4560430039264</c:v>
                </c:pt>
                <c:pt idx="28">
                  <c:v>5442.5105061932636</c:v>
                </c:pt>
                <c:pt idx="29">
                  <c:v>5538.6880704259847</c:v>
                </c:pt>
                <c:pt idx="30">
                  <c:v>6879.0157355148813</c:v>
                </c:pt>
                <c:pt idx="31">
                  <c:v>7072.3074824924524</c:v>
                </c:pt>
                <c:pt idx="32">
                  <c:v>7701.7871677147677</c:v>
                </c:pt>
                <c:pt idx="33">
                  <c:v>7048.6946085930213</c:v>
                </c:pt>
                <c:pt idx="34">
                  <c:v>7378.5606143387968</c:v>
                </c:pt>
                <c:pt idx="35">
                  <c:v>8493.5811921445002</c:v>
                </c:pt>
                <c:pt idx="36">
                  <c:v>8609.2586760703398</c:v>
                </c:pt>
                <c:pt idx="37">
                  <c:v>7907.2002998234266</c:v>
                </c:pt>
                <c:pt idx="38">
                  <c:v>8176.119849284958</c:v>
                </c:pt>
                <c:pt idx="39">
                  <c:v>8086.1579527295235</c:v>
                </c:pt>
                <c:pt idx="40">
                  <c:v>14240.107321867743</c:v>
                </c:pt>
                <c:pt idx="41">
                  <c:v>14348.78498330444</c:v>
                </c:pt>
                <c:pt idx="42">
                  <c:v>15641.874092132231</c:v>
                </c:pt>
                <c:pt idx="43">
                  <c:v>19166.471635911174</c:v>
                </c:pt>
                <c:pt idx="44">
                  <c:v>22034.329670578602</c:v>
                </c:pt>
                <c:pt idx="45">
                  <c:v>23154.089990959328</c:v>
                </c:pt>
                <c:pt idx="46">
                  <c:v>24699.392589453757</c:v>
                </c:pt>
                <c:pt idx="47">
                  <c:v>28574.061261486335</c:v>
                </c:pt>
                <c:pt idx="48">
                  <c:v>31570.027314859377</c:v>
                </c:pt>
                <c:pt idx="49">
                  <c:v>28349.080665021946</c:v>
                </c:pt>
                <c:pt idx="50">
                  <c:v>28380.645944765391</c:v>
                </c:pt>
                <c:pt idx="51">
                  <c:v>30914.530959568267</c:v>
                </c:pt>
                <c:pt idx="52">
                  <c:v>28967.087938514131</c:v>
                </c:pt>
                <c:pt idx="53">
                  <c:v>30184.304738245144</c:v>
                </c:pt>
                <c:pt idx="54">
                  <c:v>30531.816496178468</c:v>
                </c:pt>
                <c:pt idx="55">
                  <c:v>26430.288797620538</c:v>
                </c:pt>
                <c:pt idx="56">
                  <c:v>26887.151280948736</c:v>
                </c:pt>
                <c:pt idx="57">
                  <c:v>28360.553775795484</c:v>
                </c:pt>
                <c:pt idx="58">
                  <c:v>30314.379237824054</c:v>
                </c:pt>
                <c:pt idx="59">
                  <c:v>29617.148858904482</c:v>
                </c:pt>
              </c:numCache>
            </c:numRef>
          </c:xVal>
          <c:yVal>
            <c:numRef>
              <c:f>PC_oth!$AF$116:$AF$175</c:f>
              <c:numCache>
                <c:formatCode>General</c:formatCode>
                <c:ptCount val="60"/>
                <c:pt idx="0">
                  <c:v>0.25188872656635575</c:v>
                </c:pt>
                <c:pt idx="1">
                  <c:v>0.275056447172217</c:v>
                </c:pt>
                <c:pt idx="2">
                  <c:v>0.34026188158052734</c:v>
                </c:pt>
                <c:pt idx="3">
                  <c:v>0.33872544049740355</c:v>
                </c:pt>
                <c:pt idx="4">
                  <c:v>0.33148500031169875</c:v>
                </c:pt>
                <c:pt idx="5">
                  <c:v>0.31979434650155653</c:v>
                </c:pt>
                <c:pt idx="6">
                  <c:v>0.31020786516933146</c:v>
                </c:pt>
                <c:pt idx="7">
                  <c:v>0.30405545320497146</c:v>
                </c:pt>
                <c:pt idx="8">
                  <c:v>0.30123086726613074</c:v>
                </c:pt>
                <c:pt idx="9">
                  <c:v>0.32688734880427595</c:v>
                </c:pt>
                <c:pt idx="10">
                  <c:v>0.38627353503754341</c:v>
                </c:pt>
                <c:pt idx="11">
                  <c:v>0.38518485215110848</c:v>
                </c:pt>
                <c:pt idx="12">
                  <c:v>0.39549653858028821</c:v>
                </c:pt>
                <c:pt idx="13">
                  <c:v>0.41016174981266496</c:v>
                </c:pt>
                <c:pt idx="14">
                  <c:v>0.4001483968814159</c:v>
                </c:pt>
                <c:pt idx="15">
                  <c:v>0.43153296811889313</c:v>
                </c:pt>
                <c:pt idx="16">
                  <c:v>0.43428900172430429</c:v>
                </c:pt>
                <c:pt idx="17">
                  <c:v>0.42565505748991461</c:v>
                </c:pt>
                <c:pt idx="18">
                  <c:v>0.4093960313778186</c:v>
                </c:pt>
                <c:pt idx="19">
                  <c:v>0.4190957276892231</c:v>
                </c:pt>
                <c:pt idx="20">
                  <c:v>0.43924457567812347</c:v>
                </c:pt>
                <c:pt idx="21">
                  <c:v>0.4415104655124899</c:v>
                </c:pt>
                <c:pt idx="22">
                  <c:v>0.46065542473584037</c:v>
                </c:pt>
                <c:pt idx="23">
                  <c:v>0.47963741452530623</c:v>
                </c:pt>
                <c:pt idx="24">
                  <c:v>0.48150132585311584</c:v>
                </c:pt>
                <c:pt idx="25">
                  <c:v>0.48553892784530556</c:v>
                </c:pt>
                <c:pt idx="26">
                  <c:v>0.50792981151841987</c:v>
                </c:pt>
                <c:pt idx="27">
                  <c:v>0.51521066498330159</c:v>
                </c:pt>
                <c:pt idx="28">
                  <c:v>0.51030562786819345</c:v>
                </c:pt>
                <c:pt idx="29">
                  <c:v>0.54194334642366138</c:v>
                </c:pt>
                <c:pt idx="30">
                  <c:v>0.5664886113717863</c:v>
                </c:pt>
                <c:pt idx="31">
                  <c:v>0.60116672198638377</c:v>
                </c:pt>
                <c:pt idx="32">
                  <c:v>0.58056551520755117</c:v>
                </c:pt>
                <c:pt idx="33">
                  <c:v>0.54149670566166019</c:v>
                </c:pt>
                <c:pt idx="34">
                  <c:v>0.45887175316669876</c:v>
                </c:pt>
                <c:pt idx="35">
                  <c:v>0.57243300610557679</c:v>
                </c:pt>
                <c:pt idx="36">
                  <c:v>0.55844378998464606</c:v>
                </c:pt>
                <c:pt idx="37">
                  <c:v>0.58474210483461242</c:v>
                </c:pt>
                <c:pt idx="38">
                  <c:v>0.61495440096669618</c:v>
                </c:pt>
                <c:pt idx="39">
                  <c:v>0.64132010549931173</c:v>
                </c:pt>
                <c:pt idx="40">
                  <c:v>0.66663546844943911</c:v>
                </c:pt>
                <c:pt idx="41">
                  <c:v>0.87244165550003794</c:v>
                </c:pt>
                <c:pt idx="42">
                  <c:v>0.86019915825608784</c:v>
                </c:pt>
                <c:pt idx="43">
                  <c:v>0.80487298466054169</c:v>
                </c:pt>
                <c:pt idx="44">
                  <c:v>0.94958154132156125</c:v>
                </c:pt>
                <c:pt idx="45">
                  <c:v>0.97151512727836364</c:v>
                </c:pt>
                <c:pt idx="46">
                  <c:v>1.0906814602269821</c:v>
                </c:pt>
                <c:pt idx="47">
                  <c:v>1.2005087825416463</c:v>
                </c:pt>
                <c:pt idx="48">
                  <c:v>1.1992534936280144</c:v>
                </c:pt>
                <c:pt idx="49">
                  <c:v>0.93533477257246311</c:v>
                </c:pt>
                <c:pt idx="50">
                  <c:v>1.0049210301230178</c:v>
                </c:pt>
                <c:pt idx="51">
                  <c:v>1.0790577012224825</c:v>
                </c:pt>
                <c:pt idx="52">
                  <c:v>1.0163002335825662</c:v>
                </c:pt>
                <c:pt idx="53">
                  <c:v>1.0147654824327599</c:v>
                </c:pt>
                <c:pt idx="54">
                  <c:v>0.99984895544809604</c:v>
                </c:pt>
                <c:pt idx="55">
                  <c:v>0.99328267892109212</c:v>
                </c:pt>
                <c:pt idx="56">
                  <c:v>1.0119217622738468</c:v>
                </c:pt>
                <c:pt idx="57">
                  <c:v>1.0299809963140611</c:v>
                </c:pt>
                <c:pt idx="58">
                  <c:v>1.1077207999385257</c:v>
                </c:pt>
                <c:pt idx="59">
                  <c:v>1.1165557056569984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1-4546-B0AA-D9AECFE9E98D}"/>
            </c:ext>
          </c:extLst>
        </c:ser>
        <c:ser>
          <c:idx val="5"/>
          <c:order val="5"/>
          <c:tx>
            <c:strRef>
              <c:f>PC_oth!$AA$176</c:f>
              <c:strCache>
                <c:ptCount val="1"/>
                <c:pt idx="0">
                  <c:v>Japan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PC_oth!$AB$176:$AB$235</c:f>
              <c:numCache>
                <c:formatCode>0.00E+00</c:formatCode>
                <c:ptCount val="60"/>
                <c:pt idx="0" formatCode="General">
                  <c:v>478.99534016286947</c:v>
                </c:pt>
                <c:pt idx="1">
                  <c:v>563.58675983882722</c:v>
                </c:pt>
                <c:pt idx="2">
                  <c:v>633.64031517377634</c:v>
                </c:pt>
                <c:pt idx="3">
                  <c:v>717.86691523089416</c:v>
                </c:pt>
                <c:pt idx="4">
                  <c:v>835.65725248411582</c:v>
                </c:pt>
                <c:pt idx="5">
                  <c:v>919.77668818480197</c:v>
                </c:pt>
                <c:pt idx="6">
                  <c:v>1058.5035609090201</c:v>
                </c:pt>
                <c:pt idx="7">
                  <c:v>1228.9092104005958</c:v>
                </c:pt>
                <c:pt idx="8">
                  <c:v>1450.6196523437441</c:v>
                </c:pt>
                <c:pt idx="9">
                  <c:v>1669.0981999078131</c:v>
                </c:pt>
                <c:pt idx="10">
                  <c:v>2037.5599014753411</c:v>
                </c:pt>
                <c:pt idx="11">
                  <c:v>2272.0778022104746</c:v>
                </c:pt>
                <c:pt idx="12">
                  <c:v>2967.0419962342025</c:v>
                </c:pt>
                <c:pt idx="13">
                  <c:v>3997.8411203908122</c:v>
                </c:pt>
                <c:pt idx="14">
                  <c:v>4353.8243551624473</c:v>
                </c:pt>
                <c:pt idx="15">
                  <c:v>4659.1201150013494</c:v>
                </c:pt>
                <c:pt idx="16">
                  <c:v>5197.80669675423</c:v>
                </c:pt>
                <c:pt idx="17">
                  <c:v>6335.7876266813128</c:v>
                </c:pt>
                <c:pt idx="18">
                  <c:v>8821.843491782638</c:v>
                </c:pt>
                <c:pt idx="19">
                  <c:v>9105.1360967146829</c:v>
                </c:pt>
                <c:pt idx="20">
                  <c:v>9465.3797140301995</c:v>
                </c:pt>
                <c:pt idx="21">
                  <c:v>10361.323058018892</c:v>
                </c:pt>
                <c:pt idx="22">
                  <c:v>9578.1138032787112</c:v>
                </c:pt>
                <c:pt idx="23">
                  <c:v>10425.406820942933</c:v>
                </c:pt>
                <c:pt idx="24">
                  <c:v>10984.865828490372</c:v>
                </c:pt>
                <c:pt idx="25">
                  <c:v>11584.649326901748</c:v>
                </c:pt>
                <c:pt idx="26">
                  <c:v>17111.853732538362</c:v>
                </c:pt>
                <c:pt idx="27">
                  <c:v>20745.25209193987</c:v>
                </c:pt>
                <c:pt idx="28">
                  <c:v>25051.854315438919</c:v>
                </c:pt>
                <c:pt idx="29">
                  <c:v>24813.29937833572</c:v>
                </c:pt>
                <c:pt idx="30">
                  <c:v>25359.347020310041</c:v>
                </c:pt>
                <c:pt idx="31">
                  <c:v>28925.041575688072</c:v>
                </c:pt>
                <c:pt idx="32">
                  <c:v>31464.549046227989</c:v>
                </c:pt>
                <c:pt idx="33">
                  <c:v>35765.914088674806</c:v>
                </c:pt>
                <c:pt idx="34">
                  <c:v>39268.56686862043</c:v>
                </c:pt>
                <c:pt idx="35">
                  <c:v>43440.367867896719</c:v>
                </c:pt>
                <c:pt idx="36">
                  <c:v>38436.926311911833</c:v>
                </c:pt>
                <c:pt idx="37">
                  <c:v>35021.719091715902</c:v>
                </c:pt>
                <c:pt idx="38">
                  <c:v>31902.767095513733</c:v>
                </c:pt>
                <c:pt idx="39">
                  <c:v>36026.556075016808</c:v>
                </c:pt>
                <c:pt idx="40">
                  <c:v>38532.04087529354</c:v>
                </c:pt>
                <c:pt idx="41">
                  <c:v>33846.465641434232</c:v>
                </c:pt>
                <c:pt idx="42">
                  <c:v>32289.350536072558</c:v>
                </c:pt>
                <c:pt idx="43">
                  <c:v>34808.390917661287</c:v>
                </c:pt>
                <c:pt idx="44">
                  <c:v>37688.722335940642</c:v>
                </c:pt>
                <c:pt idx="45">
                  <c:v>37217.648727916981</c:v>
                </c:pt>
                <c:pt idx="46">
                  <c:v>35433.988963743017</c:v>
                </c:pt>
                <c:pt idx="47">
                  <c:v>35275.228431266696</c:v>
                </c:pt>
                <c:pt idx="48">
                  <c:v>39339.297573182572</c:v>
                </c:pt>
                <c:pt idx="49">
                  <c:v>40855.175635459636</c:v>
                </c:pt>
                <c:pt idx="50">
                  <c:v>44507.676385917155</c:v>
                </c:pt>
                <c:pt idx="51">
                  <c:v>48167.997268496532</c:v>
                </c:pt>
                <c:pt idx="52">
                  <c:v>48603.476649774908</c:v>
                </c:pt>
                <c:pt idx="53">
                  <c:v>40454.447457890281</c:v>
                </c:pt>
                <c:pt idx="54">
                  <c:v>38109.412112557286</c:v>
                </c:pt>
                <c:pt idx="55">
                  <c:v>34524.469860933721</c:v>
                </c:pt>
                <c:pt idx="56">
                  <c:v>38761.818150192456</c:v>
                </c:pt>
                <c:pt idx="57">
                  <c:v>38386.511145705685</c:v>
                </c:pt>
                <c:pt idx="58">
                  <c:v>39159.423563395205</c:v>
                </c:pt>
                <c:pt idx="59">
                  <c:v>40246.880128416407</c:v>
                </c:pt>
              </c:numCache>
            </c:numRef>
          </c:xVal>
          <c:yVal>
            <c:numRef>
              <c:f>PC_oth!$AF$176:$AF$235</c:f>
              <c:numCache>
                <c:formatCode>General</c:formatCode>
                <c:ptCount val="60"/>
                <c:pt idx="0">
                  <c:v>6.8974798699983547E-2</c:v>
                </c:pt>
                <c:pt idx="1">
                  <c:v>8.568052015419779E-2</c:v>
                </c:pt>
                <c:pt idx="2">
                  <c:v>4.9643454465770766E-2</c:v>
                </c:pt>
                <c:pt idx="3">
                  <c:v>8.0256244232725524E-2</c:v>
                </c:pt>
                <c:pt idx="4">
                  <c:v>0.12000758745118884</c:v>
                </c:pt>
                <c:pt idx="5">
                  <c:v>9.7639582469517858E-2</c:v>
                </c:pt>
                <c:pt idx="6">
                  <c:v>0.12050830702809236</c:v>
                </c:pt>
                <c:pt idx="7">
                  <c:v>0.15148907669396872</c:v>
                </c:pt>
                <c:pt idx="8">
                  <c:v>0.20319209066801242</c:v>
                </c:pt>
                <c:pt idx="9">
                  <c:v>0.25550016598495717</c:v>
                </c:pt>
                <c:pt idx="10">
                  <c:v>0.29093411279888831</c:v>
                </c:pt>
                <c:pt idx="11">
                  <c:v>0.30942034885390685</c:v>
                </c:pt>
                <c:pt idx="12">
                  <c:v>0.3791266243351194</c:v>
                </c:pt>
                <c:pt idx="13">
                  <c:v>0.50568020606253516</c:v>
                </c:pt>
                <c:pt idx="14">
                  <c:v>0.38269807958849783</c:v>
                </c:pt>
                <c:pt idx="15">
                  <c:v>0.33267371037543247</c:v>
                </c:pt>
                <c:pt idx="16">
                  <c:v>0.4305394385364173</c:v>
                </c:pt>
                <c:pt idx="17">
                  <c:v>0.34567428369890324</c:v>
                </c:pt>
                <c:pt idx="18">
                  <c:v>0.35642244975157245</c:v>
                </c:pt>
                <c:pt idx="19">
                  <c:v>0.38596097157890452</c:v>
                </c:pt>
                <c:pt idx="20">
                  <c:v>0.32777294446061889</c:v>
                </c:pt>
                <c:pt idx="21">
                  <c:v>0.20700302767246262</c:v>
                </c:pt>
                <c:pt idx="22">
                  <c:v>0.2471932756945506</c:v>
                </c:pt>
                <c:pt idx="23">
                  <c:v>0.27477935764889155</c:v>
                </c:pt>
                <c:pt idx="24">
                  <c:v>0.18035053958251829</c:v>
                </c:pt>
                <c:pt idx="25">
                  <c:v>0.19663471600463697</c:v>
                </c:pt>
                <c:pt idx="26">
                  <c:v>0.20124570485084597</c:v>
                </c:pt>
                <c:pt idx="27">
                  <c:v>0.22593835444844335</c:v>
                </c:pt>
                <c:pt idx="28">
                  <c:v>0.41819106553456137</c:v>
                </c:pt>
                <c:pt idx="29">
                  <c:v>0.48858246022411311</c:v>
                </c:pt>
                <c:pt idx="30">
                  <c:v>0.43583683026137926</c:v>
                </c:pt>
                <c:pt idx="31">
                  <c:v>0.46563010468526472</c:v>
                </c:pt>
                <c:pt idx="32">
                  <c:v>0.41261231742251081</c:v>
                </c:pt>
                <c:pt idx="33">
                  <c:v>0.35591605564178563</c:v>
                </c:pt>
                <c:pt idx="34">
                  <c:v>0.52563289768029275</c:v>
                </c:pt>
                <c:pt idx="35">
                  <c:v>0.36129435767530377</c:v>
                </c:pt>
                <c:pt idx="36">
                  <c:v>0.36794650816278257</c:v>
                </c:pt>
                <c:pt idx="37">
                  <c:v>0.27886274581061482</c:v>
                </c:pt>
                <c:pt idx="38">
                  <c:v>0.13049172372134799</c:v>
                </c:pt>
                <c:pt idx="39">
                  <c:v>8.1089099163840231E-2</c:v>
                </c:pt>
                <c:pt idx="40">
                  <c:v>4.4826446867387161E-2</c:v>
                </c:pt>
                <c:pt idx="41">
                  <c:v>4.2659210847116394E-2</c:v>
                </c:pt>
                <c:pt idx="42">
                  <c:v>2.3973521911412849E-2</c:v>
                </c:pt>
                <c:pt idx="43">
                  <c:v>1.3560449584240302E-2</c:v>
                </c:pt>
                <c:pt idx="44">
                  <c:v>2.1035351163500426E-2</c:v>
                </c:pt>
                <c:pt idx="45">
                  <c:v>2.1056279527278655E-2</c:v>
                </c:pt>
                <c:pt idx="46">
                  <c:v>3.1875350008603566E-2</c:v>
                </c:pt>
                <c:pt idx="47">
                  <c:v>9.7810368668994948E-3</c:v>
                </c:pt>
                <c:pt idx="48">
                  <c:v>3.1176093016718393E-2</c:v>
                </c:pt>
                <c:pt idx="49">
                  <c:v>0.14464103609059373</c:v>
                </c:pt>
                <c:pt idx="50">
                  <c:v>5.2429905520418617E-2</c:v>
                </c:pt>
                <c:pt idx="51">
                  <c:v>0.13655183716254807</c:v>
                </c:pt>
                <c:pt idx="52">
                  <c:v>0.17212103832201148</c:v>
                </c:pt>
                <c:pt idx="53">
                  <c:v>0.16187825340613574</c:v>
                </c:pt>
                <c:pt idx="54">
                  <c:v>0.16651908450925543</c:v>
                </c:pt>
                <c:pt idx="55">
                  <c:v>0.19819541296670637</c:v>
                </c:pt>
                <c:pt idx="56">
                  <c:v>0.19350591459815139</c:v>
                </c:pt>
                <c:pt idx="57">
                  <c:v>0.25938325725869754</c:v>
                </c:pt>
                <c:pt idx="58">
                  <c:v>0.22225412968242073</c:v>
                </c:pt>
                <c:pt idx="59">
                  <c:v>0.22613356514644595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1-4546-B0AA-D9AECFE9E98D}"/>
            </c:ext>
          </c:extLst>
        </c:ser>
        <c:ser>
          <c:idx val="6"/>
          <c:order val="6"/>
          <c:tx>
            <c:strRef>
              <c:f>PC_oth!$AA$236</c:f>
              <c:strCache>
                <c:ptCount val="1"/>
                <c:pt idx="0">
                  <c:v>Middle 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PC_oth!$AB$236:$AB$295</c:f>
              <c:numCache>
                <c:formatCode>0.00E+00</c:formatCode>
                <c:ptCount val="60"/>
                <c:pt idx="0" formatCode="General">
                  <c:v>191.68078124221512</c:v>
                </c:pt>
                <c:pt idx="1">
                  <c:v>196.92508178923299</c:v>
                </c:pt>
                <c:pt idx="2">
                  <c:v>203.43731670425322</c:v>
                </c:pt>
                <c:pt idx="3">
                  <c:v>208.13236149664789</c:v>
                </c:pt>
                <c:pt idx="4">
                  <c:v>221.32123713557195</c:v>
                </c:pt>
                <c:pt idx="5">
                  <c:v>244.74731838880854</c:v>
                </c:pt>
                <c:pt idx="6">
                  <c:v>261.08311734946454</c:v>
                </c:pt>
                <c:pt idx="7">
                  <c:v>284.03016032721041</c:v>
                </c:pt>
                <c:pt idx="8">
                  <c:v>392.74374375709169</c:v>
                </c:pt>
                <c:pt idx="9">
                  <c:v>424.73540215684307</c:v>
                </c:pt>
                <c:pt idx="10">
                  <c:v>480.6669922198999</c:v>
                </c:pt>
                <c:pt idx="11">
                  <c:v>596.00051057306257</c:v>
                </c:pt>
                <c:pt idx="12">
                  <c:v>740.99103536488303</c:v>
                </c:pt>
                <c:pt idx="13">
                  <c:v>1122.8856259794886</c:v>
                </c:pt>
                <c:pt idx="14">
                  <c:v>2401.5465031180534</c:v>
                </c:pt>
                <c:pt idx="15">
                  <c:v>2823.8757905204266</c:v>
                </c:pt>
                <c:pt idx="16">
                  <c:v>3630.6171191760654</c:v>
                </c:pt>
                <c:pt idx="17">
                  <c:v>4142.3896556032805</c:v>
                </c:pt>
                <c:pt idx="18">
                  <c:v>4046.2105672281646</c:v>
                </c:pt>
                <c:pt idx="19">
                  <c:v>4996.3838229585972</c:v>
                </c:pt>
                <c:pt idx="20">
                  <c:v>6250.3265329098494</c:v>
                </c:pt>
                <c:pt idx="21">
                  <c:v>6613.775879490845</c:v>
                </c:pt>
                <c:pt idx="22">
                  <c:v>6156.3261721685121</c:v>
                </c:pt>
                <c:pt idx="23">
                  <c:v>5909.1929626534875</c:v>
                </c:pt>
                <c:pt idx="24">
                  <c:v>5591.7874653567333</c:v>
                </c:pt>
                <c:pt idx="25">
                  <c:v>5372.5831934054995</c:v>
                </c:pt>
                <c:pt idx="26">
                  <c:v>5163.8940720219489</c:v>
                </c:pt>
                <c:pt idx="27">
                  <c:v>3915.0865978299448</c:v>
                </c:pt>
                <c:pt idx="28">
                  <c:v>3672.0764053050898</c:v>
                </c:pt>
                <c:pt idx="29">
                  <c:v>3698.759343592083</c:v>
                </c:pt>
                <c:pt idx="30">
                  <c:v>4098.0282447428945</c:v>
                </c:pt>
                <c:pt idx="31">
                  <c:v>3799.9284803624487</c:v>
                </c:pt>
                <c:pt idx="32">
                  <c:v>3853.9600076361266</c:v>
                </c:pt>
                <c:pt idx="33">
                  <c:v>3348.8786099634608</c:v>
                </c:pt>
                <c:pt idx="34">
                  <c:v>3465.7967243437129</c:v>
                </c:pt>
                <c:pt idx="35">
                  <c:v>3885.5659531269916</c:v>
                </c:pt>
                <c:pt idx="36">
                  <c:v>4392.7902107892869</c:v>
                </c:pt>
                <c:pt idx="37">
                  <c:v>4426.9647002033289</c:v>
                </c:pt>
                <c:pt idx="38">
                  <c:v>4035.7948188717764</c:v>
                </c:pt>
                <c:pt idx="39">
                  <c:v>4316.3849678736606</c:v>
                </c:pt>
                <c:pt idx="40">
                  <c:v>4839.0731843939966</c:v>
                </c:pt>
                <c:pt idx="41">
                  <c:v>4867.6482980099681</c:v>
                </c:pt>
                <c:pt idx="42">
                  <c:v>4955.8604241465564</c:v>
                </c:pt>
                <c:pt idx="43">
                  <c:v>5603.7423188550019</c:v>
                </c:pt>
                <c:pt idx="44">
                  <c:v>6650.5274403596823</c:v>
                </c:pt>
                <c:pt idx="45">
                  <c:v>8074.6815863336979</c:v>
                </c:pt>
                <c:pt idx="46">
                  <c:v>9359.1673864289623</c:v>
                </c:pt>
                <c:pt idx="47">
                  <c:v>10848.274813610507</c:v>
                </c:pt>
                <c:pt idx="48">
                  <c:v>13129.366928580386</c:v>
                </c:pt>
                <c:pt idx="49">
                  <c:v>11204.006655342338</c:v>
                </c:pt>
                <c:pt idx="50">
                  <c:v>13053.569811088648</c:v>
                </c:pt>
                <c:pt idx="51">
                  <c:v>15767.440427002675</c:v>
                </c:pt>
                <c:pt idx="52">
                  <c:v>16581.28215888908</c:v>
                </c:pt>
                <c:pt idx="53">
                  <c:v>15484.283293805373</c:v>
                </c:pt>
                <c:pt idx="54">
                  <c:v>15248.620316835704</c:v>
                </c:pt>
                <c:pt idx="55">
                  <c:v>12990.105668860917</c:v>
                </c:pt>
                <c:pt idx="56">
                  <c:v>12848.849499016887</c:v>
                </c:pt>
                <c:pt idx="57">
                  <c:v>13520.810268922763</c:v>
                </c:pt>
                <c:pt idx="58">
                  <c:v>14619.042833797252</c:v>
                </c:pt>
                <c:pt idx="59">
                  <c:v>14406.248993939891</c:v>
                </c:pt>
              </c:numCache>
            </c:numRef>
          </c:xVal>
          <c:yVal>
            <c:numRef>
              <c:f>PC_oth!$AF$236:$AF$295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2.9073331199592874E-2</c:v>
                </c:pt>
                <c:pt idx="3">
                  <c:v>3.04975676117362E-2</c:v>
                </c:pt>
                <c:pt idx="4">
                  <c:v>2.5838186747425319E-2</c:v>
                </c:pt>
                <c:pt idx="5">
                  <c:v>2.2180178091169858E-2</c:v>
                </c:pt>
                <c:pt idx="6">
                  <c:v>4.5262732842846425E-2</c:v>
                </c:pt>
                <c:pt idx="7">
                  <c:v>3.1427167864353275E-2</c:v>
                </c:pt>
                <c:pt idx="8">
                  <c:v>3.4066147029508061E-2</c:v>
                </c:pt>
                <c:pt idx="9">
                  <c:v>3.7135112664688816E-2</c:v>
                </c:pt>
                <c:pt idx="10">
                  <c:v>5.5396829735084592E-2</c:v>
                </c:pt>
                <c:pt idx="11">
                  <c:v>6.3424430101651719E-2</c:v>
                </c:pt>
                <c:pt idx="12">
                  <c:v>0.10459924856747636</c:v>
                </c:pt>
                <c:pt idx="13">
                  <c:v>0.11208995946707521</c:v>
                </c:pt>
                <c:pt idx="14">
                  <c:v>0.18594863538891715</c:v>
                </c:pt>
                <c:pt idx="15">
                  <c:v>0.25129809838538325</c:v>
                </c:pt>
                <c:pt idx="16">
                  <c:v>0.28128812870432252</c:v>
                </c:pt>
                <c:pt idx="17">
                  <c:v>0.34792697277703488</c:v>
                </c:pt>
                <c:pt idx="18">
                  <c:v>0.29279685380088089</c:v>
                </c:pt>
                <c:pt idx="19">
                  <c:v>0.24574833447247135</c:v>
                </c:pt>
                <c:pt idx="20">
                  <c:v>0.32533697449363791</c:v>
                </c:pt>
                <c:pt idx="21">
                  <c:v>0.5601269361291531</c:v>
                </c:pt>
                <c:pt idx="22">
                  <c:v>0.38309214943470604</c:v>
                </c:pt>
                <c:pt idx="23">
                  <c:v>0.42308992219776564</c:v>
                </c:pt>
                <c:pt idx="24">
                  <c:v>0.3242746192037253</c:v>
                </c:pt>
                <c:pt idx="25">
                  <c:v>0.34840411573312458</c:v>
                </c:pt>
                <c:pt idx="26">
                  <c:v>0.22775099304887877</c:v>
                </c:pt>
                <c:pt idx="27">
                  <c:v>0.26581195505980099</c:v>
                </c:pt>
                <c:pt idx="28">
                  <c:v>0.25971538623267776</c:v>
                </c:pt>
                <c:pt idx="29">
                  <c:v>0.29009254350556302</c:v>
                </c:pt>
                <c:pt idx="30">
                  <c:v>0.26990952713610938</c:v>
                </c:pt>
                <c:pt idx="31">
                  <c:v>0.43707207523335312</c:v>
                </c:pt>
                <c:pt idx="32">
                  <c:v>0.44107455027248832</c:v>
                </c:pt>
                <c:pt idx="33">
                  <c:v>0.44062590994339634</c:v>
                </c:pt>
                <c:pt idx="34">
                  <c:v>0.53875086768527558</c:v>
                </c:pt>
                <c:pt idx="35">
                  <c:v>0.46593405819237527</c:v>
                </c:pt>
                <c:pt idx="36">
                  <c:v>0.46432662814944226</c:v>
                </c:pt>
                <c:pt idx="37">
                  <c:v>0.5957573085194362</c:v>
                </c:pt>
                <c:pt idx="38">
                  <c:v>0.60038404630828113</c:v>
                </c:pt>
                <c:pt idx="39">
                  <c:v>0.64071883052933754</c:v>
                </c:pt>
                <c:pt idx="40">
                  <c:v>0.71761973615884744</c:v>
                </c:pt>
                <c:pt idx="41">
                  <c:v>0.70250459752446159</c:v>
                </c:pt>
                <c:pt idx="42">
                  <c:v>0.72022743301267877</c:v>
                </c:pt>
                <c:pt idx="43">
                  <c:v>0.80878396638898431</c:v>
                </c:pt>
                <c:pt idx="44">
                  <c:v>0.89870894055427664</c:v>
                </c:pt>
                <c:pt idx="45">
                  <c:v>1.019423337955299</c:v>
                </c:pt>
                <c:pt idx="46">
                  <c:v>0.93294698644042673</c:v>
                </c:pt>
                <c:pt idx="47">
                  <c:v>1.0590343882827375</c:v>
                </c:pt>
                <c:pt idx="48">
                  <c:v>1.1763175988422965</c:v>
                </c:pt>
                <c:pt idx="49">
                  <c:v>1.1856793756671338</c:v>
                </c:pt>
                <c:pt idx="50">
                  <c:v>0.99024571429747155</c:v>
                </c:pt>
                <c:pt idx="51">
                  <c:v>1.1761565619606329</c:v>
                </c:pt>
                <c:pt idx="52">
                  <c:v>1.1790996488897387</c:v>
                </c:pt>
                <c:pt idx="53">
                  <c:v>1.086333458446276</c:v>
                </c:pt>
                <c:pt idx="54">
                  <c:v>1.0211791065429205</c:v>
                </c:pt>
                <c:pt idx="55">
                  <c:v>1.237899462013297</c:v>
                </c:pt>
                <c:pt idx="56">
                  <c:v>1.2517165337642953</c:v>
                </c:pt>
                <c:pt idx="57">
                  <c:v>1.315042160418983</c:v>
                </c:pt>
                <c:pt idx="58">
                  <c:v>1.2416322414146654</c:v>
                </c:pt>
                <c:pt idx="59">
                  <c:v>1.2298246044585164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D1-4546-B0AA-D9AECFE9E98D}"/>
            </c:ext>
          </c:extLst>
        </c:ser>
        <c:ser>
          <c:idx val="7"/>
          <c:order val="7"/>
          <c:tx>
            <c:strRef>
              <c:f>PC_oth!$AA$296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PC_oth!$AB$296:$AB$355</c:f>
              <c:numCache>
                <c:formatCode>0.00E+00</c:formatCode>
                <c:ptCount val="60"/>
                <c:pt idx="0" formatCode="General">
                  <c:v>2525.0560816073039</c:v>
                </c:pt>
                <c:pt idx="1">
                  <c:v>2566.7203825524866</c:v>
                </c:pt>
                <c:pt idx="2">
                  <c:v>2700.3655484489559</c:v>
                </c:pt>
                <c:pt idx="3">
                  <c:v>2806.0822897481753</c:v>
                </c:pt>
                <c:pt idx="4">
                  <c:v>2973.6294977261359</c:v>
                </c:pt>
                <c:pt idx="5">
                  <c:v>3177.2172047486251</c:v>
                </c:pt>
                <c:pt idx="6">
                  <c:v>3434.9985024158336</c:v>
                </c:pt>
                <c:pt idx="7">
                  <c:v>3585.1169189597349</c:v>
                </c:pt>
                <c:pt idx="8">
                  <c:v>3867.2083310547901</c:v>
                </c:pt>
                <c:pt idx="9">
                  <c:v>4134.9433875844516</c:v>
                </c:pt>
                <c:pt idx="10">
                  <c:v>4306.7656413545192</c:v>
                </c:pt>
                <c:pt idx="11">
                  <c:v>4610.2748669549155</c:v>
                </c:pt>
                <c:pt idx="12">
                  <c:v>5011.7529243498375</c:v>
                </c:pt>
                <c:pt idx="13">
                  <c:v>5544.6811084001374</c:v>
                </c:pt>
                <c:pt idx="14">
                  <c:v>6033.5305314580164</c:v>
                </c:pt>
                <c:pt idx="15">
                  <c:v>6516.8401060838733</c:v>
                </c:pt>
                <c:pt idx="16">
                  <c:v>7164.9160902877129</c:v>
                </c:pt>
                <c:pt idx="17">
                  <c:v>7741.1451841269445</c:v>
                </c:pt>
                <c:pt idx="18">
                  <c:v>8592.8030814249323</c:v>
                </c:pt>
                <c:pt idx="19">
                  <c:v>9528.0718632802946</c:v>
                </c:pt>
                <c:pt idx="20">
                  <c:v>10442.186609972116</c:v>
                </c:pt>
                <c:pt idx="21">
                  <c:v>11669.112123858869</c:v>
                </c:pt>
                <c:pt idx="22">
                  <c:v>11718.854982021619</c:v>
                </c:pt>
                <c:pt idx="23">
                  <c:v>12446.960906464705</c:v>
                </c:pt>
                <c:pt idx="24">
                  <c:v>13631.494442825717</c:v>
                </c:pt>
                <c:pt idx="25">
                  <c:v>14419.311383539283</c:v>
                </c:pt>
                <c:pt idx="26">
                  <c:v>14808.433932204007</c:v>
                </c:pt>
                <c:pt idx="27">
                  <c:v>15618.037360029273</c:v>
                </c:pt>
                <c:pt idx="28">
                  <c:v>16829.734306341481</c:v>
                </c:pt>
                <c:pt idx="29">
                  <c:v>18032.74264342001</c:v>
                </c:pt>
                <c:pt idx="30">
                  <c:v>18873.882133124716</c:v>
                </c:pt>
                <c:pt idx="31">
                  <c:v>19320.600771314948</c:v>
                </c:pt>
                <c:pt idx="32">
                  <c:v>20098.570297531794</c:v>
                </c:pt>
                <c:pt idx="33">
                  <c:v>21038.842548260865</c:v>
                </c:pt>
                <c:pt idx="34">
                  <c:v>21955.428659845933</c:v>
                </c:pt>
                <c:pt idx="35">
                  <c:v>22218.19707685303</c:v>
                </c:pt>
                <c:pt idx="36">
                  <c:v>23237.574034078429</c:v>
                </c:pt>
                <c:pt idx="37">
                  <c:v>24500.07574861079</c:v>
                </c:pt>
                <c:pt idx="38">
                  <c:v>25421.563808171741</c:v>
                </c:pt>
                <c:pt idx="39">
                  <c:v>26803.34486873764</c:v>
                </c:pt>
                <c:pt idx="40">
                  <c:v>28421.627001943067</c:v>
                </c:pt>
                <c:pt idx="41">
                  <c:v>29006.138028050224</c:v>
                </c:pt>
                <c:pt idx="42">
                  <c:v>29634.809286465941</c:v>
                </c:pt>
                <c:pt idx="43">
                  <c:v>30788.482054069063</c:v>
                </c:pt>
                <c:pt idx="44">
                  <c:v>32658.849223354762</c:v>
                </c:pt>
                <c:pt idx="45">
                  <c:v>34773.333791445853</c:v>
                </c:pt>
                <c:pt idx="46">
                  <c:v>36727.482241743186</c:v>
                </c:pt>
                <c:pt idx="47">
                  <c:v>38280.818494357765</c:v>
                </c:pt>
                <c:pt idx="48">
                  <c:v>38763.177544550963</c:v>
                </c:pt>
                <c:pt idx="49">
                  <c:v>36920.841352490221</c:v>
                </c:pt>
                <c:pt idx="50">
                  <c:v>38615.139385886854</c:v>
                </c:pt>
                <c:pt idx="51">
                  <c:v>40104.099823735698</c:v>
                </c:pt>
                <c:pt idx="52">
                  <c:v>41275.198129244905</c:v>
                </c:pt>
                <c:pt idx="53">
                  <c:v>42362.925202954626</c:v>
                </c:pt>
                <c:pt idx="54">
                  <c:v>43548.466697873009</c:v>
                </c:pt>
                <c:pt idx="55">
                  <c:v>43816.107113227001</c:v>
                </c:pt>
                <c:pt idx="56">
                  <c:v>44200.650752707719</c:v>
                </c:pt>
                <c:pt idx="57">
                  <c:v>45913.572319761901</c:v>
                </c:pt>
                <c:pt idx="58">
                  <c:v>48003.030529980337</c:v>
                </c:pt>
                <c:pt idx="59">
                  <c:v>49530.004705229621</c:v>
                </c:pt>
              </c:numCache>
            </c:numRef>
          </c:xVal>
          <c:yVal>
            <c:numRef>
              <c:f>PC_oth!$AF$296:$AF$355</c:f>
              <c:numCache>
                <c:formatCode>General</c:formatCode>
                <c:ptCount val="60"/>
                <c:pt idx="0">
                  <c:v>0.32241528973234096</c:v>
                </c:pt>
                <c:pt idx="1">
                  <c:v>0.33605954135951688</c:v>
                </c:pt>
                <c:pt idx="2">
                  <c:v>0.36611563299780747</c:v>
                </c:pt>
                <c:pt idx="3">
                  <c:v>0.40629431600506288</c:v>
                </c:pt>
                <c:pt idx="4">
                  <c:v>0.44986250464643263</c:v>
                </c:pt>
                <c:pt idx="5">
                  <c:v>0.46175406473612068</c:v>
                </c:pt>
                <c:pt idx="6">
                  <c:v>0.49046675763175612</c:v>
                </c:pt>
                <c:pt idx="7">
                  <c:v>0.50094745681207942</c:v>
                </c:pt>
                <c:pt idx="8">
                  <c:v>0.55903058421969198</c:v>
                </c:pt>
                <c:pt idx="9">
                  <c:v>0.60557906055748767</c:v>
                </c:pt>
                <c:pt idx="10">
                  <c:v>0.62677416853299128</c:v>
                </c:pt>
                <c:pt idx="11">
                  <c:v>0.63199495094506175</c:v>
                </c:pt>
                <c:pt idx="12">
                  <c:v>0.67273169877322458</c:v>
                </c:pt>
                <c:pt idx="13">
                  <c:v>0.7027510229294881</c:v>
                </c:pt>
                <c:pt idx="14">
                  <c:v>0.65768420178614184</c:v>
                </c:pt>
                <c:pt idx="15">
                  <c:v>0.55483538374833186</c:v>
                </c:pt>
                <c:pt idx="16">
                  <c:v>0.65199403908069609</c:v>
                </c:pt>
                <c:pt idx="17">
                  <c:v>0.6490482342271906</c:v>
                </c:pt>
                <c:pt idx="18">
                  <c:v>0.69822592482955281</c:v>
                </c:pt>
                <c:pt idx="19">
                  <c:v>0.67364234021666269</c:v>
                </c:pt>
                <c:pt idx="20">
                  <c:v>0.59921316025376692</c:v>
                </c:pt>
                <c:pt idx="21">
                  <c:v>0.63929642998040859</c:v>
                </c:pt>
                <c:pt idx="22">
                  <c:v>0.59352252813170248</c:v>
                </c:pt>
                <c:pt idx="23">
                  <c:v>0.65156963813702595</c:v>
                </c:pt>
                <c:pt idx="24">
                  <c:v>0.68615005368017234</c:v>
                </c:pt>
                <c:pt idx="25">
                  <c:v>0.65588903122415732</c:v>
                </c:pt>
                <c:pt idx="26">
                  <c:v>0.68659677550402909</c:v>
                </c:pt>
                <c:pt idx="27">
                  <c:v>0.70930477575416073</c:v>
                </c:pt>
                <c:pt idx="28">
                  <c:v>0.72264350274467004</c:v>
                </c:pt>
                <c:pt idx="29">
                  <c:v>0.64815913391169</c:v>
                </c:pt>
                <c:pt idx="30">
                  <c:v>0.66415661847603924</c:v>
                </c:pt>
                <c:pt idx="31">
                  <c:v>0.62517334172974814</c:v>
                </c:pt>
                <c:pt idx="32">
                  <c:v>0.63493348144085504</c:v>
                </c:pt>
                <c:pt idx="33">
                  <c:v>0.64783214398215039</c:v>
                </c:pt>
                <c:pt idx="34">
                  <c:v>0.74176123484691092</c:v>
                </c:pt>
                <c:pt idx="35">
                  <c:v>0.58244511550295586</c:v>
                </c:pt>
                <c:pt idx="36">
                  <c:v>0.57316060607245989</c:v>
                </c:pt>
                <c:pt idx="37">
                  <c:v>0.67759514943011734</c:v>
                </c:pt>
                <c:pt idx="38">
                  <c:v>0.74058023989494604</c:v>
                </c:pt>
                <c:pt idx="39">
                  <c:v>0.79753605665586702</c:v>
                </c:pt>
                <c:pt idx="40">
                  <c:v>0.74572832518967069</c:v>
                </c:pt>
                <c:pt idx="41">
                  <c:v>0.76883566740247922</c:v>
                </c:pt>
                <c:pt idx="42">
                  <c:v>0.78103445591310594</c:v>
                </c:pt>
                <c:pt idx="43">
                  <c:v>0.8685853505050728</c:v>
                </c:pt>
                <c:pt idx="44">
                  <c:v>0.98683163892959702</c:v>
                </c:pt>
                <c:pt idx="45">
                  <c:v>1.048063769439384</c:v>
                </c:pt>
                <c:pt idx="46">
                  <c:v>1.0797120284253421</c:v>
                </c:pt>
                <c:pt idx="47">
                  <c:v>1.056824295884738</c:v>
                </c:pt>
                <c:pt idx="48">
                  <c:v>1.0819899082642432</c:v>
                </c:pt>
                <c:pt idx="49">
                  <c:v>1.0254398694927187</c:v>
                </c:pt>
                <c:pt idx="50">
                  <c:v>1.0946543338490011</c:v>
                </c:pt>
                <c:pt idx="51">
                  <c:v>0.99758715563895151</c:v>
                </c:pt>
                <c:pt idx="52">
                  <c:v>1.0336799812663209</c:v>
                </c:pt>
                <c:pt idx="53">
                  <c:v>1.1194089011846251</c:v>
                </c:pt>
                <c:pt idx="54">
                  <c:v>1.2163163313598275</c:v>
                </c:pt>
                <c:pt idx="55">
                  <c:v>1.2671082027482481</c:v>
                </c:pt>
                <c:pt idx="56">
                  <c:v>1.3358588314715314</c:v>
                </c:pt>
                <c:pt idx="57">
                  <c:v>1.3184332624223436</c:v>
                </c:pt>
                <c:pt idx="58">
                  <c:v>1.3272011031898443</c:v>
                </c:pt>
                <c:pt idx="59">
                  <c:v>1.3481086854716307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D1-4546-B0AA-D9AECFE9E98D}"/>
            </c:ext>
          </c:extLst>
        </c:ser>
        <c:ser>
          <c:idx val="8"/>
          <c:order val="8"/>
          <c:tx>
            <c:strRef>
              <c:f>PC_oth!$AA$356</c:f>
              <c:strCache>
                <c:ptCount val="1"/>
                <c:pt idx="0">
                  <c:v>Other 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PC_oth!$AB$356:$AB$415</c:f>
              <c:numCache>
                <c:formatCode>0.00E+00</c:formatCode>
                <c:ptCount val="60"/>
                <c:pt idx="0" formatCode="General">
                  <c:v>89.859619021193609</c:v>
                </c:pt>
                <c:pt idx="1">
                  <c:v>90.325745371300243</c:v>
                </c:pt>
                <c:pt idx="2">
                  <c:v>95.17675961588958</c:v>
                </c:pt>
                <c:pt idx="3">
                  <c:v>107.54128189378247</c:v>
                </c:pt>
                <c:pt idx="4">
                  <c:v>119.32537993008579</c:v>
                </c:pt>
                <c:pt idx="5">
                  <c:v>123.67697644946708</c:v>
                </c:pt>
                <c:pt idx="6">
                  <c:v>103.60246400701658</c:v>
                </c:pt>
                <c:pt idx="7">
                  <c:v>103.44378358777095</c:v>
                </c:pt>
                <c:pt idx="8">
                  <c:v>110.12070935352675</c:v>
                </c:pt>
                <c:pt idx="9">
                  <c:v>120.25071530980618</c:v>
                </c:pt>
                <c:pt idx="10">
                  <c:v>127.72903168391113</c:v>
                </c:pt>
                <c:pt idx="11">
                  <c:v>133.98012838888454</c:v>
                </c:pt>
                <c:pt idx="12">
                  <c:v>139.70207958572053</c:v>
                </c:pt>
                <c:pt idx="13">
                  <c:v>165.77791512395018</c:v>
                </c:pt>
                <c:pt idx="14">
                  <c:v>204.44013648169258</c:v>
                </c:pt>
                <c:pt idx="15">
                  <c:v>210.12490231984799</c:v>
                </c:pt>
                <c:pt idx="16">
                  <c:v>232.6785568224042</c:v>
                </c:pt>
                <c:pt idx="17">
                  <c:v>272.22662343270412</c:v>
                </c:pt>
                <c:pt idx="18">
                  <c:v>312.93791030491741</c:v>
                </c:pt>
                <c:pt idx="19">
                  <c:v>348.092843787052</c:v>
                </c:pt>
                <c:pt idx="20">
                  <c:v>405.97602025130999</c:v>
                </c:pt>
                <c:pt idx="21">
                  <c:v>432.15000334457739</c:v>
                </c:pt>
                <c:pt idx="22">
                  <c:v>445.63988257763054</c:v>
                </c:pt>
                <c:pt idx="23">
                  <c:v>457.58325481074826</c:v>
                </c:pt>
                <c:pt idx="24">
                  <c:v>462.43690758749813</c:v>
                </c:pt>
                <c:pt idx="25">
                  <c:v>456.15965254657289</c:v>
                </c:pt>
                <c:pt idx="26">
                  <c:v>478.25309215695404</c:v>
                </c:pt>
                <c:pt idx="27">
                  <c:v>533.46296859710174</c:v>
                </c:pt>
                <c:pt idx="28">
                  <c:v>591.69538928602026</c:v>
                </c:pt>
                <c:pt idx="29">
                  <c:v>623.78726410884576</c:v>
                </c:pt>
                <c:pt idx="30">
                  <c:v>682.89820253206028</c:v>
                </c:pt>
                <c:pt idx="31">
                  <c:v>700.48883941807321</c:v>
                </c:pt>
                <c:pt idx="32">
                  <c:v>749.31535185332973</c:v>
                </c:pt>
                <c:pt idx="33">
                  <c:v>803.46770283706735</c:v>
                </c:pt>
                <c:pt idx="34">
                  <c:v>911.51411745074506</c:v>
                </c:pt>
                <c:pt idx="35">
                  <c:v>1045.727708051415</c:v>
                </c:pt>
                <c:pt idx="36">
                  <c:v>1120.4282695321738</c:v>
                </c:pt>
                <c:pt idx="37">
                  <c:v>1062.7445219076324</c:v>
                </c:pt>
                <c:pt idx="38">
                  <c:v>802.18590152184288</c:v>
                </c:pt>
                <c:pt idx="39">
                  <c:v>925.13450134712718</c:v>
                </c:pt>
                <c:pt idx="40">
                  <c:v>1007.0748565632853</c:v>
                </c:pt>
                <c:pt idx="41">
                  <c:v>972.0142644174947</c:v>
                </c:pt>
                <c:pt idx="42">
                  <c:v>1058.6498107621196</c:v>
                </c:pt>
                <c:pt idx="43">
                  <c:v>1192.0692544855604</c:v>
                </c:pt>
                <c:pt idx="44">
                  <c:v>1340.0187127867878</c:v>
                </c:pt>
                <c:pt idx="45">
                  <c:v>1521.0663393033617</c:v>
                </c:pt>
                <c:pt idx="46">
                  <c:v>1730.5624310515702</c:v>
                </c:pt>
                <c:pt idx="47">
                  <c:v>2032.4115299658938</c:v>
                </c:pt>
                <c:pt idx="48">
                  <c:v>2031.5439003872002</c:v>
                </c:pt>
                <c:pt idx="49">
                  <c:v>2022.4708662134681</c:v>
                </c:pt>
                <c:pt idx="50">
                  <c:v>2484.1306379549774</c:v>
                </c:pt>
                <c:pt idx="51">
                  <c:v>2744.5271519472262</c:v>
                </c:pt>
                <c:pt idx="52">
                  <c:v>2783.9319814904156</c:v>
                </c:pt>
                <c:pt idx="53">
                  <c:v>2842.1520028221425</c:v>
                </c:pt>
                <c:pt idx="54">
                  <c:v>2963.9857199493613</c:v>
                </c:pt>
                <c:pt idx="55">
                  <c:v>2928.6480959200321</c:v>
                </c:pt>
                <c:pt idx="56">
                  <c:v>3061.0950974238494</c:v>
                </c:pt>
                <c:pt idx="57">
                  <c:v>3362.8692837643962</c:v>
                </c:pt>
                <c:pt idx="58">
                  <c:v>3488.8044121268777</c:v>
                </c:pt>
                <c:pt idx="59">
                  <c:v>3534.8922138689159</c:v>
                </c:pt>
              </c:numCache>
            </c:numRef>
          </c:xVal>
          <c:yVal>
            <c:numRef>
              <c:f>PC_oth!$AF$356:$AF$415</c:f>
              <c:numCache>
                <c:formatCode>General</c:formatCode>
                <c:ptCount val="60"/>
                <c:pt idx="0">
                  <c:v>8.0768094131888173E-3</c:v>
                </c:pt>
                <c:pt idx="1">
                  <c:v>9.1543901923276817E-3</c:v>
                </c:pt>
                <c:pt idx="2">
                  <c:v>1.1262331864797871E-2</c:v>
                </c:pt>
                <c:pt idx="3">
                  <c:v>1.2002774809773565E-2</c:v>
                </c:pt>
                <c:pt idx="4">
                  <c:v>1.0953320563883904E-2</c:v>
                </c:pt>
                <c:pt idx="5">
                  <c:v>1.3913619896209118E-2</c:v>
                </c:pt>
                <c:pt idx="6">
                  <c:v>1.6656354914374394E-2</c:v>
                </c:pt>
                <c:pt idx="7">
                  <c:v>1.8777327330800904E-2</c:v>
                </c:pt>
                <c:pt idx="8">
                  <c:v>2.0920738450151636E-2</c:v>
                </c:pt>
                <c:pt idx="9">
                  <c:v>2.395369382870333E-2</c:v>
                </c:pt>
                <c:pt idx="10">
                  <c:v>2.5535502304742077E-2</c:v>
                </c:pt>
                <c:pt idx="11">
                  <c:v>2.4083555431395995E-2</c:v>
                </c:pt>
                <c:pt idx="12">
                  <c:v>2.4379741378783067E-2</c:v>
                </c:pt>
                <c:pt idx="13">
                  <c:v>3.1925432159180124E-2</c:v>
                </c:pt>
                <c:pt idx="14">
                  <c:v>3.1669317563947655E-2</c:v>
                </c:pt>
                <c:pt idx="15">
                  <c:v>2.8178971313102218E-2</c:v>
                </c:pt>
                <c:pt idx="16">
                  <c:v>2.4167515698287272E-2</c:v>
                </c:pt>
                <c:pt idx="17">
                  <c:v>2.844000632291039E-2</c:v>
                </c:pt>
                <c:pt idx="18">
                  <c:v>2.9688730933986055E-2</c:v>
                </c:pt>
                <c:pt idx="19">
                  <c:v>3.5181208915061914E-2</c:v>
                </c:pt>
                <c:pt idx="20">
                  <c:v>3.0215953362539516E-2</c:v>
                </c:pt>
                <c:pt idx="21">
                  <c:v>1.7697879695468415E-2</c:v>
                </c:pt>
                <c:pt idx="22">
                  <c:v>2.9186454097343547E-2</c:v>
                </c:pt>
                <c:pt idx="23">
                  <c:v>3.3255091525688708E-2</c:v>
                </c:pt>
                <c:pt idx="24">
                  <c:v>3.7049719038658085E-2</c:v>
                </c:pt>
                <c:pt idx="25">
                  <c:v>3.2581757684649403E-2</c:v>
                </c:pt>
                <c:pt idx="26">
                  <c:v>2.903868217684202E-2</c:v>
                </c:pt>
                <c:pt idx="27">
                  <c:v>4.0379188799326497E-2</c:v>
                </c:pt>
                <c:pt idx="28">
                  <c:v>4.3962590691114682E-2</c:v>
                </c:pt>
                <c:pt idx="29">
                  <c:v>4.8824867983893933E-2</c:v>
                </c:pt>
                <c:pt idx="30">
                  <c:v>5.2645475642602239E-2</c:v>
                </c:pt>
                <c:pt idx="31">
                  <c:v>5.7542392291515469E-2</c:v>
                </c:pt>
                <c:pt idx="32">
                  <c:v>6.1158566976021678E-2</c:v>
                </c:pt>
                <c:pt idx="33">
                  <c:v>5.9206821718293473E-2</c:v>
                </c:pt>
                <c:pt idx="34">
                  <c:v>6.8297027909232408E-2</c:v>
                </c:pt>
                <c:pt idx="35">
                  <c:v>7.0004195624646659E-2</c:v>
                </c:pt>
                <c:pt idx="36">
                  <c:v>6.6109516760146717E-2</c:v>
                </c:pt>
                <c:pt idx="37">
                  <c:v>7.0630455924858962E-2</c:v>
                </c:pt>
                <c:pt idx="38">
                  <c:v>5.1532101055892669E-2</c:v>
                </c:pt>
                <c:pt idx="39">
                  <c:v>4.1158927933095488E-2</c:v>
                </c:pt>
                <c:pt idx="40">
                  <c:v>5.3670515537488174E-2</c:v>
                </c:pt>
                <c:pt idx="41">
                  <c:v>5.8238993811616131E-2</c:v>
                </c:pt>
                <c:pt idx="42">
                  <c:v>5.2161891406309648E-2</c:v>
                </c:pt>
                <c:pt idx="43">
                  <c:v>5.6166111472817713E-2</c:v>
                </c:pt>
                <c:pt idx="44">
                  <c:v>5.78731375816793E-2</c:v>
                </c:pt>
                <c:pt idx="45">
                  <c:v>5.7794735735440785E-2</c:v>
                </c:pt>
                <c:pt idx="46">
                  <c:v>8.7280522576172734E-2</c:v>
                </c:pt>
                <c:pt idx="47">
                  <c:v>0.12445441673908898</c:v>
                </c:pt>
                <c:pt idx="48">
                  <c:v>0.15072940692944622</c:v>
                </c:pt>
                <c:pt idx="49">
                  <c:v>0.15969654896925264</c:v>
                </c:pt>
                <c:pt idx="50">
                  <c:v>0.17564220338819431</c:v>
                </c:pt>
                <c:pt idx="51">
                  <c:v>0.20763999893366997</c:v>
                </c:pt>
                <c:pt idx="52">
                  <c:v>0.22311814329932544</c:v>
                </c:pt>
                <c:pt idx="53">
                  <c:v>0.22927169542538522</c:v>
                </c:pt>
                <c:pt idx="54">
                  <c:v>0.23386671547182489</c:v>
                </c:pt>
                <c:pt idx="55">
                  <c:v>0.22459950629399331</c:v>
                </c:pt>
                <c:pt idx="56">
                  <c:v>0.25042789975792212</c:v>
                </c:pt>
                <c:pt idx="57">
                  <c:v>0.28352130753710136</c:v>
                </c:pt>
                <c:pt idx="58">
                  <c:v>0.26365713622645182</c:v>
                </c:pt>
                <c:pt idx="59">
                  <c:v>0.28725745048220186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D1-4546-B0AA-D9AECFE9E98D}"/>
            </c:ext>
          </c:extLst>
        </c:ser>
        <c:ser>
          <c:idx val="9"/>
          <c:order val="9"/>
          <c:tx>
            <c:strRef>
              <c:f>PC_oth!$AA$416</c:f>
              <c:strCache>
                <c:ptCount val="1"/>
                <c:pt idx="0">
                  <c:v>Other producers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PC_oth!$AB$416:$AB$475</c:f>
              <c:numCache>
                <c:formatCode>0.00E+00</c:formatCode>
                <c:ptCount val="60"/>
                <c:pt idx="0" formatCode="General">
                  <c:v>814.8438571645712</c:v>
                </c:pt>
                <c:pt idx="1">
                  <c:v>837.6013216078469</c:v>
                </c:pt>
                <c:pt idx="2">
                  <c:v>846.04492109008288</c:v>
                </c:pt>
                <c:pt idx="3">
                  <c:v>898.0316087282381</c:v>
                </c:pt>
                <c:pt idx="4">
                  <c:v>964.68126075798671</c:v>
                </c:pt>
                <c:pt idx="5">
                  <c:v>655.49171878401728</c:v>
                </c:pt>
                <c:pt idx="6">
                  <c:v>676.16251103383502</c:v>
                </c:pt>
                <c:pt idx="7">
                  <c:v>724.12659152734363</c:v>
                </c:pt>
                <c:pt idx="8">
                  <c:v>744.59215759649032</c:v>
                </c:pt>
                <c:pt idx="9">
                  <c:v>814.85743367334987</c:v>
                </c:pt>
                <c:pt idx="10">
                  <c:v>897.41872517045954</c:v>
                </c:pt>
                <c:pt idx="11">
                  <c:v>964.36927218226231</c:v>
                </c:pt>
                <c:pt idx="12">
                  <c:v>1062.1256563425679</c:v>
                </c:pt>
                <c:pt idx="13">
                  <c:v>1304.1626566117761</c:v>
                </c:pt>
                <c:pt idx="14">
                  <c:v>1629.6928093459239</c:v>
                </c:pt>
                <c:pt idx="15">
                  <c:v>1715.6381422740367</c:v>
                </c:pt>
                <c:pt idx="16">
                  <c:v>1766.7002502809223</c:v>
                </c:pt>
                <c:pt idx="17">
                  <c:v>1852.2725624754721</c:v>
                </c:pt>
                <c:pt idx="18">
                  <c:v>1994.1029011083774</c:v>
                </c:pt>
                <c:pt idx="19">
                  <c:v>2278.7007399619001</c:v>
                </c:pt>
                <c:pt idx="20">
                  <c:v>2673.9122531024063</c:v>
                </c:pt>
                <c:pt idx="21">
                  <c:v>2904.4654743827591</c:v>
                </c:pt>
                <c:pt idx="22">
                  <c:v>2967.8655034947033</c:v>
                </c:pt>
                <c:pt idx="23">
                  <c:v>2848.4038268410127</c:v>
                </c:pt>
                <c:pt idx="24">
                  <c:v>2824.5366045060082</c:v>
                </c:pt>
                <c:pt idx="25">
                  <c:v>2562.8156992359777</c:v>
                </c:pt>
                <c:pt idx="26">
                  <c:v>2566.8047373296413</c:v>
                </c:pt>
                <c:pt idx="27">
                  <c:v>2791.3608912204409</c:v>
                </c:pt>
                <c:pt idx="28">
                  <c:v>3205.7676315134686</c:v>
                </c:pt>
                <c:pt idx="29">
                  <c:v>3221.5007831146027</c:v>
                </c:pt>
                <c:pt idx="30">
                  <c:v>3190.6493786514675</c:v>
                </c:pt>
                <c:pt idx="31">
                  <c:v>3191.5998074790946</c:v>
                </c:pt>
                <c:pt idx="32">
                  <c:v>3007.9808834611654</c:v>
                </c:pt>
                <c:pt idx="33">
                  <c:v>2896.5042099925708</c:v>
                </c:pt>
                <c:pt idx="34">
                  <c:v>2819.5058434814732</c:v>
                </c:pt>
                <c:pt idx="35">
                  <c:v>3003.32861372874</c:v>
                </c:pt>
                <c:pt idx="36">
                  <c:v>3083.1576413784878</c:v>
                </c:pt>
                <c:pt idx="37">
                  <c:v>3223.5235420891563</c:v>
                </c:pt>
                <c:pt idx="38">
                  <c:v>2699.1257316652113</c:v>
                </c:pt>
                <c:pt idx="39">
                  <c:v>2460.4909892668443</c:v>
                </c:pt>
                <c:pt idx="40">
                  <c:v>2686.4189174425055</c:v>
                </c:pt>
                <c:pt idx="41">
                  <c:v>2659.1676401031586</c:v>
                </c:pt>
                <c:pt idx="42">
                  <c:v>2778.1442335786173</c:v>
                </c:pt>
                <c:pt idx="43">
                  <c:v>3379.3574237496268</c:v>
                </c:pt>
                <c:pt idx="44">
                  <c:v>4342.4240558358351</c:v>
                </c:pt>
                <c:pt idx="45">
                  <c:v>5115.2984077349274</c:v>
                </c:pt>
                <c:pt idx="46">
                  <c:v>5910.5963057096242</c:v>
                </c:pt>
                <c:pt idx="47">
                  <c:v>7169.1047769469387</c:v>
                </c:pt>
                <c:pt idx="48">
                  <c:v>8614.2248765230925</c:v>
                </c:pt>
                <c:pt idx="49">
                  <c:v>7164.5564466670912</c:v>
                </c:pt>
                <c:pt idx="50">
                  <c:v>8730.1942875183231</c:v>
                </c:pt>
                <c:pt idx="51">
                  <c:v>10750.22472353661</c:v>
                </c:pt>
                <c:pt idx="52">
                  <c:v>11447.776764188948</c:v>
                </c:pt>
                <c:pt idx="53">
                  <c:v>11628.422526527436</c:v>
                </c:pt>
                <c:pt idx="54">
                  <c:v>10634.321468972048</c:v>
                </c:pt>
                <c:pt idx="55">
                  <c:v>8500.6110408706591</c:v>
                </c:pt>
                <c:pt idx="56">
                  <c:v>7740.3897523950709</c:v>
                </c:pt>
                <c:pt idx="57">
                  <c:v>8543.0195783990584</c:v>
                </c:pt>
                <c:pt idx="58">
                  <c:v>8978.9474002945535</c:v>
                </c:pt>
                <c:pt idx="59">
                  <c:v>8933.6325166163042</c:v>
                </c:pt>
              </c:numCache>
            </c:numRef>
          </c:xVal>
          <c:yVal>
            <c:numRef>
              <c:f>PC_oth!$AF$416:$AF$475</c:f>
              <c:numCache>
                <c:formatCode>General</c:formatCode>
                <c:ptCount val="60"/>
                <c:pt idx="0">
                  <c:v>0.2588867588077256</c:v>
                </c:pt>
                <c:pt idx="1">
                  <c:v>0.25374732516298282</c:v>
                </c:pt>
                <c:pt idx="2">
                  <c:v>0.27669442313238152</c:v>
                </c:pt>
                <c:pt idx="3">
                  <c:v>0.30695257162110234</c:v>
                </c:pt>
                <c:pt idx="4">
                  <c:v>0.32464493497026475</c:v>
                </c:pt>
                <c:pt idx="5">
                  <c:v>0.34917261222477691</c:v>
                </c:pt>
                <c:pt idx="6">
                  <c:v>0.36067353518066358</c:v>
                </c:pt>
                <c:pt idx="7">
                  <c:v>0.42142749062380574</c:v>
                </c:pt>
                <c:pt idx="8">
                  <c:v>0.44408313713930975</c:v>
                </c:pt>
                <c:pt idx="9">
                  <c:v>0.46461663592197311</c:v>
                </c:pt>
                <c:pt idx="10">
                  <c:v>0.4836149623652804</c:v>
                </c:pt>
                <c:pt idx="11">
                  <c:v>0.5113733000330517</c:v>
                </c:pt>
                <c:pt idx="12">
                  <c:v>0.5239048768946778</c:v>
                </c:pt>
                <c:pt idx="13">
                  <c:v>0.51860556346065767</c:v>
                </c:pt>
                <c:pt idx="14">
                  <c:v>0.67869048691812894</c:v>
                </c:pt>
                <c:pt idx="15">
                  <c:v>0.66965652898091921</c:v>
                </c:pt>
                <c:pt idx="16">
                  <c:v>0.68107321958085998</c:v>
                </c:pt>
                <c:pt idx="17">
                  <c:v>0.63003232143143739</c:v>
                </c:pt>
                <c:pt idx="18">
                  <c:v>0.62654076850205542</c:v>
                </c:pt>
                <c:pt idx="19">
                  <c:v>0.647939578491463</c:v>
                </c:pt>
                <c:pt idx="20">
                  <c:v>0.66991312520409807</c:v>
                </c:pt>
                <c:pt idx="21">
                  <c:v>0.63563252624142241</c:v>
                </c:pt>
                <c:pt idx="22">
                  <c:v>0.64070893287223707</c:v>
                </c:pt>
                <c:pt idx="23">
                  <c:v>0.61772849871992175</c:v>
                </c:pt>
                <c:pt idx="24">
                  <c:v>0.64733294439682987</c:v>
                </c:pt>
                <c:pt idx="25">
                  <c:v>0.67218373486931138</c:v>
                </c:pt>
                <c:pt idx="26">
                  <c:v>0.67075262462846652</c:v>
                </c:pt>
                <c:pt idx="27">
                  <c:v>0.64276185948210485</c:v>
                </c:pt>
                <c:pt idx="28">
                  <c:v>0.62796965328189802</c:v>
                </c:pt>
                <c:pt idx="29">
                  <c:v>0.64810497611955342</c:v>
                </c:pt>
                <c:pt idx="30">
                  <c:v>0.75990134027161216</c:v>
                </c:pt>
                <c:pt idx="31">
                  <c:v>0.74471741036987948</c:v>
                </c:pt>
                <c:pt idx="32">
                  <c:v>0.48494374388549405</c:v>
                </c:pt>
                <c:pt idx="33">
                  <c:v>0.37809598094928831</c:v>
                </c:pt>
                <c:pt idx="34">
                  <c:v>0.2689260721984052</c:v>
                </c:pt>
                <c:pt idx="35">
                  <c:v>0.27083017540294863</c:v>
                </c:pt>
                <c:pt idx="36">
                  <c:v>0.27576661632338439</c:v>
                </c:pt>
                <c:pt idx="37">
                  <c:v>0.29415802952797326</c:v>
                </c:pt>
                <c:pt idx="38">
                  <c:v>0.31654798882873658</c:v>
                </c:pt>
                <c:pt idx="39">
                  <c:v>0.31380368587314533</c:v>
                </c:pt>
                <c:pt idx="40">
                  <c:v>0.31647815084391795</c:v>
                </c:pt>
                <c:pt idx="41">
                  <c:v>0.38849961324064292</c:v>
                </c:pt>
                <c:pt idx="42">
                  <c:v>0.41748582512963989</c:v>
                </c:pt>
                <c:pt idx="43">
                  <c:v>0.41896516471440026</c:v>
                </c:pt>
                <c:pt idx="44">
                  <c:v>0.43314046077064366</c:v>
                </c:pt>
                <c:pt idx="45">
                  <c:v>0.48290200096831176</c:v>
                </c:pt>
                <c:pt idx="46">
                  <c:v>0.52240809213300865</c:v>
                </c:pt>
                <c:pt idx="47">
                  <c:v>0.48634598817558966</c:v>
                </c:pt>
                <c:pt idx="48">
                  <c:v>0.48586934923687347</c:v>
                </c:pt>
                <c:pt idx="49">
                  <c:v>0.521388873174643</c:v>
                </c:pt>
                <c:pt idx="50">
                  <c:v>0.63422784787472053</c:v>
                </c:pt>
                <c:pt idx="51">
                  <c:v>0.63033389079002899</c:v>
                </c:pt>
                <c:pt idx="52">
                  <c:v>0.59262445917381279</c:v>
                </c:pt>
                <c:pt idx="53">
                  <c:v>0.63421611020002544</c:v>
                </c:pt>
                <c:pt idx="54">
                  <c:v>0.5395899648347201</c:v>
                </c:pt>
                <c:pt idx="55">
                  <c:v>0.63916814340719108</c:v>
                </c:pt>
                <c:pt idx="56">
                  <c:v>0.56570838212887564</c:v>
                </c:pt>
                <c:pt idx="57">
                  <c:v>0.58622881054223541</c:v>
                </c:pt>
                <c:pt idx="58">
                  <c:v>0.5596362630687457</c:v>
                </c:pt>
                <c:pt idx="59">
                  <c:v>0.63157757504469103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D1-4546-B0AA-D9AECFE9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52936"/>
        <c:axId val="920959168"/>
      </c:scatterChart>
      <c:valAx>
        <c:axId val="920952936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- PPP [$]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9168"/>
        <c:crosses val="autoZero"/>
        <c:crossBetween val="midCat"/>
      </c:valAx>
      <c:valAx>
        <c:axId val="920959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CD -</a:t>
                </a:r>
                <a:r>
                  <a:rPr lang="en-CA" baseline="0"/>
                  <a:t> </a:t>
                </a:r>
                <a:r>
                  <a:rPr lang="en-CA"/>
                  <a:t>kg</a:t>
                </a:r>
                <a:r>
                  <a:rPr lang="en-CA" baseline="0"/>
                  <a:t> Al/cap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5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47233005100838E-2"/>
          <c:y val="0.13238544149329756"/>
          <c:w val="0.90278839412545442"/>
          <c:h val="0.54813385497363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Alloys!$C$3</c:f>
              <c:strCache>
                <c:ptCount val="1"/>
                <c:pt idx="0">
                  <c:v>Wrought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Alloys!$B$4:$B$16</c15:sqref>
                  </c15:fullRef>
                </c:ext>
              </c:extLst>
              <c:f>(Alloys!$B$4:$B$11,Alloys!$B$14:$B$16)</c:f>
              <c:strCache>
                <c:ptCount val="11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Other</c:v>
                </c:pt>
                <c:pt idx="8">
                  <c:v>Trans - Auto - PHEV</c:v>
                </c:pt>
                <c:pt idx="9">
                  <c:v>Trans - Auto - BEV</c:v>
                </c:pt>
                <c:pt idx="10">
                  <c:v>Trans - Auto - HFCEV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Alloys!$C$4:$C$16</c15:sqref>
                  </c15:fullRef>
                </c:ext>
              </c:extLst>
              <c:f>(Alloys!$C$4:$C$11,Alloys!$C$14:$C$16)</c:f>
              <c:numCache>
                <c:formatCode>0%</c:formatCode>
                <c:ptCount val="11"/>
                <c:pt idx="0">
                  <c:v>1</c:v>
                </c:pt>
                <c:pt idx="1">
                  <c:v>0.74821300094137155</c:v>
                </c:pt>
                <c:pt idx="2">
                  <c:v>1</c:v>
                </c:pt>
                <c:pt idx="3">
                  <c:v>0.90048472092478493</c:v>
                </c:pt>
                <c:pt idx="4">
                  <c:v>0.82151650076803984</c:v>
                </c:pt>
                <c:pt idx="5">
                  <c:v>1</c:v>
                </c:pt>
                <c:pt idx="6">
                  <c:v>1</c:v>
                </c:pt>
                <c:pt idx="7">
                  <c:v>0.51102687858742901</c:v>
                </c:pt>
                <c:pt idx="8">
                  <c:v>0.74229869898801892</c:v>
                </c:pt>
                <c:pt idx="9">
                  <c:v>0.82294668929358628</c:v>
                </c:pt>
                <c:pt idx="10">
                  <c:v>0.79594720466885138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4-490D-825B-8356F6186755}"/>
            </c:ext>
          </c:extLst>
        </c:ser>
        <c:ser>
          <c:idx val="1"/>
          <c:order val="1"/>
          <c:tx>
            <c:strRef>
              <c:f>Alloys!$D$3</c:f>
              <c:strCache>
                <c:ptCount val="1"/>
                <c:pt idx="0">
                  <c:v>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Alloys!$B$4:$B$16</c15:sqref>
                  </c15:fullRef>
                </c:ext>
              </c:extLst>
              <c:f>(Alloys!$B$4:$B$11,Alloys!$B$14:$B$16)</c:f>
              <c:strCache>
                <c:ptCount val="11"/>
                <c:pt idx="0">
                  <c:v>BC</c:v>
                </c:pt>
                <c:pt idx="1">
                  <c:v>CD</c:v>
                </c:pt>
                <c:pt idx="2">
                  <c:v>EE-Dist</c:v>
                </c:pt>
                <c:pt idx="3">
                  <c:v>EE-Gen</c:v>
                </c:pt>
                <c:pt idx="4">
                  <c:v>ME</c:v>
                </c:pt>
                <c:pt idx="5">
                  <c:v>PC-Can</c:v>
                </c:pt>
                <c:pt idx="6">
                  <c:v>PC-oth</c:v>
                </c:pt>
                <c:pt idx="7">
                  <c:v>Trans - Other</c:v>
                </c:pt>
                <c:pt idx="8">
                  <c:v>Trans - Auto - PHEV</c:v>
                </c:pt>
                <c:pt idx="9">
                  <c:v>Trans - Auto - BEV</c:v>
                </c:pt>
                <c:pt idx="10">
                  <c:v>Trans - Auto - HFCEV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Alloys!$D$4:$D$16</c15:sqref>
                  </c15:fullRef>
                </c:ext>
              </c:extLst>
              <c:f>(Alloys!$D$4:$D$11,Alloys!$D$14:$D$16)</c:f>
              <c:numCache>
                <c:formatCode>0%</c:formatCode>
                <c:ptCount val="11"/>
                <c:pt idx="0">
                  <c:v>4.0868025264790657E-3</c:v>
                </c:pt>
                <c:pt idx="1">
                  <c:v>0.25178699905862845</c:v>
                </c:pt>
                <c:pt idx="2">
                  <c:v>0</c:v>
                </c:pt>
                <c:pt idx="3">
                  <c:v>9.9515279075215027E-2</c:v>
                </c:pt>
                <c:pt idx="4">
                  <c:v>0.17848349923196011</c:v>
                </c:pt>
                <c:pt idx="5">
                  <c:v>0</c:v>
                </c:pt>
                <c:pt idx="6">
                  <c:v>0</c:v>
                </c:pt>
                <c:pt idx="7">
                  <c:v>0.4889731214125711</c:v>
                </c:pt>
                <c:pt idx="8">
                  <c:v>0.25770130101198113</c:v>
                </c:pt>
                <c:pt idx="9">
                  <c:v>0.17705331070641364</c:v>
                </c:pt>
                <c:pt idx="10">
                  <c:v>0.2040527953311487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4-490D-825B-8356F618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972664"/>
        <c:axId val="520973320"/>
      </c:barChart>
      <c:catAx>
        <c:axId val="5209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3320"/>
        <c:crosses val="autoZero"/>
        <c:auto val="1"/>
        <c:lblAlgn val="ctr"/>
        <c:lblOffset val="100"/>
        <c:noMultiLvlLbl val="0"/>
      </c:catAx>
      <c:valAx>
        <c:axId val="520973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16518848196001"/>
          <c:y val="0.89269536158420137"/>
          <c:w val="0.25135194942369982"/>
          <c:h val="7.0967882600951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1139825</xdr:colOff>
      <xdr:row>5</xdr:row>
      <xdr:rowOff>171450</xdr:rowOff>
    </xdr:from>
    <xdr:to>
      <xdr:col>4</xdr:col>
      <xdr:colOff>38100</xdr:colOff>
      <xdr:row>7</xdr:row>
      <xdr:rowOff>73026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925" y="1466850"/>
          <a:ext cx="2841625" cy="282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63500</xdr:rowOff>
    </xdr:from>
    <xdr:to>
      <xdr:col>1</xdr:col>
      <xdr:colOff>3990975</xdr:colOff>
      <xdr:row>3</xdr:row>
      <xdr:rowOff>190500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"/>
          <a:ext cx="555307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35100"/>
          <a:ext cx="36449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166687</xdr:rowOff>
    </xdr:from>
    <xdr:to>
      <xdr:col>6</xdr:col>
      <xdr:colOff>514350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1090-FE1A-4B17-B1C5-FEF4CEB8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252411</xdr:colOff>
      <xdr:row>11</xdr:row>
      <xdr:rowOff>76200</xdr:rowOff>
    </xdr:from>
    <xdr:to>
      <xdr:col>21</xdr:col>
      <xdr:colOff>409574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F332-90A2-47F7-8250-D9519CDA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19</xdr:row>
      <xdr:rowOff>128587</xdr:rowOff>
    </xdr:from>
    <xdr:to>
      <xdr:col>10</xdr:col>
      <xdr:colOff>352425</xdr:colOff>
      <xdr:row>34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2738C-245F-4E06-A0C1-28C073601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214311</xdr:colOff>
      <xdr:row>14</xdr:row>
      <xdr:rowOff>47625</xdr:rowOff>
    </xdr:from>
    <xdr:to>
      <xdr:col>25</xdr:col>
      <xdr:colOff>371474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047B-7198-4F44-A17C-49CC40E7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19</xdr:row>
      <xdr:rowOff>166687</xdr:rowOff>
    </xdr:from>
    <xdr:to>
      <xdr:col>6</xdr:col>
      <xdr:colOff>114300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9D051-63CE-422E-BCE3-E060E558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52386</xdr:colOff>
      <xdr:row>18</xdr:row>
      <xdr:rowOff>171450</xdr:rowOff>
    </xdr:from>
    <xdr:to>
      <xdr:col>22</xdr:col>
      <xdr:colOff>209549</xdr:colOff>
      <xdr:row>41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64217-3B73-48F7-9A16-A8BFE0C70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433386</xdr:colOff>
      <xdr:row>14</xdr:row>
      <xdr:rowOff>9525</xdr:rowOff>
    </xdr:from>
    <xdr:to>
      <xdr:col>41</xdr:col>
      <xdr:colOff>590549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C4700-FD03-4C8C-949F-E68E085F6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433386</xdr:colOff>
      <xdr:row>14</xdr:row>
      <xdr:rowOff>9525</xdr:rowOff>
    </xdr:from>
    <xdr:to>
      <xdr:col>41</xdr:col>
      <xdr:colOff>590549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FE4CC-6722-48B7-9090-FA4FE85B8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17</xdr:row>
      <xdr:rowOff>114300</xdr:rowOff>
    </xdr:from>
    <xdr:to>
      <xdr:col>6</xdr:col>
      <xdr:colOff>518903</xdr:colOff>
      <xdr:row>33</xdr:row>
      <xdr:rowOff>8697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BD6B139-3614-4A8D-8D36-DE11F0F20D8F}"/>
            </a:ext>
          </a:extLst>
        </xdr:cNvPr>
        <xdr:cNvGrpSpPr/>
      </xdr:nvGrpSpPr>
      <xdr:grpSpPr>
        <a:xfrm>
          <a:off x="190499" y="3352800"/>
          <a:ext cx="5557629" cy="3390072"/>
          <a:chOff x="-1820815" y="1418204"/>
          <a:chExt cx="5499651" cy="36691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A72B562-B4CE-41E4-94A6-0A8A03195FDE}"/>
              </a:ext>
            </a:extLst>
          </xdr:cNvPr>
          <xdr:cNvGraphicFramePr/>
        </xdr:nvGraphicFramePr>
        <xdr:xfrm>
          <a:off x="-1820815" y="1418204"/>
          <a:ext cx="5499651" cy="36691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03118BA-C643-48B5-A97C-5EADF0A3BB34}"/>
              </a:ext>
            </a:extLst>
          </xdr:cNvPr>
          <xdr:cNvSpPr txBox="1"/>
        </xdr:nvSpPr>
        <xdr:spPr>
          <a:xfrm>
            <a:off x="-620399" y="1445025"/>
            <a:ext cx="1961691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CA" sz="1050"/>
              <a:t>(Final</a:t>
            </a:r>
            <a:r>
              <a:rPr lang="en-CA" sz="1050" baseline="0"/>
              <a:t> shipment data  - IAI, 2019)</a:t>
            </a:r>
            <a:endParaRPr lang="en-CA" sz="1050"/>
          </a:p>
        </xdr:txBody>
      </xdr:sp>
    </xdr:grpSp>
    <xdr:clientData/>
  </xdr:twoCellAnchor>
  <xdr:twoCellAnchor>
    <xdr:from>
      <xdr:col>8</xdr:col>
      <xdr:colOff>1510391</xdr:colOff>
      <xdr:row>119</xdr:row>
      <xdr:rowOff>2721</xdr:rowOff>
    </xdr:from>
    <xdr:to>
      <xdr:col>20</xdr:col>
      <xdr:colOff>571500</xdr:colOff>
      <xdr:row>142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6F720-39BE-4ABE-BA18-DFBBD15FC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0.08735</cdr:x>
      <cdr:y>0.09215</cdr:y>
    </cdr:from>
    <cdr:to>
      <cdr:x>0.71468</cdr:x>
      <cdr:y>0.12715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525C7767-6AED-41C8-A8B8-6F8262154D92}"/>
            </a:ext>
          </a:extLst>
        </cdr:cNvPr>
        <cdr:cNvSpPr/>
      </cdr:nvSpPr>
      <cdr:spPr>
        <a:xfrm xmlns:a="http://schemas.openxmlformats.org/drawingml/2006/main" rot="5400000">
          <a:off x="2169698" y="-1373599"/>
          <a:ext cx="117988" cy="348646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0.72668</cdr:x>
      <cdr:y>0.09682</cdr:y>
    </cdr:from>
    <cdr:to>
      <cdr:x>0.9744</cdr:x>
      <cdr:y>0.12433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310241E8-6A7B-49AD-B19E-7456A6D57F29}"/>
            </a:ext>
          </a:extLst>
        </cdr:cNvPr>
        <cdr:cNvSpPr/>
      </cdr:nvSpPr>
      <cdr:spPr>
        <a:xfrm xmlns:a="http://schemas.openxmlformats.org/drawingml/2006/main" rot="5400000">
          <a:off x="4680617" y="-315633"/>
          <a:ext cx="92719" cy="137675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0.71897</cdr:x>
      <cdr:y>0.02144</cdr:y>
    </cdr:from>
    <cdr:to>
      <cdr:x>0.95612</cdr:x>
      <cdr:y>0.09631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30178B67-8CBC-4975-9B31-72CA6638317C}"/>
            </a:ext>
          </a:extLst>
        </cdr:cNvPr>
        <cdr:cNvSpPr txBox="1"/>
      </cdr:nvSpPr>
      <cdr:spPr>
        <a:xfrm xmlns:a="http://schemas.openxmlformats.org/drawingml/2006/main">
          <a:off x="3995795" y="72271"/>
          <a:ext cx="1317992" cy="2523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/>
            <a:t>(Pauliuk</a:t>
          </a:r>
          <a:r>
            <a:rPr lang="en-CA" sz="1050" baseline="0"/>
            <a:t> et al., 2019)</a:t>
          </a:r>
          <a:endParaRPr lang="en-CA" sz="105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0.24782</cdr:x>
      <cdr:y>0</cdr:y>
    </cdr:from>
    <cdr:to>
      <cdr:x>0.4871</cdr:x>
      <cdr:y>0.08297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B7263E-BF81-4BBC-83EA-4491F5AEE75E}"/>
            </a:ext>
          </a:extLst>
        </cdr:cNvPr>
        <cdr:cNvSpPr txBox="1"/>
      </cdr:nvSpPr>
      <cdr:spPr>
        <a:xfrm xmlns:a="http://schemas.openxmlformats.org/drawingml/2006/main">
          <a:off x="1955854" y="0"/>
          <a:ext cx="1888421" cy="364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(Hatayama </a:t>
          </a:r>
          <a:r>
            <a:rPr lang="en-CA" sz="1100" i="1">
              <a:effectLst/>
              <a:latin typeface="+mn-lt"/>
              <a:ea typeface="+mn-ea"/>
              <a:cs typeface="+mn-cs"/>
            </a:rPr>
            <a:t>et al.</a:t>
          </a:r>
          <a:r>
            <a:rPr lang="en-CA" sz="1100">
              <a:effectLst/>
              <a:latin typeface="+mn-lt"/>
              <a:ea typeface="+mn-ea"/>
              <a:cs typeface="+mn-cs"/>
            </a:rPr>
            <a:t>, 2007)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0.07885</cdr:x>
      <cdr:y>0.06412</cdr:y>
    </cdr:from>
    <cdr:to>
      <cdr:x>0.55007</cdr:x>
      <cdr:y>0.10183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24709B15-D20D-4C85-B4E1-16135AD83FB3}"/>
            </a:ext>
          </a:extLst>
        </cdr:cNvPr>
        <cdr:cNvSpPr/>
      </cdr:nvSpPr>
      <cdr:spPr>
        <a:xfrm xmlns:a="http://schemas.openxmlformats.org/drawingml/2006/main" rot="5400000">
          <a:off x="2398925" y="-1495002"/>
          <a:ext cx="165661" cy="371891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0.65719</cdr:x>
      <cdr:y>0.00963</cdr:y>
    </cdr:from>
    <cdr:to>
      <cdr:x>0.95982</cdr:x>
      <cdr:y>0.05725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4FEA02B-9625-4C22-8A3A-99F9C9432D93}"/>
            </a:ext>
          </a:extLst>
        </cdr:cNvPr>
        <cdr:cNvSpPr txBox="1"/>
      </cdr:nvSpPr>
      <cdr:spPr>
        <a:xfrm xmlns:a="http://schemas.openxmlformats.org/drawingml/2006/main">
          <a:off x="5186662" y="42280"/>
          <a:ext cx="2388364" cy="209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(Modaresi, Løvik and Müller, 2014)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0.56813</cdr:x>
      <cdr:y>0.06753</cdr:y>
    </cdr:from>
    <cdr:to>
      <cdr:x>0.99483</cdr:x>
      <cdr:y>0.09898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04786FB4-AA03-402E-B9EE-717D950AFFED}"/>
            </a:ext>
          </a:extLst>
        </cdr:cNvPr>
        <cdr:cNvSpPr/>
      </cdr:nvSpPr>
      <cdr:spPr>
        <a:xfrm xmlns:a="http://schemas.openxmlformats.org/drawingml/2006/main" rot="5400000">
          <a:off x="6098483" y="-1318088"/>
          <a:ext cx="138117" cy="336756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A5" sqref="A5:D6"/>
    </sheetView>
  </sheetViews>
  <sheetFormatPr defaultColWidth="10.85546875" defaultRowHeight="15" x14ac:dyDescent="0.25"/>
  <cols>
    <col min="1" max="1" width="23.42578125" customWidth="1"/>
    <col min="2" max="2" width="68.5703125" customWidth="1"/>
    <col min="3" max="3" width="18.85546875" bestFit="1" customWidth="1"/>
    <col min="4" max="4" width="46.5703125" customWidth="1"/>
  </cols>
  <sheetData>
    <row r="1" spans="1:12" x14ac:dyDescent="0.25">
      <c r="A1" s="2" t="s">
        <v>1</v>
      </c>
      <c r="B1" s="1"/>
      <c r="C1" s="1"/>
      <c r="D1" s="1"/>
      <c r="E1" s="1"/>
      <c r="F1" s="1"/>
      <c r="G1" s="1"/>
      <c r="H1" s="3"/>
      <c r="I1" s="3"/>
      <c r="J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ht="18" x14ac:dyDescent="0.25">
      <c r="A3" s="4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2" ht="18" x14ac:dyDescent="0.25">
      <c r="A4" s="4"/>
      <c r="B4" s="3"/>
      <c r="C4" s="3"/>
      <c r="D4" s="3"/>
      <c r="E4" s="236"/>
      <c r="F4" s="236"/>
      <c r="G4" s="236"/>
      <c r="H4" s="236"/>
      <c r="I4" s="236"/>
      <c r="J4" s="236"/>
      <c r="K4" s="7"/>
      <c r="L4" s="7"/>
    </row>
    <row r="5" spans="1:12" ht="36" customHeight="1" x14ac:dyDescent="0.25">
      <c r="A5" s="320" t="s">
        <v>453</v>
      </c>
      <c r="B5" s="320"/>
      <c r="C5" s="320"/>
      <c r="D5" s="320"/>
      <c r="E5" s="237"/>
      <c r="F5" s="237"/>
      <c r="G5" s="237"/>
      <c r="H5" s="237"/>
      <c r="I5" s="237"/>
      <c r="J5" s="237"/>
      <c r="K5" s="7"/>
      <c r="L5" s="7"/>
    </row>
    <row r="6" spans="1:12" ht="15" customHeight="1" x14ac:dyDescent="0.25">
      <c r="A6" s="320"/>
      <c r="B6" s="320"/>
      <c r="C6" s="320"/>
      <c r="D6" s="320"/>
      <c r="E6" s="237"/>
      <c r="F6" s="237"/>
      <c r="G6" s="237"/>
      <c r="H6" s="237"/>
      <c r="I6" s="237"/>
      <c r="J6" s="7"/>
      <c r="K6" s="7"/>
      <c r="L6" s="7"/>
    </row>
    <row r="7" spans="1:12" x14ac:dyDescent="0.25">
      <c r="A7" s="242" t="s">
        <v>2</v>
      </c>
      <c r="B7" s="242"/>
      <c r="C7" s="242"/>
      <c r="D7" s="242"/>
      <c r="E7" s="236"/>
      <c r="F7" s="236"/>
      <c r="G7" s="236"/>
      <c r="H7" s="236"/>
      <c r="I7" s="236"/>
      <c r="J7" s="236"/>
      <c r="K7" s="7"/>
      <c r="L7" s="7"/>
    </row>
    <row r="8" spans="1:12" x14ac:dyDescent="0.25">
      <c r="A8" s="5"/>
      <c r="B8" s="5"/>
      <c r="C8" s="5"/>
      <c r="D8" s="5"/>
      <c r="E8" s="238"/>
      <c r="F8" s="238"/>
      <c r="G8" s="238"/>
      <c r="H8" s="238"/>
      <c r="I8" s="238"/>
      <c r="J8" s="238"/>
      <c r="K8" s="7"/>
      <c r="L8" s="7"/>
    </row>
    <row r="10" spans="1:12" x14ac:dyDescent="0.25">
      <c r="A10" s="70" t="s">
        <v>3</v>
      </c>
      <c r="B10" s="70" t="s">
        <v>4</v>
      </c>
      <c r="C10" s="70" t="s">
        <v>5</v>
      </c>
      <c r="D10" s="70" t="s">
        <v>6</v>
      </c>
    </row>
    <row r="11" spans="1:12" x14ac:dyDescent="0.25">
      <c r="A11" s="224" t="s">
        <v>19</v>
      </c>
      <c r="B11" s="214" t="s">
        <v>130</v>
      </c>
      <c r="C11" s="71" t="s">
        <v>20</v>
      </c>
      <c r="D11" s="221" t="s">
        <v>81</v>
      </c>
    </row>
    <row r="12" spans="1:12" ht="30" x14ac:dyDescent="0.25">
      <c r="A12" s="224" t="s">
        <v>21</v>
      </c>
      <c r="B12" s="214" t="s">
        <v>454</v>
      </c>
      <c r="C12" s="71" t="s">
        <v>20</v>
      </c>
      <c r="D12" s="221" t="s">
        <v>81</v>
      </c>
    </row>
    <row r="13" spans="1:12" x14ac:dyDescent="0.25">
      <c r="A13" s="224" t="s">
        <v>80</v>
      </c>
      <c r="B13" s="214" t="s">
        <v>82</v>
      </c>
      <c r="C13" s="71" t="s">
        <v>20</v>
      </c>
      <c r="D13" s="221" t="s">
        <v>81</v>
      </c>
    </row>
    <row r="14" spans="1:12" x14ac:dyDescent="0.25">
      <c r="A14" s="224" t="s">
        <v>136</v>
      </c>
      <c r="B14" s="214" t="s">
        <v>84</v>
      </c>
      <c r="C14" s="228" t="s">
        <v>83</v>
      </c>
      <c r="D14" s="221" t="s">
        <v>81</v>
      </c>
    </row>
    <row r="15" spans="1:12" ht="30" x14ac:dyDescent="0.25">
      <c r="A15" s="224" t="s">
        <v>14</v>
      </c>
      <c r="B15" s="214" t="s">
        <v>134</v>
      </c>
      <c r="C15" s="71" t="s">
        <v>15</v>
      </c>
      <c r="D15" s="221" t="s">
        <v>81</v>
      </c>
    </row>
    <row r="16" spans="1:12" ht="30" x14ac:dyDescent="0.25">
      <c r="A16" s="224" t="s">
        <v>16</v>
      </c>
      <c r="B16" s="214" t="s">
        <v>135</v>
      </c>
      <c r="C16" s="71" t="s">
        <v>17</v>
      </c>
      <c r="D16" s="221" t="s">
        <v>81</v>
      </c>
    </row>
    <row r="17" spans="1:4" ht="30" x14ac:dyDescent="0.25">
      <c r="A17" s="224" t="s">
        <v>22</v>
      </c>
      <c r="B17" s="214" t="s">
        <v>131</v>
      </c>
      <c r="C17" s="71" t="s">
        <v>129</v>
      </c>
      <c r="D17" s="221" t="s">
        <v>81</v>
      </c>
    </row>
    <row r="18" spans="1:4" ht="30" x14ac:dyDescent="0.25">
      <c r="A18" s="224" t="s">
        <v>23</v>
      </c>
      <c r="B18" s="214" t="s">
        <v>132</v>
      </c>
      <c r="C18" s="71" t="s">
        <v>133</v>
      </c>
      <c r="D18" s="222" t="s">
        <v>81</v>
      </c>
    </row>
    <row r="19" spans="1:4" ht="30" x14ac:dyDescent="0.25">
      <c r="A19" s="225" t="s">
        <v>10</v>
      </c>
      <c r="B19" s="229" t="s">
        <v>360</v>
      </c>
      <c r="C19" s="230" t="s">
        <v>176</v>
      </c>
      <c r="D19" s="223" t="s">
        <v>238</v>
      </c>
    </row>
    <row r="20" spans="1:4" ht="30" x14ac:dyDescent="0.25">
      <c r="A20" s="225" t="s">
        <v>12</v>
      </c>
      <c r="B20" s="229" t="s">
        <v>372</v>
      </c>
      <c r="C20" s="230" t="s">
        <v>176</v>
      </c>
      <c r="D20" s="223" t="s">
        <v>238</v>
      </c>
    </row>
    <row r="21" spans="1:4" ht="30" x14ac:dyDescent="0.25">
      <c r="A21" s="225" t="s">
        <v>11</v>
      </c>
      <c r="B21" s="229" t="s">
        <v>373</v>
      </c>
      <c r="C21" s="230" t="s">
        <v>176</v>
      </c>
      <c r="D21" s="223" t="s">
        <v>238</v>
      </c>
    </row>
    <row r="22" spans="1:4" ht="30" x14ac:dyDescent="0.25">
      <c r="A22" s="225" t="s">
        <v>13</v>
      </c>
      <c r="B22" s="231" t="s">
        <v>383</v>
      </c>
      <c r="C22" s="219" t="s">
        <v>176</v>
      </c>
      <c r="D22" s="232" t="s">
        <v>384</v>
      </c>
    </row>
    <row r="23" spans="1:4" ht="30" x14ac:dyDescent="0.25">
      <c r="A23" s="225" t="s">
        <v>189</v>
      </c>
      <c r="B23" s="214" t="s">
        <v>191</v>
      </c>
      <c r="C23" s="216" t="s">
        <v>176</v>
      </c>
      <c r="D23" s="221" t="s">
        <v>177</v>
      </c>
    </row>
    <row r="24" spans="1:4" ht="30" x14ac:dyDescent="0.25">
      <c r="A24" s="225" t="s">
        <v>7</v>
      </c>
      <c r="B24" s="214" t="s">
        <v>178</v>
      </c>
      <c r="C24" s="213" t="s">
        <v>176</v>
      </c>
      <c r="D24" s="221" t="s">
        <v>177</v>
      </c>
    </row>
    <row r="25" spans="1:4" ht="30" x14ac:dyDescent="0.25">
      <c r="A25" s="225" t="s">
        <v>8</v>
      </c>
      <c r="B25" s="214" t="s">
        <v>190</v>
      </c>
      <c r="C25" s="213" t="s">
        <v>176</v>
      </c>
      <c r="D25" s="221" t="s">
        <v>177</v>
      </c>
    </row>
    <row r="26" spans="1:4" ht="30" x14ac:dyDescent="0.25">
      <c r="A26" s="225" t="s">
        <v>385</v>
      </c>
      <c r="B26" s="214" t="s">
        <v>402</v>
      </c>
      <c r="C26" s="219" t="s">
        <v>176</v>
      </c>
      <c r="D26" s="221" t="s">
        <v>403</v>
      </c>
    </row>
    <row r="27" spans="1:4" ht="30" x14ac:dyDescent="0.25">
      <c r="A27" s="225" t="s">
        <v>386</v>
      </c>
      <c r="B27" s="214" t="s">
        <v>401</v>
      </c>
      <c r="C27" s="219" t="s">
        <v>176</v>
      </c>
      <c r="D27" s="221" t="s">
        <v>403</v>
      </c>
    </row>
    <row r="28" spans="1:4" ht="30" x14ac:dyDescent="0.25">
      <c r="A28" s="225" t="s">
        <v>420</v>
      </c>
      <c r="B28" s="214" t="s">
        <v>422</v>
      </c>
      <c r="C28" s="219" t="s">
        <v>176</v>
      </c>
      <c r="D28" s="221" t="s">
        <v>423</v>
      </c>
    </row>
    <row r="29" spans="1:4" x14ac:dyDescent="0.25">
      <c r="A29" s="226" t="s">
        <v>236</v>
      </c>
      <c r="B29" s="233" t="s">
        <v>239</v>
      </c>
      <c r="C29" s="218" t="s">
        <v>237</v>
      </c>
      <c r="D29" s="221" t="s">
        <v>238</v>
      </c>
    </row>
    <row r="30" spans="1:4" x14ac:dyDescent="0.25">
      <c r="A30" s="226" t="s">
        <v>235</v>
      </c>
      <c r="B30" s="233" t="s">
        <v>240</v>
      </c>
      <c r="C30" s="216" t="s">
        <v>176</v>
      </c>
      <c r="D30" s="221" t="s">
        <v>241</v>
      </c>
    </row>
    <row r="31" spans="1:4" ht="30" x14ac:dyDescent="0.25">
      <c r="A31" s="227" t="s">
        <v>247</v>
      </c>
      <c r="B31" s="214" t="s">
        <v>248</v>
      </c>
      <c r="C31" s="216" t="s">
        <v>176</v>
      </c>
      <c r="D31" s="221" t="s">
        <v>255</v>
      </c>
    </row>
    <row r="32" spans="1:4" ht="30" x14ac:dyDescent="0.25">
      <c r="A32" s="227" t="s">
        <v>24</v>
      </c>
      <c r="B32" s="214" t="s">
        <v>256</v>
      </c>
      <c r="C32" s="216" t="s">
        <v>176</v>
      </c>
      <c r="D32" s="221" t="s">
        <v>255</v>
      </c>
    </row>
    <row r="33" spans="1:4" ht="30" x14ac:dyDescent="0.25">
      <c r="A33" s="227" t="s">
        <v>455</v>
      </c>
      <c r="B33" s="239" t="s">
        <v>456</v>
      </c>
      <c r="C33" s="240" t="s">
        <v>176</v>
      </c>
      <c r="D33" s="221" t="s">
        <v>255</v>
      </c>
    </row>
    <row r="34" spans="1:4" x14ac:dyDescent="0.25">
      <c r="A34" s="226" t="s">
        <v>25</v>
      </c>
      <c r="B34" s="214" t="s">
        <v>404</v>
      </c>
      <c r="C34" s="215" t="s">
        <v>176</v>
      </c>
      <c r="D34" s="234" t="s">
        <v>176</v>
      </c>
    </row>
    <row r="35" spans="1:4" x14ac:dyDescent="0.25">
      <c r="A35" s="226" t="s">
        <v>258</v>
      </c>
      <c r="B35" s="214" t="s">
        <v>259</v>
      </c>
      <c r="C35" s="216" t="s">
        <v>176</v>
      </c>
      <c r="D35" s="217" t="s">
        <v>176</v>
      </c>
    </row>
    <row r="36" spans="1:4" x14ac:dyDescent="0.25">
      <c r="A36" s="226" t="s">
        <v>451</v>
      </c>
      <c r="B36" s="214" t="s">
        <v>452</v>
      </c>
      <c r="C36" s="216" t="s">
        <v>176</v>
      </c>
      <c r="D36" s="217" t="s">
        <v>176</v>
      </c>
    </row>
    <row r="37" spans="1:4" x14ac:dyDescent="0.25">
      <c r="A37" s="226" t="s">
        <v>260</v>
      </c>
      <c r="B37" s="214" t="s">
        <v>262</v>
      </c>
      <c r="C37" s="216" t="s">
        <v>176</v>
      </c>
      <c r="D37" s="217" t="s">
        <v>176</v>
      </c>
    </row>
    <row r="38" spans="1:4" x14ac:dyDescent="0.25">
      <c r="A38" s="226" t="s">
        <v>261</v>
      </c>
      <c r="B38" s="214" t="s">
        <v>263</v>
      </c>
      <c r="C38" s="216" t="s">
        <v>176</v>
      </c>
      <c r="D38" s="217" t="s">
        <v>176</v>
      </c>
    </row>
    <row r="39" spans="1:4" x14ac:dyDescent="0.25">
      <c r="A39" s="227" t="s">
        <v>264</v>
      </c>
      <c r="B39" s="214" t="s">
        <v>265</v>
      </c>
      <c r="C39" s="216" t="s">
        <v>176</v>
      </c>
      <c r="D39" s="217" t="s">
        <v>176</v>
      </c>
    </row>
    <row r="40" spans="1:4" ht="30" x14ac:dyDescent="0.25">
      <c r="A40" s="227" t="s">
        <v>347</v>
      </c>
      <c r="B40" s="229" t="s">
        <v>406</v>
      </c>
      <c r="C40" s="219" t="s">
        <v>176</v>
      </c>
      <c r="D40" s="235" t="s">
        <v>407</v>
      </c>
    </row>
    <row r="41" spans="1:4" x14ac:dyDescent="0.25">
      <c r="A41" s="227" t="s">
        <v>348</v>
      </c>
      <c r="B41" s="214" t="s">
        <v>354</v>
      </c>
      <c r="C41" s="71" t="s">
        <v>352</v>
      </c>
      <c r="D41" s="221" t="s">
        <v>353</v>
      </c>
    </row>
    <row r="42" spans="1:4" x14ac:dyDescent="0.25">
      <c r="A42" s="227" t="s">
        <v>447</v>
      </c>
      <c r="B42" s="233" t="s">
        <v>355</v>
      </c>
      <c r="C42" s="218" t="s">
        <v>18</v>
      </c>
      <c r="D42" s="223" t="s">
        <v>421</v>
      </c>
    </row>
    <row r="43" spans="1:4" x14ac:dyDescent="0.25">
      <c r="A43" s="227" t="s">
        <v>349</v>
      </c>
      <c r="B43" s="214" t="s">
        <v>351</v>
      </c>
      <c r="C43" s="228" t="s">
        <v>18</v>
      </c>
      <c r="D43" s="221" t="s">
        <v>350</v>
      </c>
    </row>
  </sheetData>
  <mergeCells count="2">
    <mergeCell ref="A7:D7"/>
    <mergeCell ref="A5:D6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43EE-EECB-46F0-B586-FC6A1AE19F58}">
  <sheetPr>
    <tabColor theme="5" tint="0.79998168889431442"/>
  </sheetPr>
  <dimension ref="B2:Q125"/>
  <sheetViews>
    <sheetView topLeftCell="A91" workbookViewId="0">
      <selection activeCell="J113" sqref="J113"/>
    </sheetView>
  </sheetViews>
  <sheetFormatPr defaultRowHeight="15" x14ac:dyDescent="0.25"/>
  <cols>
    <col min="3" max="3" width="10.7109375" bestFit="1" customWidth="1"/>
    <col min="4" max="4" width="14.140625" customWidth="1"/>
    <col min="10" max="10" width="107" bestFit="1" customWidth="1"/>
    <col min="11" max="11" width="25.7109375" bestFit="1" customWidth="1"/>
  </cols>
  <sheetData>
    <row r="2" spans="2:11" x14ac:dyDescent="0.25">
      <c r="D2" s="76" t="s">
        <v>192</v>
      </c>
      <c r="E2" s="76" t="s">
        <v>27</v>
      </c>
      <c r="F2" s="76">
        <v>2015</v>
      </c>
      <c r="G2" s="76">
        <v>2050</v>
      </c>
      <c r="H2" s="76">
        <v>2060</v>
      </c>
      <c r="I2" s="76">
        <v>2100</v>
      </c>
      <c r="J2" s="72" t="s">
        <v>6</v>
      </c>
      <c r="K2" s="75"/>
    </row>
    <row r="3" spans="2:11" x14ac:dyDescent="0.25">
      <c r="B3" s="249" t="s">
        <v>198</v>
      </c>
      <c r="C3" s="248" t="s">
        <v>193</v>
      </c>
      <c r="D3" s="83" t="s">
        <v>34</v>
      </c>
      <c r="E3" s="83" t="s">
        <v>30</v>
      </c>
      <c r="F3" s="64">
        <v>36.049999999999997</v>
      </c>
      <c r="G3" s="64">
        <v>40</v>
      </c>
      <c r="H3" s="64">
        <v>40</v>
      </c>
      <c r="I3" s="64">
        <v>41.128571428571433</v>
      </c>
      <c r="J3" s="251" t="s">
        <v>357</v>
      </c>
      <c r="K3" s="257"/>
    </row>
    <row r="4" spans="2:11" x14ac:dyDescent="0.25">
      <c r="B4" s="249"/>
      <c r="C4" s="248"/>
      <c r="D4" s="83" t="s">
        <v>65</v>
      </c>
      <c r="E4" s="83" t="s">
        <v>30</v>
      </c>
      <c r="F4" s="64">
        <v>11.74</v>
      </c>
      <c r="G4" s="64">
        <v>28.747599451303159</v>
      </c>
      <c r="H4" s="64">
        <v>30</v>
      </c>
      <c r="I4" s="64">
        <v>35.21</v>
      </c>
      <c r="J4" s="252"/>
      <c r="K4" s="257"/>
    </row>
    <row r="5" spans="2:11" x14ac:dyDescent="0.25">
      <c r="B5" s="249"/>
      <c r="C5" s="248"/>
      <c r="D5" s="83" t="s">
        <v>195</v>
      </c>
      <c r="E5" s="83" t="s">
        <v>30</v>
      </c>
      <c r="F5" s="19">
        <v>18.399999999999999</v>
      </c>
      <c r="G5" s="19">
        <v>33.861454046639238</v>
      </c>
      <c r="H5" s="19">
        <v>35</v>
      </c>
      <c r="I5" s="64"/>
      <c r="J5" s="252"/>
      <c r="K5" s="257"/>
    </row>
    <row r="6" spans="2:11" x14ac:dyDescent="0.25">
      <c r="B6" s="249"/>
      <c r="C6" s="248"/>
      <c r="D6" s="83" t="s">
        <v>34</v>
      </c>
      <c r="E6" s="83" t="s">
        <v>42</v>
      </c>
      <c r="F6" s="64">
        <v>36.049999999999997</v>
      </c>
      <c r="G6" s="64">
        <v>50</v>
      </c>
      <c r="H6" s="64">
        <v>50</v>
      </c>
      <c r="I6" s="64">
        <v>53.985714285714288</v>
      </c>
      <c r="J6" s="252"/>
      <c r="K6" s="257"/>
    </row>
    <row r="7" spans="2:11" x14ac:dyDescent="0.25">
      <c r="B7" s="249"/>
      <c r="C7" s="248"/>
      <c r="D7" s="83" t="s">
        <v>65</v>
      </c>
      <c r="E7" s="83" t="s">
        <v>42</v>
      </c>
      <c r="F7" s="64">
        <v>11.74</v>
      </c>
      <c r="G7" s="64">
        <v>38.061728395061728</v>
      </c>
      <c r="H7" s="64">
        <v>40</v>
      </c>
      <c r="I7" s="64">
        <v>48.074285714285708</v>
      </c>
      <c r="J7" s="252"/>
      <c r="K7" s="257"/>
    </row>
    <row r="8" spans="2:11" x14ac:dyDescent="0.25">
      <c r="B8" s="249"/>
      <c r="C8" s="248"/>
      <c r="D8" s="83" t="s">
        <v>195</v>
      </c>
      <c r="E8" s="83" t="s">
        <v>42</v>
      </c>
      <c r="F8" s="19">
        <v>18.399999999999999</v>
      </c>
      <c r="G8" s="19">
        <v>38.518518518518519</v>
      </c>
      <c r="H8" s="19">
        <v>40</v>
      </c>
      <c r="I8" s="64"/>
      <c r="J8" s="252"/>
      <c r="K8" s="257"/>
    </row>
    <row r="9" spans="2:11" x14ac:dyDescent="0.25">
      <c r="B9" s="249"/>
      <c r="C9" s="248" t="s">
        <v>196</v>
      </c>
      <c r="D9" s="84" t="s">
        <v>34</v>
      </c>
      <c r="E9" s="84" t="s">
        <v>30</v>
      </c>
      <c r="F9" s="64">
        <v>1368.4360198905379</v>
      </c>
      <c r="G9" s="64">
        <v>1234.3287699259413</v>
      </c>
      <c r="H9" s="64">
        <v>1127.1926645046094</v>
      </c>
      <c r="I9" s="64">
        <v>650.85684816311095</v>
      </c>
      <c r="J9" s="252" t="s">
        <v>197</v>
      </c>
    </row>
    <row r="10" spans="2:11" x14ac:dyDescent="0.25">
      <c r="B10" s="249"/>
      <c r="C10" s="248"/>
      <c r="D10" s="84" t="s">
        <v>65</v>
      </c>
      <c r="E10" s="84" t="s">
        <v>30</v>
      </c>
      <c r="F10" s="64">
        <v>1297.9526629339302</v>
      </c>
      <c r="G10" s="64">
        <v>1550.3974850064837</v>
      </c>
      <c r="H10" s="64">
        <v>1536.2516357405757</v>
      </c>
      <c r="I10" s="64">
        <v>1138.4356389628158</v>
      </c>
      <c r="J10" s="252"/>
    </row>
    <row r="11" spans="2:11" x14ac:dyDescent="0.25">
      <c r="B11" s="249"/>
      <c r="C11" s="248"/>
      <c r="D11" s="84" t="s">
        <v>51</v>
      </c>
      <c r="E11" s="84" t="s">
        <v>30</v>
      </c>
      <c r="F11" s="74">
        <v>116.33165972281003</v>
      </c>
      <c r="G11" s="74">
        <v>125.03379514810028</v>
      </c>
      <c r="H11" s="74">
        <v>119.45964471629878</v>
      </c>
      <c r="I11" s="74">
        <v>80.477444767625158</v>
      </c>
      <c r="J11" s="252"/>
    </row>
    <row r="12" spans="2:11" x14ac:dyDescent="0.25">
      <c r="B12" s="249"/>
      <c r="C12" s="248"/>
      <c r="D12" s="84" t="s">
        <v>52</v>
      </c>
      <c r="E12" s="84" t="s">
        <v>30</v>
      </c>
      <c r="F12" s="74">
        <v>374.04593713165713</v>
      </c>
      <c r="G12" s="74">
        <v>437.17285572789808</v>
      </c>
      <c r="H12" s="74">
        <v>428.8276541040583</v>
      </c>
      <c r="I12" s="74">
        <v>329.83288402542848</v>
      </c>
      <c r="J12" s="252"/>
    </row>
    <row r="13" spans="2:11" x14ac:dyDescent="0.25">
      <c r="B13" s="249"/>
      <c r="C13" s="248"/>
      <c r="D13" s="84" t="s">
        <v>53</v>
      </c>
      <c r="E13" s="84" t="s">
        <v>30</v>
      </c>
      <c r="F13" s="74">
        <v>130.93899477806735</v>
      </c>
      <c r="G13" s="74">
        <v>141.192284374075</v>
      </c>
      <c r="H13" s="74">
        <v>136.48949391930546</v>
      </c>
      <c r="I13" s="74">
        <v>98.530044579173392</v>
      </c>
      <c r="J13" s="252"/>
    </row>
    <row r="14" spans="2:11" x14ac:dyDescent="0.25">
      <c r="B14" s="249"/>
      <c r="C14" s="248"/>
      <c r="D14" s="84" t="s">
        <v>195</v>
      </c>
      <c r="E14" s="84" t="s">
        <v>30</v>
      </c>
      <c r="F14" s="74">
        <f>SUM(F11:F13)</f>
        <v>621.31659163253448</v>
      </c>
      <c r="G14" s="74">
        <f>SUM(G11:G13)</f>
        <v>703.39893525007335</v>
      </c>
      <c r="H14" s="74">
        <f>SUM(H11:H13)</f>
        <v>684.7767927396626</v>
      </c>
      <c r="I14" s="74">
        <f>SUM(I11:I13)</f>
        <v>508.84037337222708</v>
      </c>
      <c r="J14" s="252"/>
    </row>
    <row r="15" spans="2:11" x14ac:dyDescent="0.25">
      <c r="B15" s="249"/>
      <c r="C15" s="248"/>
      <c r="D15" s="84" t="s">
        <v>34</v>
      </c>
      <c r="E15" s="84" t="s">
        <v>42</v>
      </c>
      <c r="F15" s="64">
        <v>1371.3688421559832</v>
      </c>
      <c r="G15" s="64">
        <v>1273.18356657812</v>
      </c>
      <c r="H15" s="64">
        <v>1174.1785183497245</v>
      </c>
      <c r="I15" s="64">
        <v>776.50104177426726</v>
      </c>
      <c r="J15" s="252"/>
    </row>
    <row r="16" spans="2:11" x14ac:dyDescent="0.25">
      <c r="B16" s="249"/>
      <c r="C16" s="248"/>
      <c r="D16" s="84" t="s">
        <v>65</v>
      </c>
      <c r="E16" s="84" t="s">
        <v>42</v>
      </c>
      <c r="F16" s="64">
        <v>1307.9329187632588</v>
      </c>
      <c r="G16" s="64">
        <v>1733.7954781103126</v>
      </c>
      <c r="H16" s="64">
        <v>1779.2948409599628</v>
      </c>
      <c r="I16" s="64">
        <v>1602.9362278121123</v>
      </c>
      <c r="J16" s="252"/>
    </row>
    <row r="17" spans="2:10" x14ac:dyDescent="0.25">
      <c r="B17" s="249"/>
      <c r="C17" s="248"/>
      <c r="D17" s="84" t="s">
        <v>51</v>
      </c>
      <c r="E17" s="84" t="s">
        <v>42</v>
      </c>
      <c r="F17" s="74">
        <v>116.86318134655251</v>
      </c>
      <c r="G17" s="74">
        <v>134.38716245120699</v>
      </c>
      <c r="H17" s="74">
        <v>131.4451158036245</v>
      </c>
      <c r="I17" s="74">
        <v>105.73533815730282</v>
      </c>
      <c r="J17" s="252"/>
    </row>
    <row r="18" spans="2:10" x14ac:dyDescent="0.25">
      <c r="B18" s="249"/>
      <c r="C18" s="248"/>
      <c r="D18" s="84" t="s">
        <v>52</v>
      </c>
      <c r="E18" s="84" t="s">
        <v>42</v>
      </c>
      <c r="F18" s="74">
        <v>376.56544802235112</v>
      </c>
      <c r="G18" s="74">
        <v>484.87756148119593</v>
      </c>
      <c r="H18" s="74">
        <v>491.83671829656907</v>
      </c>
      <c r="I18" s="74">
        <v>451.45259300547048</v>
      </c>
      <c r="J18" s="252"/>
    </row>
    <row r="19" spans="2:10" x14ac:dyDescent="0.25">
      <c r="B19" s="249"/>
      <c r="C19" s="248"/>
      <c r="D19" s="84" t="s">
        <v>53</v>
      </c>
      <c r="E19" s="84" t="s">
        <v>42</v>
      </c>
      <c r="F19" s="74">
        <v>131.38095081604683</v>
      </c>
      <c r="G19" s="74">
        <v>150.84230475962445</v>
      </c>
      <c r="H19" s="74">
        <v>149.92620940325776</v>
      </c>
      <c r="I19" s="74">
        <v>129.56437808032067</v>
      </c>
      <c r="J19" s="252"/>
    </row>
    <row r="20" spans="2:10" x14ac:dyDescent="0.25">
      <c r="B20" s="249"/>
      <c r="C20" s="248"/>
      <c r="D20" s="84" t="s">
        <v>195</v>
      </c>
      <c r="E20" s="84" t="s">
        <v>42</v>
      </c>
      <c r="F20" s="74">
        <f>SUM(F17:F19)</f>
        <v>624.80958018495039</v>
      </c>
      <c r="G20" s="74">
        <f t="shared" ref="G20:I20" si="0">SUM(G17:G19)</f>
        <v>770.10702869202737</v>
      </c>
      <c r="H20" s="74">
        <f t="shared" si="0"/>
        <v>773.20804350345134</v>
      </c>
      <c r="I20" s="74">
        <f t="shared" si="0"/>
        <v>686.75230924309403</v>
      </c>
      <c r="J20" s="77"/>
    </row>
    <row r="21" spans="2:10" x14ac:dyDescent="0.25">
      <c r="B21" s="249"/>
      <c r="C21" s="248" t="s">
        <v>193</v>
      </c>
      <c r="D21" s="248"/>
      <c r="E21" s="84" t="s">
        <v>30</v>
      </c>
      <c r="F21" s="64">
        <f>(F9*F3+F4*F10+F5*F14)/(F9+F10+F14)</f>
        <v>23.117129341373033</v>
      </c>
      <c r="G21" s="64">
        <f>(G9*G3+G4*G10+G5*G14)/(G9+G10+G14)</f>
        <v>33.760676864518125</v>
      </c>
      <c r="H21" s="64">
        <f>(H9*H3+H4*H10+H5*H14)/(H9+H10+H14)</f>
        <v>34.389139844897009</v>
      </c>
      <c r="I21" s="64">
        <f>(I9*I3+I4*I10)/(I9+I10)</f>
        <v>37.362886000105995</v>
      </c>
      <c r="J21" s="250" t="s">
        <v>199</v>
      </c>
    </row>
    <row r="22" spans="2:10" x14ac:dyDescent="0.25">
      <c r="B22" s="249"/>
      <c r="C22" s="248"/>
      <c r="D22" s="248"/>
      <c r="E22" s="84" t="s">
        <v>42</v>
      </c>
      <c r="F22" s="64">
        <f>(F15*F6+F7*F16+F8*F20)/(F15+F16+F20)</f>
        <v>23.089256875923542</v>
      </c>
      <c r="G22" s="64">
        <f>(G15*G6+G7*G16+G8*G20)/(G15+G16+G20)</f>
        <v>42.179026281139926</v>
      </c>
      <c r="H22" s="64">
        <f>(H15*H6+H7*H16+H8*H20)/(H15+H16+H20)</f>
        <v>43.150734907103619</v>
      </c>
      <c r="I22" s="64">
        <f>(I15*I6+I7*I16)/(I15+I16)</f>
        <v>50.003410092877282</v>
      </c>
      <c r="J22" s="250"/>
    </row>
    <row r="23" spans="2:10" x14ac:dyDescent="0.25">
      <c r="B23" s="249"/>
      <c r="C23" s="248"/>
      <c r="D23" s="248"/>
      <c r="E23" s="84" t="s">
        <v>62</v>
      </c>
      <c r="F23" s="64">
        <f>F22</f>
        <v>23.089256875923542</v>
      </c>
      <c r="G23" s="64">
        <v>30</v>
      </c>
      <c r="H23" s="64">
        <v>35</v>
      </c>
      <c r="I23" s="64">
        <v>40</v>
      </c>
      <c r="J23" s="78" t="s">
        <v>200</v>
      </c>
    </row>
    <row r="24" spans="2:10" x14ac:dyDescent="0.25">
      <c r="B24" s="249"/>
      <c r="C24" s="248"/>
      <c r="D24" s="248"/>
      <c r="E24" s="84" t="s">
        <v>63</v>
      </c>
      <c r="F24" s="64">
        <f>F22</f>
        <v>23.089256875923542</v>
      </c>
      <c r="G24" s="64">
        <v>35</v>
      </c>
      <c r="H24" s="64">
        <v>40</v>
      </c>
      <c r="I24" s="64">
        <v>45</v>
      </c>
      <c r="J24" s="78" t="s">
        <v>201</v>
      </c>
    </row>
    <row r="25" spans="2:10" x14ac:dyDescent="0.25">
      <c r="B25" s="249"/>
      <c r="C25" s="248"/>
      <c r="D25" s="248"/>
      <c r="E25" s="84" t="s">
        <v>64</v>
      </c>
      <c r="F25" s="64">
        <f>F22</f>
        <v>23.089256875923542</v>
      </c>
      <c r="G25" s="64">
        <v>45</v>
      </c>
      <c r="H25" s="64">
        <v>50</v>
      </c>
      <c r="I25" s="64">
        <v>55</v>
      </c>
      <c r="J25" s="78" t="s">
        <v>202</v>
      </c>
    </row>
    <row r="26" spans="2:10" x14ac:dyDescent="0.25">
      <c r="C26" s="7"/>
      <c r="D26" s="7"/>
      <c r="E26" s="7"/>
    </row>
    <row r="27" spans="2:10" x14ac:dyDescent="0.25">
      <c r="C27" s="7"/>
      <c r="D27" s="7"/>
      <c r="E27" s="76" t="s">
        <v>27</v>
      </c>
      <c r="F27" s="76">
        <v>2015</v>
      </c>
      <c r="G27" s="76">
        <v>2050</v>
      </c>
      <c r="H27" s="76">
        <v>2060</v>
      </c>
      <c r="I27" s="76">
        <v>2100</v>
      </c>
      <c r="J27" s="72" t="s">
        <v>6</v>
      </c>
    </row>
    <row r="28" spans="2:10" x14ac:dyDescent="0.25">
      <c r="B28" s="249" t="s">
        <v>76</v>
      </c>
      <c r="C28" s="248" t="s">
        <v>193</v>
      </c>
      <c r="D28" s="248"/>
      <c r="E28" s="84" t="s">
        <v>30</v>
      </c>
      <c r="F28" s="16">
        <v>34.43</v>
      </c>
      <c r="G28" s="16">
        <v>34.43</v>
      </c>
      <c r="H28" s="16">
        <v>34.43</v>
      </c>
      <c r="I28" s="16">
        <v>34.43</v>
      </c>
      <c r="J28" s="250" t="s">
        <v>356</v>
      </c>
    </row>
    <row r="29" spans="2:10" x14ac:dyDescent="0.25">
      <c r="B29" s="249"/>
      <c r="C29" s="248"/>
      <c r="D29" s="248"/>
      <c r="E29" s="84" t="s">
        <v>42</v>
      </c>
      <c r="F29" s="16">
        <v>34.43</v>
      </c>
      <c r="G29" s="16">
        <v>44.275034293552821</v>
      </c>
      <c r="H29" s="16">
        <v>45</v>
      </c>
      <c r="I29" s="16">
        <v>45</v>
      </c>
      <c r="J29" s="250"/>
    </row>
    <row r="30" spans="2:10" x14ac:dyDescent="0.25">
      <c r="B30" s="249"/>
      <c r="C30" s="248"/>
      <c r="D30" s="248"/>
      <c r="E30" s="84" t="s">
        <v>62</v>
      </c>
      <c r="F30" s="16">
        <v>34.43</v>
      </c>
      <c r="G30" s="16">
        <v>37.5</v>
      </c>
      <c r="H30" s="16">
        <v>37.5</v>
      </c>
      <c r="I30" s="16">
        <v>37.5</v>
      </c>
      <c r="J30" s="78" t="s">
        <v>200</v>
      </c>
    </row>
    <row r="31" spans="2:10" x14ac:dyDescent="0.25">
      <c r="B31" s="249"/>
      <c r="C31" s="248"/>
      <c r="D31" s="248"/>
      <c r="E31" s="84" t="s">
        <v>63</v>
      </c>
      <c r="F31" s="16">
        <v>34.43</v>
      </c>
      <c r="G31" s="16">
        <v>40</v>
      </c>
      <c r="H31" s="16">
        <v>40</v>
      </c>
      <c r="I31" s="16">
        <v>40</v>
      </c>
      <c r="J31" s="78" t="s">
        <v>201</v>
      </c>
    </row>
    <row r="32" spans="2:10" x14ac:dyDescent="0.25">
      <c r="B32" s="249"/>
      <c r="C32" s="248"/>
      <c r="D32" s="248"/>
      <c r="E32" s="84" t="s">
        <v>64</v>
      </c>
      <c r="F32" s="16">
        <v>34.43</v>
      </c>
      <c r="G32" s="16">
        <v>45</v>
      </c>
      <c r="H32" s="16">
        <v>50</v>
      </c>
      <c r="I32" s="16">
        <v>55</v>
      </c>
      <c r="J32" s="78" t="s">
        <v>202</v>
      </c>
    </row>
    <row r="33" spans="2:10" x14ac:dyDescent="0.25">
      <c r="C33" s="85"/>
      <c r="D33" s="7"/>
      <c r="E33" s="7"/>
    </row>
    <row r="34" spans="2:10" x14ac:dyDescent="0.25">
      <c r="C34" s="85"/>
      <c r="D34" s="7"/>
      <c r="E34" s="76" t="s">
        <v>27</v>
      </c>
      <c r="F34" s="76">
        <v>2015</v>
      </c>
      <c r="G34" s="76">
        <v>2050</v>
      </c>
      <c r="H34" s="76">
        <v>2060</v>
      </c>
      <c r="I34" s="76">
        <v>2100</v>
      </c>
      <c r="J34" s="72" t="s">
        <v>6</v>
      </c>
    </row>
    <row r="35" spans="2:10" x14ac:dyDescent="0.25">
      <c r="B35" s="249" t="s">
        <v>77</v>
      </c>
      <c r="C35" s="248" t="s">
        <v>193</v>
      </c>
      <c r="D35" s="83" t="s">
        <v>203</v>
      </c>
      <c r="E35" s="83" t="s">
        <v>30</v>
      </c>
      <c r="F35" s="16">
        <v>24.57</v>
      </c>
      <c r="G35" s="16">
        <v>38.941700960219478</v>
      </c>
      <c r="H35" s="16">
        <v>40</v>
      </c>
      <c r="I35" s="16"/>
      <c r="J35" s="250" t="s">
        <v>194</v>
      </c>
    </row>
    <row r="36" spans="2:10" x14ac:dyDescent="0.25">
      <c r="B36" s="249"/>
      <c r="C36" s="248"/>
      <c r="D36" s="83" t="s">
        <v>203</v>
      </c>
      <c r="E36" s="83" t="s">
        <v>42</v>
      </c>
      <c r="F36" s="16">
        <v>24.57</v>
      </c>
      <c r="G36" s="16">
        <v>43.598765432098773</v>
      </c>
      <c r="H36" s="16">
        <v>45</v>
      </c>
      <c r="I36" s="16"/>
      <c r="J36" s="250"/>
    </row>
    <row r="37" spans="2:10" x14ac:dyDescent="0.25">
      <c r="B37" s="249"/>
      <c r="C37" s="248"/>
      <c r="D37" s="83" t="s">
        <v>204</v>
      </c>
      <c r="E37" s="83" t="s">
        <v>30</v>
      </c>
      <c r="F37" s="16">
        <v>11.43</v>
      </c>
      <c r="G37" s="16">
        <v>26.863511659807958</v>
      </c>
      <c r="H37" s="16">
        <v>28</v>
      </c>
      <c r="I37" s="16"/>
      <c r="J37" s="250"/>
    </row>
    <row r="38" spans="2:10" x14ac:dyDescent="0.25">
      <c r="B38" s="249"/>
      <c r="C38" s="248"/>
      <c r="D38" s="83" t="s">
        <v>204</v>
      </c>
      <c r="E38" s="83" t="s">
        <v>42</v>
      </c>
      <c r="F38" s="16">
        <v>11.43</v>
      </c>
      <c r="G38" s="16">
        <v>33.383401920438963</v>
      </c>
      <c r="H38" s="16">
        <v>35</v>
      </c>
      <c r="I38" s="16"/>
      <c r="J38" s="250"/>
    </row>
    <row r="39" spans="2:10" x14ac:dyDescent="0.25">
      <c r="B39" s="249"/>
      <c r="C39" s="248" t="s">
        <v>196</v>
      </c>
      <c r="D39" s="84" t="s">
        <v>47</v>
      </c>
      <c r="E39" s="84" t="s">
        <v>30</v>
      </c>
      <c r="F39" s="74">
        <v>59.075923015265644</v>
      </c>
      <c r="G39" s="74">
        <v>96.375863453096997</v>
      </c>
      <c r="H39" s="74">
        <v>101.4058311010366</v>
      </c>
      <c r="I39" s="74">
        <v>94.284579886971073</v>
      </c>
      <c r="J39" s="252" t="s">
        <v>197</v>
      </c>
    </row>
    <row r="40" spans="2:10" x14ac:dyDescent="0.25">
      <c r="B40" s="249"/>
      <c r="C40" s="248"/>
      <c r="D40" s="84" t="s">
        <v>48</v>
      </c>
      <c r="E40" s="84" t="s">
        <v>30</v>
      </c>
      <c r="F40" s="74">
        <v>179.26800134507721</v>
      </c>
      <c r="G40" s="74">
        <v>243.82057786816299</v>
      </c>
      <c r="H40" s="74">
        <v>248.31837272030413</v>
      </c>
      <c r="I40" s="74">
        <v>211.18351528208933</v>
      </c>
      <c r="J40" s="252"/>
    </row>
    <row r="41" spans="2:10" x14ac:dyDescent="0.25">
      <c r="B41" s="249"/>
      <c r="C41" s="248"/>
      <c r="D41" s="84" t="s">
        <v>50</v>
      </c>
      <c r="E41" s="84" t="s">
        <v>30</v>
      </c>
      <c r="F41" s="74">
        <v>176.46257018980165</v>
      </c>
      <c r="G41" s="74">
        <v>213.2338383470709</v>
      </c>
      <c r="H41" s="74">
        <v>211.74134600097111</v>
      </c>
      <c r="I41" s="74">
        <v>170.12975465267968</v>
      </c>
      <c r="J41" s="252"/>
    </row>
    <row r="42" spans="2:10" x14ac:dyDescent="0.25">
      <c r="B42" s="249"/>
      <c r="C42" s="248"/>
      <c r="D42" s="84" t="s">
        <v>56</v>
      </c>
      <c r="E42" s="84" t="s">
        <v>30</v>
      </c>
      <c r="F42" s="74">
        <v>52.39562083727364</v>
      </c>
      <c r="G42" s="74">
        <v>62.343946762726532</v>
      </c>
      <c r="H42" s="74">
        <v>62.214708548464174</v>
      </c>
      <c r="I42" s="74">
        <v>48.935401603146126</v>
      </c>
      <c r="J42" s="252"/>
    </row>
    <row r="43" spans="2:10" x14ac:dyDescent="0.25">
      <c r="B43" s="249"/>
      <c r="C43" s="248"/>
      <c r="D43" s="84" t="s">
        <v>57</v>
      </c>
      <c r="E43" s="84" t="s">
        <v>30</v>
      </c>
      <c r="F43" s="74">
        <v>869.50380480803426</v>
      </c>
      <c r="G43" s="74">
        <v>1437.7494413804561</v>
      </c>
      <c r="H43" s="74">
        <v>1535.6849656206923</v>
      </c>
      <c r="I43" s="74">
        <v>1593.6012424719265</v>
      </c>
      <c r="J43" s="252"/>
    </row>
    <row r="44" spans="2:10" x14ac:dyDescent="0.25">
      <c r="B44" s="249"/>
      <c r="C44" s="248"/>
      <c r="D44" s="84" t="s">
        <v>58</v>
      </c>
      <c r="E44" s="84" t="s">
        <v>30</v>
      </c>
      <c r="F44" s="74">
        <v>31.208639016479971</v>
      </c>
      <c r="G44" s="74">
        <v>50.28640578711429</v>
      </c>
      <c r="H44" s="74">
        <v>53.17730871612936</v>
      </c>
      <c r="I44" s="74">
        <v>51.867906995546171</v>
      </c>
      <c r="J44" s="252"/>
    </row>
    <row r="45" spans="2:10" x14ac:dyDescent="0.25">
      <c r="B45" s="249"/>
      <c r="C45" s="248"/>
      <c r="D45" s="83" t="s">
        <v>203</v>
      </c>
      <c r="E45" s="84" t="s">
        <v>30</v>
      </c>
      <c r="F45" s="74">
        <f>SUM(F39:F41)+F42</f>
        <v>467.20211538741819</v>
      </c>
      <c r="G45" s="74">
        <f t="shared" ref="G45:I45" si="1">SUM(G39:G41)+G42</f>
        <v>615.7742264310574</v>
      </c>
      <c r="H45" s="74">
        <f t="shared" si="1"/>
        <v>623.68025837077596</v>
      </c>
      <c r="I45" s="74">
        <f t="shared" si="1"/>
        <v>524.5332514248862</v>
      </c>
      <c r="J45" s="252"/>
    </row>
    <row r="46" spans="2:10" x14ac:dyDescent="0.25">
      <c r="B46" s="249"/>
      <c r="C46" s="248"/>
      <c r="D46" s="83" t="s">
        <v>204</v>
      </c>
      <c r="E46" s="84" t="s">
        <v>30</v>
      </c>
      <c r="F46" s="74">
        <f>SUM(F43:F44)</f>
        <v>900.71244382451425</v>
      </c>
      <c r="G46" s="74">
        <f t="shared" ref="G46:I46" si="2">SUM(G43:G44)</f>
        <v>1488.0358471675704</v>
      </c>
      <c r="H46" s="74">
        <f t="shared" si="2"/>
        <v>1588.8622743368217</v>
      </c>
      <c r="I46" s="74">
        <f t="shared" si="2"/>
        <v>1645.4691494674728</v>
      </c>
      <c r="J46" s="252"/>
    </row>
    <row r="47" spans="2:10" x14ac:dyDescent="0.25">
      <c r="B47" s="249"/>
      <c r="C47" s="248"/>
      <c r="D47" s="84" t="s">
        <v>47</v>
      </c>
      <c r="E47" s="84" t="s">
        <v>42</v>
      </c>
      <c r="F47" s="74">
        <v>59.348966286141604</v>
      </c>
      <c r="G47" s="74">
        <v>103.81447659184467</v>
      </c>
      <c r="H47" s="74">
        <v>112.50761987569652</v>
      </c>
      <c r="I47" s="74">
        <v>121.72671756519468</v>
      </c>
      <c r="J47" s="252"/>
    </row>
    <row r="48" spans="2:10" x14ac:dyDescent="0.25">
      <c r="B48" s="249"/>
      <c r="C48" s="248"/>
      <c r="D48" s="84" t="s">
        <v>48</v>
      </c>
      <c r="E48" s="84" t="s">
        <v>42</v>
      </c>
      <c r="F48" s="74">
        <v>180.64350235195712</v>
      </c>
      <c r="G48" s="74">
        <v>275.45267085934273</v>
      </c>
      <c r="H48" s="74">
        <v>291.25489008076852</v>
      </c>
      <c r="I48" s="74">
        <v>302.39467901518344</v>
      </c>
      <c r="J48" s="252"/>
    </row>
    <row r="49" spans="2:10" x14ac:dyDescent="0.25">
      <c r="B49" s="249"/>
      <c r="C49" s="248"/>
      <c r="D49" s="84" t="s">
        <v>50</v>
      </c>
      <c r="E49" s="84" t="s">
        <v>42</v>
      </c>
      <c r="F49" s="74">
        <v>177.42776531916192</v>
      </c>
      <c r="G49" s="74">
        <v>233.90735090986178</v>
      </c>
      <c r="H49" s="74">
        <v>239.60367230282787</v>
      </c>
      <c r="I49" s="74">
        <v>228.14620124401085</v>
      </c>
      <c r="J49" s="252"/>
    </row>
    <row r="50" spans="2:10" x14ac:dyDescent="0.25">
      <c r="B50" s="249"/>
      <c r="C50" s="248"/>
      <c r="D50" s="84" t="s">
        <v>56</v>
      </c>
      <c r="E50" s="84" t="s">
        <v>42</v>
      </c>
      <c r="F50" s="74">
        <v>52.493498169043264</v>
      </c>
      <c r="G50" s="74">
        <v>63.044910086328436</v>
      </c>
      <c r="H50" s="74">
        <v>64.041843066103056</v>
      </c>
      <c r="I50" s="74">
        <v>58.483543296057377</v>
      </c>
      <c r="J50" s="252"/>
    </row>
    <row r="51" spans="2:10" x14ac:dyDescent="0.25">
      <c r="B51" s="249"/>
      <c r="C51" s="248"/>
      <c r="D51" s="84" t="s">
        <v>57</v>
      </c>
      <c r="E51" s="84" t="s">
        <v>42</v>
      </c>
      <c r="F51" s="74">
        <v>879.09717623083657</v>
      </c>
      <c r="G51" s="74">
        <v>1657.6077187788019</v>
      </c>
      <c r="H51" s="74">
        <v>1844.7499470765461</v>
      </c>
      <c r="I51" s="74">
        <v>2272.8994721406393</v>
      </c>
      <c r="J51" s="252"/>
    </row>
    <row r="52" spans="2:10" x14ac:dyDescent="0.25">
      <c r="B52" s="249"/>
      <c r="C52" s="248"/>
      <c r="D52" s="84" t="s">
        <v>58</v>
      </c>
      <c r="E52" s="84" t="s">
        <v>42</v>
      </c>
      <c r="F52" s="74">
        <v>31.50641990808996</v>
      </c>
      <c r="G52" s="74">
        <v>56.849489999404383</v>
      </c>
      <c r="H52" s="74">
        <v>62.279018553208616</v>
      </c>
      <c r="I52" s="74">
        <v>70.211158008756044</v>
      </c>
      <c r="J52" s="252"/>
    </row>
    <row r="53" spans="2:10" x14ac:dyDescent="0.25">
      <c r="B53" s="249"/>
      <c r="C53" s="248"/>
      <c r="D53" s="83" t="s">
        <v>203</v>
      </c>
      <c r="E53" s="84" t="s">
        <v>42</v>
      </c>
      <c r="F53" s="74">
        <f>SUM(F47:F49)+F50</f>
        <v>469.9137321263039</v>
      </c>
      <c r="G53" s="74">
        <f t="shared" ref="G53:I53" si="3">SUM(G47:G49)+G50</f>
        <v>676.21940844737753</v>
      </c>
      <c r="H53" s="74">
        <f t="shared" si="3"/>
        <v>707.4080253253959</v>
      </c>
      <c r="I53" s="74">
        <f t="shared" si="3"/>
        <v>710.75114112044639</v>
      </c>
      <c r="J53" s="252"/>
    </row>
    <row r="54" spans="2:10" x14ac:dyDescent="0.25">
      <c r="B54" s="249"/>
      <c r="C54" s="248"/>
      <c r="D54" s="83" t="s">
        <v>204</v>
      </c>
      <c r="E54" s="84" t="s">
        <v>42</v>
      </c>
      <c r="F54" s="74">
        <f>SUM(F51:F52)</f>
        <v>910.60359613892649</v>
      </c>
      <c r="G54" s="74">
        <f t="shared" ref="G54:I54" si="4">SUM(G51:G52)</f>
        <v>1714.4572087782062</v>
      </c>
      <c r="H54" s="74">
        <f t="shared" si="4"/>
        <v>1907.0289656297546</v>
      </c>
      <c r="I54" s="74">
        <f t="shared" si="4"/>
        <v>2343.1106301493955</v>
      </c>
      <c r="J54" s="252"/>
    </row>
    <row r="55" spans="2:10" x14ac:dyDescent="0.25">
      <c r="B55" s="249"/>
      <c r="C55" s="248" t="s">
        <v>193</v>
      </c>
      <c r="D55" s="248"/>
      <c r="E55" s="84" t="s">
        <v>30</v>
      </c>
      <c r="F55" s="64">
        <f>(F45*F35+F37*F46)/(F45+F46)</f>
        <v>15.917879564442552</v>
      </c>
      <c r="G55" s="64">
        <f t="shared" ref="G55:H55" si="5">(G45*G35+G37*G46)/(G45+G46)</f>
        <v>30.398734618611854</v>
      </c>
      <c r="H55" s="64">
        <f t="shared" si="5"/>
        <v>31.382607561125873</v>
      </c>
      <c r="I55" s="74">
        <v>32</v>
      </c>
      <c r="J55" s="250" t="s">
        <v>205</v>
      </c>
    </row>
    <row r="56" spans="2:10" x14ac:dyDescent="0.25">
      <c r="B56" s="249"/>
      <c r="C56" s="248"/>
      <c r="D56" s="248"/>
      <c r="E56" s="84" t="s">
        <v>42</v>
      </c>
      <c r="F56" s="64">
        <f>(F53*F36+F38*F54)/(F53+F54)</f>
        <v>15.902719258003643</v>
      </c>
      <c r="G56" s="64">
        <f t="shared" ref="G56:H56" si="6">(G53*G36+G38*G54)/(G53+G54)</f>
        <v>36.272888110731884</v>
      </c>
      <c r="H56" s="64">
        <f t="shared" si="6"/>
        <v>37.705775766533023</v>
      </c>
      <c r="I56" s="74">
        <v>40</v>
      </c>
      <c r="J56" s="250"/>
    </row>
    <row r="57" spans="2:10" x14ac:dyDescent="0.25">
      <c r="B57" s="249"/>
      <c r="C57" s="248"/>
      <c r="D57" s="248"/>
      <c r="E57" s="84" t="s">
        <v>62</v>
      </c>
      <c r="F57" s="64">
        <f>F56</f>
        <v>15.902719258003643</v>
      </c>
      <c r="G57" s="16">
        <v>30</v>
      </c>
      <c r="H57" s="16">
        <v>32</v>
      </c>
      <c r="I57" s="74">
        <v>35</v>
      </c>
      <c r="J57" s="78" t="s">
        <v>200</v>
      </c>
    </row>
    <row r="58" spans="2:10" x14ac:dyDescent="0.25">
      <c r="B58" s="249"/>
      <c r="C58" s="248"/>
      <c r="D58" s="248"/>
      <c r="E58" s="84" t="s">
        <v>63</v>
      </c>
      <c r="F58" s="64">
        <f t="shared" ref="F58:F59" si="7">F57</f>
        <v>15.902719258003643</v>
      </c>
      <c r="G58" s="16">
        <v>32</v>
      </c>
      <c r="H58" s="16">
        <v>34</v>
      </c>
      <c r="I58" s="74">
        <v>37.5</v>
      </c>
      <c r="J58" s="78" t="s">
        <v>201</v>
      </c>
    </row>
    <row r="59" spans="2:10" x14ac:dyDescent="0.25">
      <c r="B59" s="249"/>
      <c r="C59" s="248"/>
      <c r="D59" s="248"/>
      <c r="E59" s="84" t="s">
        <v>64</v>
      </c>
      <c r="F59" s="64">
        <f t="shared" si="7"/>
        <v>15.902719258003643</v>
      </c>
      <c r="G59" s="16">
        <v>37.5</v>
      </c>
      <c r="H59" s="16">
        <v>40</v>
      </c>
      <c r="I59" s="74">
        <v>45</v>
      </c>
      <c r="J59" s="78" t="s">
        <v>202</v>
      </c>
    </row>
    <row r="60" spans="2:10" x14ac:dyDescent="0.25">
      <c r="C60" s="7"/>
      <c r="D60" s="7"/>
      <c r="E60" s="7"/>
    </row>
    <row r="61" spans="2:10" x14ac:dyDescent="0.25">
      <c r="C61" s="7"/>
      <c r="D61" s="7"/>
      <c r="E61" s="76" t="s">
        <v>27</v>
      </c>
      <c r="F61" s="76">
        <v>2015</v>
      </c>
      <c r="G61" s="76">
        <v>2050</v>
      </c>
      <c r="H61" s="76">
        <v>2060</v>
      </c>
      <c r="I61" s="76">
        <v>2100</v>
      </c>
      <c r="J61" s="72" t="s">
        <v>6</v>
      </c>
    </row>
    <row r="62" spans="2:10" x14ac:dyDescent="0.25">
      <c r="B62" s="249" t="s">
        <v>78</v>
      </c>
      <c r="C62" s="248" t="s">
        <v>193</v>
      </c>
      <c r="D62" s="83" t="s">
        <v>32</v>
      </c>
      <c r="E62" s="83" t="s">
        <v>30</v>
      </c>
      <c r="F62" s="16">
        <v>60.68</v>
      </c>
      <c r="G62" s="16">
        <v>60.68</v>
      </c>
      <c r="H62" s="16">
        <v>60.68</v>
      </c>
      <c r="I62" s="16">
        <v>60.68</v>
      </c>
      <c r="J62" s="252" t="s">
        <v>206</v>
      </c>
    </row>
    <row r="63" spans="2:10" x14ac:dyDescent="0.25">
      <c r="B63" s="249"/>
      <c r="C63" s="248"/>
      <c r="D63" s="83" t="s">
        <v>207</v>
      </c>
      <c r="E63" s="83" t="s">
        <v>30</v>
      </c>
      <c r="F63" s="16">
        <v>36.200000000000003</v>
      </c>
      <c r="G63" s="16">
        <v>37.876543209876537</v>
      </c>
      <c r="H63" s="16">
        <v>38</v>
      </c>
      <c r="I63" s="74">
        <v>40</v>
      </c>
      <c r="J63" s="252"/>
    </row>
    <row r="64" spans="2:10" x14ac:dyDescent="0.25">
      <c r="B64" s="249"/>
      <c r="C64" s="248"/>
      <c r="D64" s="83" t="s">
        <v>39</v>
      </c>
      <c r="E64" s="83" t="s">
        <v>30</v>
      </c>
      <c r="F64" s="16">
        <v>26.31</v>
      </c>
      <c r="G64" s="16">
        <v>37.19821673525378</v>
      </c>
      <c r="H64" s="16">
        <v>38</v>
      </c>
      <c r="I64" s="74">
        <v>40</v>
      </c>
      <c r="J64" s="252"/>
    </row>
    <row r="65" spans="2:17" x14ac:dyDescent="0.25">
      <c r="B65" s="249"/>
      <c r="C65" s="248"/>
      <c r="D65" s="83" t="s">
        <v>208</v>
      </c>
      <c r="E65" s="83" t="s">
        <v>30</v>
      </c>
      <c r="F65" s="16">
        <v>38.909999999999997</v>
      </c>
      <c r="G65" s="16">
        <v>39.92524005486969</v>
      </c>
      <c r="H65" s="16">
        <v>40</v>
      </c>
      <c r="I65" s="16">
        <v>40.311428571428571</v>
      </c>
      <c r="J65" s="252"/>
    </row>
    <row r="66" spans="2:17" x14ac:dyDescent="0.25">
      <c r="B66" s="249"/>
      <c r="C66" s="248"/>
      <c r="D66" s="83" t="s">
        <v>43</v>
      </c>
      <c r="E66" s="83" t="s">
        <v>30</v>
      </c>
      <c r="F66" s="16">
        <v>38.96</v>
      </c>
      <c r="G66" s="16">
        <v>38.96</v>
      </c>
      <c r="H66" s="16">
        <v>38.96</v>
      </c>
      <c r="I66" s="16">
        <v>38.96</v>
      </c>
      <c r="J66" s="252"/>
    </row>
    <row r="67" spans="2:17" x14ac:dyDescent="0.25">
      <c r="B67" s="249"/>
      <c r="C67" s="248"/>
      <c r="D67" s="83" t="s">
        <v>60</v>
      </c>
      <c r="E67" s="83" t="s">
        <v>30</v>
      </c>
      <c r="F67" s="16">
        <v>67.47</v>
      </c>
      <c r="G67" s="16">
        <v>67.47</v>
      </c>
      <c r="H67" s="16">
        <v>67.47</v>
      </c>
      <c r="I67" s="16">
        <v>67.47</v>
      </c>
      <c r="J67" s="252"/>
      <c r="M67" s="62"/>
      <c r="N67" s="62"/>
      <c r="O67" s="62"/>
      <c r="P67" s="62"/>
      <c r="Q67" s="62"/>
    </row>
    <row r="68" spans="2:17" x14ac:dyDescent="0.25">
      <c r="B68" s="249"/>
      <c r="C68" s="248"/>
      <c r="D68" s="83" t="s">
        <v>32</v>
      </c>
      <c r="E68" s="83" t="s">
        <v>42</v>
      </c>
      <c r="F68" s="16">
        <v>60.68</v>
      </c>
      <c r="G68" s="16">
        <v>73</v>
      </c>
      <c r="H68" s="16">
        <v>75</v>
      </c>
      <c r="I68" s="16">
        <v>84</v>
      </c>
      <c r="J68" s="252"/>
    </row>
    <row r="69" spans="2:17" x14ac:dyDescent="0.25">
      <c r="B69" s="249"/>
      <c r="C69" s="248"/>
      <c r="D69" s="83" t="s">
        <v>207</v>
      </c>
      <c r="E69" s="83" t="s">
        <v>42</v>
      </c>
      <c r="F69" s="16">
        <v>36.200000000000003</v>
      </c>
      <c r="G69" s="16">
        <v>44.396433470507553</v>
      </c>
      <c r="H69" s="16">
        <v>45</v>
      </c>
      <c r="I69" s="16">
        <v>50</v>
      </c>
      <c r="J69" s="252"/>
    </row>
    <row r="70" spans="2:17" x14ac:dyDescent="0.25">
      <c r="B70" s="249"/>
      <c r="C70" s="248"/>
      <c r="D70" s="83" t="s">
        <v>39</v>
      </c>
      <c r="E70" s="83" t="s">
        <v>42</v>
      </c>
      <c r="F70" s="16">
        <v>26.31</v>
      </c>
      <c r="G70" s="16">
        <v>43.718106995884767</v>
      </c>
      <c r="H70" s="16">
        <v>45</v>
      </c>
      <c r="I70" s="16">
        <v>50</v>
      </c>
      <c r="J70" s="252"/>
    </row>
    <row r="71" spans="2:17" x14ac:dyDescent="0.25">
      <c r="B71" s="249"/>
      <c r="C71" s="248"/>
      <c r="D71" s="83" t="s">
        <v>208</v>
      </c>
      <c r="E71" s="83" t="s">
        <v>42</v>
      </c>
      <c r="F71" s="16">
        <v>38.909999999999997</v>
      </c>
      <c r="G71" s="16">
        <v>46.445130315500691</v>
      </c>
      <c r="H71" s="16">
        <v>47</v>
      </c>
      <c r="I71" s="16">
        <v>51.882857142857141</v>
      </c>
      <c r="J71" s="252"/>
    </row>
    <row r="72" spans="2:17" x14ac:dyDescent="0.25">
      <c r="B72" s="249"/>
      <c r="C72" s="248"/>
      <c r="D72" s="83" t="s">
        <v>43</v>
      </c>
      <c r="E72" s="83" t="s">
        <v>42</v>
      </c>
      <c r="F72" s="16">
        <v>38.96</v>
      </c>
      <c r="G72" s="16">
        <v>44.694372294372293</v>
      </c>
      <c r="H72" s="16">
        <v>46.38095238095238</v>
      </c>
      <c r="I72" s="16">
        <v>49.754112554112552</v>
      </c>
      <c r="J72" s="252"/>
    </row>
    <row r="73" spans="2:17" x14ac:dyDescent="0.25">
      <c r="B73" s="249"/>
      <c r="C73" s="248"/>
      <c r="D73" s="83" t="s">
        <v>60</v>
      </c>
      <c r="E73" s="83" t="s">
        <v>42</v>
      </c>
      <c r="F73" s="16">
        <v>67.47</v>
      </c>
      <c r="G73" s="16">
        <v>85</v>
      </c>
      <c r="H73" s="16">
        <v>88</v>
      </c>
      <c r="I73" s="16">
        <v>98</v>
      </c>
      <c r="J73" s="252"/>
    </row>
    <row r="74" spans="2:17" x14ac:dyDescent="0.25">
      <c r="B74" s="249"/>
      <c r="C74" s="248" t="s">
        <v>196</v>
      </c>
      <c r="D74" s="84" t="s">
        <v>32</v>
      </c>
      <c r="E74" s="84" t="s">
        <v>30</v>
      </c>
      <c r="F74" s="74">
        <v>35.901137172915185</v>
      </c>
      <c r="G74" s="74">
        <v>48.969294957195586</v>
      </c>
      <c r="H74" s="74">
        <v>52.239659228240967</v>
      </c>
      <c r="I74" s="74">
        <v>54.468855540693319</v>
      </c>
      <c r="J74" s="252" t="s">
        <v>197</v>
      </c>
    </row>
    <row r="75" spans="2:17" x14ac:dyDescent="0.25">
      <c r="B75" s="249"/>
      <c r="C75" s="248"/>
      <c r="D75" s="84" t="s">
        <v>38</v>
      </c>
      <c r="E75" s="84" t="s">
        <v>30</v>
      </c>
      <c r="F75" s="74">
        <v>69.644940712402615</v>
      </c>
      <c r="G75" s="74">
        <v>69.080204335555464</v>
      </c>
      <c r="H75" s="74">
        <v>67.94152559822443</v>
      </c>
      <c r="I75" s="74">
        <v>55.603123627909255</v>
      </c>
      <c r="J75" s="252"/>
    </row>
    <row r="76" spans="2:17" x14ac:dyDescent="0.25">
      <c r="B76" s="249"/>
      <c r="C76" s="248"/>
      <c r="D76" s="84" t="s">
        <v>35</v>
      </c>
      <c r="E76" s="84" t="s">
        <v>30</v>
      </c>
      <c r="F76" s="74">
        <v>23.844380022177212</v>
      </c>
      <c r="G76" s="74">
        <v>22.496405613468639</v>
      </c>
      <c r="H76" s="74">
        <v>21.57250645274533</v>
      </c>
      <c r="I76" s="74">
        <v>14.18603453857687</v>
      </c>
      <c r="J76" s="252"/>
    </row>
    <row r="77" spans="2:17" x14ac:dyDescent="0.25">
      <c r="B77" s="249"/>
      <c r="C77" s="248"/>
      <c r="D77" s="84" t="s">
        <v>39</v>
      </c>
      <c r="E77" s="84" t="s">
        <v>30</v>
      </c>
      <c r="F77" s="74">
        <v>33.822846585121781</v>
      </c>
      <c r="G77" s="74">
        <v>27.882401856525433</v>
      </c>
      <c r="H77" s="74">
        <v>25.663264878301852</v>
      </c>
      <c r="I77" s="74">
        <v>15.585762003067092</v>
      </c>
      <c r="J77" s="252"/>
    </row>
    <row r="78" spans="2:17" x14ac:dyDescent="0.25">
      <c r="B78" s="249"/>
      <c r="C78" s="248"/>
      <c r="D78" s="84" t="s">
        <v>43</v>
      </c>
      <c r="E78" s="84" t="s">
        <v>30</v>
      </c>
      <c r="F78" s="74">
        <v>126.34010250006115</v>
      </c>
      <c r="G78" s="74">
        <v>113.71364225661799</v>
      </c>
      <c r="H78" s="74">
        <v>108.5596662203005</v>
      </c>
      <c r="I78" s="74">
        <v>76.935895831962881</v>
      </c>
      <c r="J78" s="252"/>
    </row>
    <row r="79" spans="2:17" x14ac:dyDescent="0.25">
      <c r="B79" s="249"/>
      <c r="C79" s="248"/>
      <c r="D79" s="84" t="s">
        <v>60</v>
      </c>
      <c r="E79" s="84" t="s">
        <v>30</v>
      </c>
      <c r="F79" s="74">
        <v>327.02305947187864</v>
      </c>
      <c r="G79" s="74">
        <v>414.01591129575257</v>
      </c>
      <c r="H79" s="74">
        <v>434.59061491679222</v>
      </c>
      <c r="I79" s="74">
        <v>467.9304525514778</v>
      </c>
      <c r="J79" s="252"/>
    </row>
    <row r="80" spans="2:17" x14ac:dyDescent="0.25">
      <c r="B80" s="249"/>
      <c r="C80" s="248"/>
      <c r="D80" s="84" t="s">
        <v>32</v>
      </c>
      <c r="E80" s="84" t="s">
        <v>42</v>
      </c>
      <c r="F80" s="74">
        <v>35.858229412510113</v>
      </c>
      <c r="G80" s="74">
        <v>47.584804488954916</v>
      </c>
      <c r="H80" s="74">
        <v>50.464904997803345</v>
      </c>
      <c r="I80" s="74">
        <v>54.423553847839699</v>
      </c>
      <c r="J80" s="252"/>
    </row>
    <row r="81" spans="2:10" x14ac:dyDescent="0.25">
      <c r="B81" s="249"/>
      <c r="C81" s="248"/>
      <c r="D81" s="84" t="s">
        <v>38</v>
      </c>
      <c r="E81" s="84" t="s">
        <v>42</v>
      </c>
      <c r="F81" s="74">
        <v>69.547366236457691</v>
      </c>
      <c r="G81" s="74">
        <v>66.775806850567605</v>
      </c>
      <c r="H81" s="74">
        <v>65.00540000619938</v>
      </c>
      <c r="I81" s="74">
        <v>53.60530025828244</v>
      </c>
      <c r="J81" s="252"/>
    </row>
    <row r="82" spans="2:10" x14ac:dyDescent="0.25">
      <c r="B82" s="249"/>
      <c r="C82" s="248"/>
      <c r="D82" s="84" t="s">
        <v>35</v>
      </c>
      <c r="E82" s="84" t="s">
        <v>42</v>
      </c>
      <c r="F82" s="74">
        <v>23.871255972971365</v>
      </c>
      <c r="G82" s="74">
        <v>23.233940628808519</v>
      </c>
      <c r="H82" s="74">
        <v>22.736687892745017</v>
      </c>
      <c r="I82" s="74">
        <v>18.015347896248226</v>
      </c>
      <c r="J82" s="252"/>
    </row>
    <row r="83" spans="2:10" x14ac:dyDescent="0.25">
      <c r="B83" s="249"/>
      <c r="C83" s="248"/>
      <c r="D83" s="84" t="s">
        <v>39</v>
      </c>
      <c r="E83" s="84" t="s">
        <v>42</v>
      </c>
      <c r="F83" s="74">
        <v>33.84352764125628</v>
      </c>
      <c r="G83" s="74">
        <v>28.613645616687485</v>
      </c>
      <c r="H83" s="74">
        <v>26.757866380435349</v>
      </c>
      <c r="I83" s="74">
        <v>19.74466203397288</v>
      </c>
      <c r="J83" s="252"/>
    </row>
    <row r="84" spans="2:10" x14ac:dyDescent="0.25">
      <c r="B84" s="249"/>
      <c r="C84" s="248"/>
      <c r="D84" s="84" t="s">
        <v>43</v>
      </c>
      <c r="E84" s="84" t="s">
        <v>42</v>
      </c>
      <c r="F84" s="74">
        <v>126.10453136241107</v>
      </c>
      <c r="G84" s="74">
        <v>108.60869980126017</v>
      </c>
      <c r="H84" s="74">
        <v>102.41474177057235</v>
      </c>
      <c r="I84" s="74">
        <v>74.941346345531954</v>
      </c>
      <c r="J84" s="252"/>
    </row>
    <row r="85" spans="2:10" x14ac:dyDescent="0.25">
      <c r="B85" s="249"/>
      <c r="C85" s="248"/>
      <c r="D85" s="84" t="s">
        <v>60</v>
      </c>
      <c r="E85" s="84" t="s">
        <v>42</v>
      </c>
      <c r="F85" s="74">
        <v>326.64948787584757</v>
      </c>
      <c r="G85" s="74">
        <v>405.39166342875046</v>
      </c>
      <c r="H85" s="74">
        <v>423.72064270545269</v>
      </c>
      <c r="I85" s="74">
        <v>460.47371685557971</v>
      </c>
      <c r="J85" s="252"/>
    </row>
    <row r="86" spans="2:10" x14ac:dyDescent="0.25">
      <c r="B86" s="249"/>
      <c r="C86" s="248" t="s">
        <v>193</v>
      </c>
      <c r="D86" s="248"/>
      <c r="E86" s="84" t="s">
        <v>30</v>
      </c>
      <c r="F86" s="64">
        <f>SUMPRODUCT(F62:F67,F74:F79)/SUM(F74:F79)</f>
        <v>54.542264425454256</v>
      </c>
      <c r="G86" s="64">
        <f t="shared" ref="G86:I86" si="8">SUMPRODUCT(G62:G67,G74:G79)/SUM(G74:G79)</f>
        <v>57.317389106327354</v>
      </c>
      <c r="H86" s="64">
        <f t="shared" si="8"/>
        <v>57.910465835841421</v>
      </c>
      <c r="I86" s="64">
        <f t="shared" si="8"/>
        <v>60.308310765093935</v>
      </c>
      <c r="J86" s="255" t="s">
        <v>357</v>
      </c>
    </row>
    <row r="87" spans="2:10" x14ac:dyDescent="0.25">
      <c r="B87" s="249"/>
      <c r="C87" s="248"/>
      <c r="D87" s="248"/>
      <c r="E87" s="84" t="s">
        <v>42</v>
      </c>
      <c r="F87" s="64">
        <f>SUMPRODUCT(F68:F73,F80:F85)/SUM(F80:F85)</f>
        <v>54.541104475646911</v>
      </c>
      <c r="G87" s="64">
        <f t="shared" ref="G87:I87" si="9">SUMPRODUCT(G68:G73,G80:G85)/SUM(G80:G85)</f>
        <v>70.706984035793468</v>
      </c>
      <c r="H87" s="64">
        <f t="shared" si="9"/>
        <v>73.83645401757191</v>
      </c>
      <c r="I87" s="64">
        <f t="shared" si="9"/>
        <v>85.19047310665006</v>
      </c>
      <c r="J87" s="256"/>
    </row>
    <row r="88" spans="2:10" x14ac:dyDescent="0.25">
      <c r="B88" s="249"/>
      <c r="C88" s="248"/>
      <c r="D88" s="248"/>
      <c r="E88" s="84" t="s">
        <v>62</v>
      </c>
      <c r="F88" s="64">
        <f>F87</f>
        <v>54.541104475646911</v>
      </c>
      <c r="G88" s="66">
        <v>65</v>
      </c>
      <c r="H88" s="66">
        <v>67.5</v>
      </c>
      <c r="I88" s="66">
        <v>70</v>
      </c>
      <c r="J88" s="78" t="s">
        <v>200</v>
      </c>
    </row>
    <row r="89" spans="2:10" x14ac:dyDescent="0.25">
      <c r="B89" s="249"/>
      <c r="C89" s="248"/>
      <c r="D89" s="248"/>
      <c r="E89" s="84" t="s">
        <v>63</v>
      </c>
      <c r="F89" s="64">
        <f t="shared" ref="F89:F90" si="10">F88</f>
        <v>54.541104475646911</v>
      </c>
      <c r="G89" s="66">
        <v>65</v>
      </c>
      <c r="H89" s="66">
        <v>70</v>
      </c>
      <c r="I89" s="66">
        <v>75</v>
      </c>
      <c r="J89" s="78" t="s">
        <v>201</v>
      </c>
    </row>
    <row r="90" spans="2:10" x14ac:dyDescent="0.25">
      <c r="B90" s="249"/>
      <c r="C90" s="248"/>
      <c r="D90" s="248"/>
      <c r="E90" s="84" t="s">
        <v>64</v>
      </c>
      <c r="F90" s="64">
        <f t="shared" si="10"/>
        <v>54.541104475646911</v>
      </c>
      <c r="G90" s="19">
        <v>85</v>
      </c>
      <c r="H90" s="19">
        <v>90</v>
      </c>
      <c r="I90" s="19">
        <v>100</v>
      </c>
      <c r="J90" s="78" t="s">
        <v>202</v>
      </c>
    </row>
    <row r="91" spans="2:10" x14ac:dyDescent="0.25">
      <c r="C91" s="7"/>
      <c r="D91" s="7"/>
      <c r="E91" s="7"/>
    </row>
    <row r="92" spans="2:10" x14ac:dyDescent="0.25">
      <c r="C92" s="7"/>
      <c r="D92" s="7"/>
      <c r="E92" s="76" t="s">
        <v>27</v>
      </c>
      <c r="F92" s="76">
        <v>2015</v>
      </c>
      <c r="G92" s="76">
        <v>2050</v>
      </c>
      <c r="H92" s="76">
        <v>2060</v>
      </c>
      <c r="I92" s="76">
        <v>2100</v>
      </c>
      <c r="J92" s="72" t="s">
        <v>6</v>
      </c>
    </row>
    <row r="93" spans="2:10" x14ac:dyDescent="0.25">
      <c r="B93" s="249" t="s">
        <v>79</v>
      </c>
      <c r="C93" s="248" t="s">
        <v>193</v>
      </c>
      <c r="D93" s="248"/>
      <c r="E93" s="84" t="s">
        <v>30</v>
      </c>
      <c r="F93" s="80">
        <v>23.47</v>
      </c>
      <c r="G93" s="80">
        <v>38.866255144032927</v>
      </c>
      <c r="H93" s="80">
        <v>40</v>
      </c>
      <c r="I93" s="81">
        <v>40</v>
      </c>
      <c r="J93" s="253" t="s">
        <v>358</v>
      </c>
    </row>
    <row r="94" spans="2:10" x14ac:dyDescent="0.25">
      <c r="B94" s="249"/>
      <c r="C94" s="248"/>
      <c r="D94" s="248"/>
      <c r="E94" s="84" t="s">
        <v>42</v>
      </c>
      <c r="F94" s="80">
        <v>23.47</v>
      </c>
      <c r="G94" s="80">
        <v>43.523319615912207</v>
      </c>
      <c r="H94" s="80">
        <v>45</v>
      </c>
      <c r="I94" s="81">
        <v>50</v>
      </c>
      <c r="J94" s="254"/>
    </row>
    <row r="95" spans="2:10" x14ac:dyDescent="0.25">
      <c r="B95" s="249"/>
      <c r="C95" s="248"/>
      <c r="D95" s="248"/>
      <c r="E95" s="84" t="s">
        <v>62</v>
      </c>
      <c r="F95" s="79">
        <f>F94</f>
        <v>23.47</v>
      </c>
      <c r="G95" s="80">
        <v>40</v>
      </c>
      <c r="H95" s="80">
        <v>41</v>
      </c>
      <c r="I95" s="81">
        <v>42.5</v>
      </c>
      <c r="J95" s="78" t="s">
        <v>200</v>
      </c>
    </row>
    <row r="96" spans="2:10" x14ac:dyDescent="0.25">
      <c r="B96" s="249"/>
      <c r="C96" s="248"/>
      <c r="D96" s="248"/>
      <c r="E96" s="84" t="s">
        <v>63</v>
      </c>
      <c r="F96" s="79">
        <f t="shared" ref="F96:F97" si="11">F95</f>
        <v>23.47</v>
      </c>
      <c r="G96" s="80">
        <v>40</v>
      </c>
      <c r="H96" s="80">
        <v>42.5</v>
      </c>
      <c r="I96" s="81">
        <v>45</v>
      </c>
      <c r="J96" s="78" t="s">
        <v>201</v>
      </c>
    </row>
    <row r="97" spans="2:10" x14ac:dyDescent="0.25">
      <c r="B97" s="249"/>
      <c r="C97" s="248"/>
      <c r="D97" s="248"/>
      <c r="E97" s="84" t="s">
        <v>64</v>
      </c>
      <c r="F97" s="79">
        <f t="shared" si="11"/>
        <v>23.47</v>
      </c>
      <c r="G97" s="80">
        <v>45</v>
      </c>
      <c r="H97" s="80">
        <v>50</v>
      </c>
      <c r="I97" s="81">
        <v>65</v>
      </c>
      <c r="J97" s="78" t="s">
        <v>202</v>
      </c>
    </row>
    <row r="99" spans="2:10" x14ac:dyDescent="0.25">
      <c r="D99" s="247" t="s">
        <v>359</v>
      </c>
      <c r="E99" s="247"/>
      <c r="F99" s="247"/>
      <c r="G99" s="247"/>
      <c r="H99" s="247"/>
      <c r="I99" s="247"/>
    </row>
    <row r="100" spans="2:10" x14ac:dyDescent="0.25">
      <c r="D100" s="76" t="s">
        <v>27</v>
      </c>
      <c r="E100" s="82" t="s">
        <v>26</v>
      </c>
      <c r="F100" s="76">
        <v>2015</v>
      </c>
      <c r="G100" s="76">
        <v>2050</v>
      </c>
      <c r="H100" s="76">
        <v>2060</v>
      </c>
      <c r="I100" s="76">
        <v>2100</v>
      </c>
    </row>
    <row r="101" spans="2:10" x14ac:dyDescent="0.25">
      <c r="D101" s="244" t="s">
        <v>30</v>
      </c>
      <c r="E101" s="63" t="s">
        <v>198</v>
      </c>
      <c r="F101" s="64">
        <f>F21</f>
        <v>23.117129341373033</v>
      </c>
      <c r="G101" s="64">
        <f t="shared" ref="G101:I101" si="12">G21</f>
        <v>33.760676864518125</v>
      </c>
      <c r="H101" s="64">
        <f t="shared" si="12"/>
        <v>34.389139844897009</v>
      </c>
      <c r="I101" s="64">
        <f t="shared" si="12"/>
        <v>37.362886000105995</v>
      </c>
    </row>
    <row r="102" spans="2:10" x14ac:dyDescent="0.25">
      <c r="D102" s="245"/>
      <c r="E102" s="16" t="s">
        <v>76</v>
      </c>
      <c r="F102" s="64">
        <f>F28</f>
        <v>34.43</v>
      </c>
      <c r="G102" s="64">
        <f t="shared" ref="G102:I102" si="13">G28</f>
        <v>34.43</v>
      </c>
      <c r="H102" s="64">
        <f t="shared" si="13"/>
        <v>34.43</v>
      </c>
      <c r="I102" s="64">
        <f t="shared" si="13"/>
        <v>34.43</v>
      </c>
    </row>
    <row r="103" spans="2:10" x14ac:dyDescent="0.25">
      <c r="D103" s="245"/>
      <c r="E103" s="16" t="s">
        <v>77</v>
      </c>
      <c r="F103" s="64">
        <f>F55</f>
        <v>15.917879564442552</v>
      </c>
      <c r="G103" s="64">
        <f t="shared" ref="G103:I103" si="14">G55</f>
        <v>30.398734618611854</v>
      </c>
      <c r="H103" s="64">
        <f t="shared" si="14"/>
        <v>31.382607561125873</v>
      </c>
      <c r="I103" s="64">
        <f t="shared" si="14"/>
        <v>32</v>
      </c>
    </row>
    <row r="104" spans="2:10" x14ac:dyDescent="0.25">
      <c r="D104" s="245"/>
      <c r="E104" s="16" t="s">
        <v>78</v>
      </c>
      <c r="F104" s="64">
        <f>F86</f>
        <v>54.542264425454256</v>
      </c>
      <c r="G104" s="64">
        <f t="shared" ref="G104:I104" si="15">G86</f>
        <v>57.317389106327354</v>
      </c>
      <c r="H104" s="64">
        <f t="shared" si="15"/>
        <v>57.910465835841421</v>
      </c>
      <c r="I104" s="64">
        <f t="shared" si="15"/>
        <v>60.308310765093935</v>
      </c>
    </row>
    <row r="105" spans="2:10" x14ac:dyDescent="0.25">
      <c r="D105" s="246"/>
      <c r="E105" s="16" t="s">
        <v>79</v>
      </c>
      <c r="F105" s="64">
        <f>F93</f>
        <v>23.47</v>
      </c>
      <c r="G105" s="64">
        <f t="shared" ref="G105:I105" si="16">G93</f>
        <v>38.866255144032927</v>
      </c>
      <c r="H105" s="64">
        <f t="shared" si="16"/>
        <v>40</v>
      </c>
      <c r="I105" s="64">
        <f t="shared" si="16"/>
        <v>40</v>
      </c>
    </row>
    <row r="106" spans="2:10" x14ac:dyDescent="0.25">
      <c r="D106" s="244" t="s">
        <v>42</v>
      </c>
      <c r="E106" s="63" t="s">
        <v>198</v>
      </c>
      <c r="F106" s="64">
        <f>F22</f>
        <v>23.089256875923542</v>
      </c>
      <c r="G106" s="64">
        <f t="shared" ref="G106:I106" si="17">G22</f>
        <v>42.179026281139926</v>
      </c>
      <c r="H106" s="64">
        <f t="shared" si="17"/>
        <v>43.150734907103619</v>
      </c>
      <c r="I106" s="64">
        <f t="shared" si="17"/>
        <v>50.003410092877282</v>
      </c>
    </row>
    <row r="107" spans="2:10" x14ac:dyDescent="0.25">
      <c r="D107" s="245"/>
      <c r="E107" s="16" t="s">
        <v>76</v>
      </c>
      <c r="F107" s="64">
        <f>F29</f>
        <v>34.43</v>
      </c>
      <c r="G107" s="64">
        <f t="shared" ref="G107:I107" si="18">G29</f>
        <v>44.275034293552821</v>
      </c>
      <c r="H107" s="64">
        <f t="shared" si="18"/>
        <v>45</v>
      </c>
      <c r="I107" s="64">
        <f t="shared" si="18"/>
        <v>45</v>
      </c>
    </row>
    <row r="108" spans="2:10" x14ac:dyDescent="0.25">
      <c r="D108" s="245"/>
      <c r="E108" s="16" t="s">
        <v>77</v>
      </c>
      <c r="F108" s="64">
        <f>F56</f>
        <v>15.902719258003643</v>
      </c>
      <c r="G108" s="64">
        <f t="shared" ref="G108:I108" si="19">G56</f>
        <v>36.272888110731884</v>
      </c>
      <c r="H108" s="64">
        <f t="shared" si="19"/>
        <v>37.705775766533023</v>
      </c>
      <c r="I108" s="64">
        <f t="shared" si="19"/>
        <v>40</v>
      </c>
    </row>
    <row r="109" spans="2:10" x14ac:dyDescent="0.25">
      <c r="D109" s="245"/>
      <c r="E109" s="16" t="s">
        <v>78</v>
      </c>
      <c r="F109" s="64">
        <f>F87</f>
        <v>54.541104475646911</v>
      </c>
      <c r="G109" s="64">
        <f t="shared" ref="G109:I109" si="20">G87</f>
        <v>70.706984035793468</v>
      </c>
      <c r="H109" s="64">
        <f t="shared" si="20"/>
        <v>73.83645401757191</v>
      </c>
      <c r="I109" s="64">
        <f t="shared" si="20"/>
        <v>85.19047310665006</v>
      </c>
    </row>
    <row r="110" spans="2:10" x14ac:dyDescent="0.25">
      <c r="D110" s="246"/>
      <c r="E110" s="16" t="s">
        <v>79</v>
      </c>
      <c r="F110" s="64">
        <f>F94</f>
        <v>23.47</v>
      </c>
      <c r="G110" s="64">
        <f t="shared" ref="G110:I110" si="21">G94</f>
        <v>43.523319615912207</v>
      </c>
      <c r="H110" s="64">
        <f t="shared" si="21"/>
        <v>45</v>
      </c>
      <c r="I110" s="64">
        <f t="shared" si="21"/>
        <v>50</v>
      </c>
    </row>
    <row r="111" spans="2:10" x14ac:dyDescent="0.25">
      <c r="D111" s="244" t="s">
        <v>62</v>
      </c>
      <c r="E111" s="63" t="s">
        <v>198</v>
      </c>
      <c r="F111" s="64">
        <f>F23</f>
        <v>23.089256875923542</v>
      </c>
      <c r="G111" s="64">
        <f t="shared" ref="G111:I111" si="22">G23</f>
        <v>30</v>
      </c>
      <c r="H111" s="64">
        <f t="shared" si="22"/>
        <v>35</v>
      </c>
      <c r="I111" s="64">
        <f t="shared" si="22"/>
        <v>40</v>
      </c>
    </row>
    <row r="112" spans="2:10" x14ac:dyDescent="0.25">
      <c r="D112" s="245"/>
      <c r="E112" s="16" t="s">
        <v>76</v>
      </c>
      <c r="F112" s="64">
        <f>F30</f>
        <v>34.43</v>
      </c>
      <c r="G112" s="64">
        <f t="shared" ref="G112:I112" si="23">G30</f>
        <v>37.5</v>
      </c>
      <c r="H112" s="64">
        <f t="shared" si="23"/>
        <v>37.5</v>
      </c>
      <c r="I112" s="64">
        <f t="shared" si="23"/>
        <v>37.5</v>
      </c>
    </row>
    <row r="113" spans="4:9" x14ac:dyDescent="0.25">
      <c r="D113" s="245"/>
      <c r="E113" s="16" t="s">
        <v>77</v>
      </c>
      <c r="F113" s="64">
        <f>F57</f>
        <v>15.902719258003643</v>
      </c>
      <c r="G113" s="64">
        <f t="shared" ref="G113:I113" si="24">G57</f>
        <v>30</v>
      </c>
      <c r="H113" s="64">
        <f t="shared" si="24"/>
        <v>32</v>
      </c>
      <c r="I113" s="64">
        <f t="shared" si="24"/>
        <v>35</v>
      </c>
    </row>
    <row r="114" spans="4:9" x14ac:dyDescent="0.25">
      <c r="D114" s="245"/>
      <c r="E114" s="16" t="s">
        <v>78</v>
      </c>
      <c r="F114" s="64">
        <f>F88</f>
        <v>54.541104475646911</v>
      </c>
      <c r="G114" s="64">
        <f t="shared" ref="G114:I114" si="25">G88</f>
        <v>65</v>
      </c>
      <c r="H114" s="64">
        <f t="shared" si="25"/>
        <v>67.5</v>
      </c>
      <c r="I114" s="64">
        <f t="shared" si="25"/>
        <v>70</v>
      </c>
    </row>
    <row r="115" spans="4:9" x14ac:dyDescent="0.25">
      <c r="D115" s="246"/>
      <c r="E115" s="16" t="s">
        <v>79</v>
      </c>
      <c r="F115" s="64">
        <f>F95</f>
        <v>23.47</v>
      </c>
      <c r="G115" s="64">
        <f t="shared" ref="G115:I115" si="26">G95</f>
        <v>40</v>
      </c>
      <c r="H115" s="64">
        <f t="shared" si="26"/>
        <v>41</v>
      </c>
      <c r="I115" s="64">
        <f t="shared" si="26"/>
        <v>42.5</v>
      </c>
    </row>
    <row r="116" spans="4:9" x14ac:dyDescent="0.25">
      <c r="D116" s="244" t="s">
        <v>63</v>
      </c>
      <c r="E116" s="63" t="s">
        <v>198</v>
      </c>
      <c r="F116" s="64">
        <f>F24</f>
        <v>23.089256875923542</v>
      </c>
      <c r="G116" s="64">
        <f t="shared" ref="G116:I116" si="27">G24</f>
        <v>35</v>
      </c>
      <c r="H116" s="64">
        <f t="shared" si="27"/>
        <v>40</v>
      </c>
      <c r="I116" s="64">
        <f t="shared" si="27"/>
        <v>45</v>
      </c>
    </row>
    <row r="117" spans="4:9" x14ac:dyDescent="0.25">
      <c r="D117" s="245"/>
      <c r="E117" s="16" t="s">
        <v>76</v>
      </c>
      <c r="F117" s="64">
        <f>F31</f>
        <v>34.43</v>
      </c>
      <c r="G117" s="64">
        <f t="shared" ref="G117:I117" si="28">G31</f>
        <v>40</v>
      </c>
      <c r="H117" s="64">
        <f t="shared" si="28"/>
        <v>40</v>
      </c>
      <c r="I117" s="64">
        <f t="shared" si="28"/>
        <v>40</v>
      </c>
    </row>
    <row r="118" spans="4:9" x14ac:dyDescent="0.25">
      <c r="D118" s="245"/>
      <c r="E118" s="16" t="s">
        <v>77</v>
      </c>
      <c r="F118" s="64">
        <f>F58</f>
        <v>15.902719258003643</v>
      </c>
      <c r="G118" s="64">
        <f t="shared" ref="G118:I118" si="29">G58</f>
        <v>32</v>
      </c>
      <c r="H118" s="64">
        <f t="shared" si="29"/>
        <v>34</v>
      </c>
      <c r="I118" s="64">
        <f t="shared" si="29"/>
        <v>37.5</v>
      </c>
    </row>
    <row r="119" spans="4:9" x14ac:dyDescent="0.25">
      <c r="D119" s="245"/>
      <c r="E119" s="16" t="s">
        <v>78</v>
      </c>
      <c r="F119" s="64">
        <f>F89</f>
        <v>54.541104475646911</v>
      </c>
      <c r="G119" s="64">
        <f t="shared" ref="G119:I119" si="30">G89</f>
        <v>65</v>
      </c>
      <c r="H119" s="64">
        <f t="shared" si="30"/>
        <v>70</v>
      </c>
      <c r="I119" s="64">
        <f t="shared" si="30"/>
        <v>75</v>
      </c>
    </row>
    <row r="120" spans="4:9" x14ac:dyDescent="0.25">
      <c r="D120" s="246"/>
      <c r="E120" s="16" t="s">
        <v>79</v>
      </c>
      <c r="F120" s="64">
        <f>F96</f>
        <v>23.47</v>
      </c>
      <c r="G120" s="64">
        <f t="shared" ref="G120:I120" si="31">G96</f>
        <v>40</v>
      </c>
      <c r="H120" s="64">
        <f t="shared" si="31"/>
        <v>42.5</v>
      </c>
      <c r="I120" s="64">
        <f t="shared" si="31"/>
        <v>45</v>
      </c>
    </row>
    <row r="121" spans="4:9" x14ac:dyDescent="0.25">
      <c r="D121" s="244" t="s">
        <v>64</v>
      </c>
      <c r="E121" s="63" t="s">
        <v>198</v>
      </c>
      <c r="F121" s="64">
        <f>F25</f>
        <v>23.089256875923542</v>
      </c>
      <c r="G121" s="64">
        <f t="shared" ref="G121:I121" si="32">G25</f>
        <v>45</v>
      </c>
      <c r="H121" s="64">
        <f t="shared" si="32"/>
        <v>50</v>
      </c>
      <c r="I121" s="64">
        <f t="shared" si="32"/>
        <v>55</v>
      </c>
    </row>
    <row r="122" spans="4:9" x14ac:dyDescent="0.25">
      <c r="D122" s="245"/>
      <c r="E122" s="16" t="s">
        <v>76</v>
      </c>
      <c r="F122" s="64">
        <f>F32</f>
        <v>34.43</v>
      </c>
      <c r="G122" s="64">
        <f t="shared" ref="G122:I122" si="33">G32</f>
        <v>45</v>
      </c>
      <c r="H122" s="64">
        <f t="shared" si="33"/>
        <v>50</v>
      </c>
      <c r="I122" s="64">
        <f t="shared" si="33"/>
        <v>55</v>
      </c>
    </row>
    <row r="123" spans="4:9" x14ac:dyDescent="0.25">
      <c r="D123" s="245"/>
      <c r="E123" s="16" t="s">
        <v>77</v>
      </c>
      <c r="F123" s="64">
        <f>F59</f>
        <v>15.902719258003643</v>
      </c>
      <c r="G123" s="64">
        <f t="shared" ref="G123:I123" si="34">G59</f>
        <v>37.5</v>
      </c>
      <c r="H123" s="64">
        <f t="shared" si="34"/>
        <v>40</v>
      </c>
      <c r="I123" s="64">
        <f t="shared" si="34"/>
        <v>45</v>
      </c>
    </row>
    <row r="124" spans="4:9" x14ac:dyDescent="0.25">
      <c r="D124" s="245"/>
      <c r="E124" s="16" t="s">
        <v>78</v>
      </c>
      <c r="F124" s="64">
        <f>F90</f>
        <v>54.541104475646911</v>
      </c>
      <c r="G124" s="64">
        <f t="shared" ref="G124:I124" si="35">G90</f>
        <v>85</v>
      </c>
      <c r="H124" s="64">
        <f t="shared" si="35"/>
        <v>90</v>
      </c>
      <c r="I124" s="64">
        <f t="shared" si="35"/>
        <v>100</v>
      </c>
    </row>
    <row r="125" spans="4:9" x14ac:dyDescent="0.25">
      <c r="D125" s="246"/>
      <c r="E125" s="16" t="s">
        <v>79</v>
      </c>
      <c r="F125" s="64">
        <f>F97</f>
        <v>23.47</v>
      </c>
      <c r="G125" s="64">
        <f t="shared" ref="G125:I125" si="36">G97</f>
        <v>45</v>
      </c>
      <c r="H125" s="64">
        <f t="shared" si="36"/>
        <v>50</v>
      </c>
      <c r="I125" s="64">
        <f t="shared" si="36"/>
        <v>65</v>
      </c>
    </row>
  </sheetData>
  <mergeCells count="34">
    <mergeCell ref="J74:J85"/>
    <mergeCell ref="J93:J94"/>
    <mergeCell ref="J86:J87"/>
    <mergeCell ref="K3:K8"/>
    <mergeCell ref="C3:C8"/>
    <mergeCell ref="C9:C20"/>
    <mergeCell ref="J9:J19"/>
    <mergeCell ref="C62:C73"/>
    <mergeCell ref="J62:J73"/>
    <mergeCell ref="J28:J29"/>
    <mergeCell ref="C35:C38"/>
    <mergeCell ref="J35:J38"/>
    <mergeCell ref="C39:C54"/>
    <mergeCell ref="J39:J54"/>
    <mergeCell ref="J55:J56"/>
    <mergeCell ref="B3:B25"/>
    <mergeCell ref="C21:D25"/>
    <mergeCell ref="B28:B32"/>
    <mergeCell ref="C28:D32"/>
    <mergeCell ref="J21:J22"/>
    <mergeCell ref="J3:J8"/>
    <mergeCell ref="B35:B59"/>
    <mergeCell ref="C55:D59"/>
    <mergeCell ref="B62:B90"/>
    <mergeCell ref="C86:D90"/>
    <mergeCell ref="B93:B97"/>
    <mergeCell ref="C74:C85"/>
    <mergeCell ref="D116:D120"/>
    <mergeCell ref="D121:D125"/>
    <mergeCell ref="D99:I99"/>
    <mergeCell ref="C93:D97"/>
    <mergeCell ref="D101:D105"/>
    <mergeCell ref="D106:D110"/>
    <mergeCell ref="D111:D115"/>
  </mergeCells>
  <phoneticPr fontId="3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74B0-178A-4B42-BE02-C0DC8CB616C1}">
  <sheetPr>
    <tabColor theme="5" tint="0.79998168889431442"/>
  </sheetPr>
  <dimension ref="B3:U120"/>
  <sheetViews>
    <sheetView workbookViewId="0">
      <selection activeCell="J93" sqref="J93"/>
    </sheetView>
  </sheetViews>
  <sheetFormatPr defaultRowHeight="15" x14ac:dyDescent="0.25"/>
  <cols>
    <col min="3" max="3" width="10.7109375" bestFit="1" customWidth="1"/>
    <col min="10" max="10" width="72" style="92" bestFit="1" customWidth="1"/>
    <col min="11" max="11" width="25.7109375" bestFit="1" customWidth="1"/>
  </cols>
  <sheetData>
    <row r="3" spans="2:11" x14ac:dyDescent="0.25">
      <c r="B3" s="86" t="s">
        <v>26</v>
      </c>
      <c r="C3" s="93"/>
      <c r="D3" s="86" t="s">
        <v>192</v>
      </c>
      <c r="E3" s="86" t="s">
        <v>27</v>
      </c>
      <c r="F3" s="86">
        <v>2015</v>
      </c>
      <c r="G3" s="86">
        <v>2050</v>
      </c>
      <c r="H3" s="86">
        <v>2060</v>
      </c>
      <c r="I3" s="86">
        <v>2100</v>
      </c>
      <c r="J3" s="86" t="s">
        <v>6</v>
      </c>
    </row>
    <row r="4" spans="2:11" x14ac:dyDescent="0.25">
      <c r="B4" s="248" t="s">
        <v>198</v>
      </c>
      <c r="C4" s="248" t="s">
        <v>212</v>
      </c>
      <c r="D4" s="83" t="s">
        <v>34</v>
      </c>
      <c r="E4" s="83" t="s">
        <v>30</v>
      </c>
      <c r="F4" s="90">
        <v>16900</v>
      </c>
      <c r="G4" s="90">
        <v>12000</v>
      </c>
      <c r="H4" s="88"/>
      <c r="I4" s="88"/>
      <c r="J4" s="258" t="s">
        <v>213</v>
      </c>
      <c r="K4" s="259"/>
    </row>
    <row r="5" spans="2:11" x14ac:dyDescent="0.25">
      <c r="B5" s="248"/>
      <c r="C5" s="248"/>
      <c r="D5" s="83" t="s">
        <v>65</v>
      </c>
      <c r="E5" s="83" t="s">
        <v>30</v>
      </c>
      <c r="F5" s="90">
        <v>12200</v>
      </c>
      <c r="G5" s="90">
        <v>12000</v>
      </c>
      <c r="H5" s="88"/>
      <c r="I5" s="88"/>
      <c r="J5" s="258"/>
      <c r="K5" s="259"/>
    </row>
    <row r="6" spans="2:11" x14ac:dyDescent="0.25">
      <c r="B6" s="248"/>
      <c r="C6" s="248"/>
      <c r="D6" s="83" t="s">
        <v>195</v>
      </c>
      <c r="E6" s="83" t="s">
        <v>30</v>
      </c>
      <c r="F6" s="90">
        <v>12000</v>
      </c>
      <c r="G6" s="90">
        <v>10425</v>
      </c>
      <c r="H6" s="88"/>
      <c r="I6" s="88"/>
      <c r="J6" s="258"/>
      <c r="K6" s="259"/>
    </row>
    <row r="7" spans="2:11" x14ac:dyDescent="0.25">
      <c r="B7" s="248"/>
      <c r="C7" s="248"/>
      <c r="D7" s="83" t="s">
        <v>34</v>
      </c>
      <c r="E7" s="83" t="s">
        <v>42</v>
      </c>
      <c r="F7" s="90">
        <v>16900</v>
      </c>
      <c r="G7" s="90">
        <v>15000</v>
      </c>
      <c r="H7" s="88"/>
      <c r="I7" s="88"/>
      <c r="J7" s="258"/>
      <c r="K7" s="259"/>
    </row>
    <row r="8" spans="2:11" x14ac:dyDescent="0.25">
      <c r="B8" s="248"/>
      <c r="C8" s="248"/>
      <c r="D8" s="83" t="s">
        <v>65</v>
      </c>
      <c r="E8" s="83" t="s">
        <v>42</v>
      </c>
      <c r="F8" s="90">
        <v>12200</v>
      </c>
      <c r="G8" s="90">
        <v>14000</v>
      </c>
      <c r="H8" s="88"/>
      <c r="I8" s="88"/>
      <c r="J8" s="258"/>
      <c r="K8" s="259"/>
    </row>
    <row r="9" spans="2:11" x14ac:dyDescent="0.25">
      <c r="B9" s="248"/>
      <c r="C9" s="248"/>
      <c r="D9" s="83" t="s">
        <v>195</v>
      </c>
      <c r="E9" s="83" t="s">
        <v>42</v>
      </c>
      <c r="F9" s="90">
        <v>12000</v>
      </c>
      <c r="G9" s="90">
        <v>12000</v>
      </c>
      <c r="H9" s="88"/>
      <c r="I9" s="88"/>
      <c r="J9" s="258"/>
      <c r="K9" s="31"/>
    </row>
    <row r="10" spans="2:11" x14ac:dyDescent="0.25">
      <c r="B10" s="248"/>
      <c r="C10" s="248" t="s">
        <v>196</v>
      </c>
      <c r="D10" s="84" t="s">
        <v>34</v>
      </c>
      <c r="E10" s="84" t="s">
        <v>30</v>
      </c>
      <c r="F10" s="90">
        <v>1368.4360198905379</v>
      </c>
      <c r="G10" s="90">
        <v>1234.3287699259413</v>
      </c>
      <c r="H10" s="90">
        <v>1127.1926645046101</v>
      </c>
      <c r="I10" s="90">
        <v>650.85684816311095</v>
      </c>
      <c r="J10" s="258" t="s">
        <v>197</v>
      </c>
    </row>
    <row r="11" spans="2:11" x14ac:dyDescent="0.25">
      <c r="B11" s="248"/>
      <c r="C11" s="248"/>
      <c r="D11" s="84" t="s">
        <v>65</v>
      </c>
      <c r="E11" s="84" t="s">
        <v>30</v>
      </c>
      <c r="F11" s="90">
        <v>1297.9526629339302</v>
      </c>
      <c r="G11" s="90">
        <v>1550.3974850064837</v>
      </c>
      <c r="H11" s="90">
        <v>1536.2516357405757</v>
      </c>
      <c r="I11" s="90">
        <v>1138.4356389628158</v>
      </c>
      <c r="J11" s="258"/>
    </row>
    <row r="12" spans="2:11" x14ac:dyDescent="0.25">
      <c r="B12" s="248"/>
      <c r="C12" s="248"/>
      <c r="D12" s="84" t="s">
        <v>51</v>
      </c>
      <c r="E12" s="84" t="s">
        <v>30</v>
      </c>
      <c r="F12" s="90">
        <v>116.33165972281003</v>
      </c>
      <c r="G12" s="90">
        <v>125.03379514810028</v>
      </c>
      <c r="H12" s="90">
        <v>119.45964471629878</v>
      </c>
      <c r="I12" s="90">
        <v>80.477444767625158</v>
      </c>
      <c r="J12" s="258"/>
    </row>
    <row r="13" spans="2:11" x14ac:dyDescent="0.25">
      <c r="B13" s="248"/>
      <c r="C13" s="248"/>
      <c r="D13" s="84" t="s">
        <v>52</v>
      </c>
      <c r="E13" s="84" t="s">
        <v>30</v>
      </c>
      <c r="F13" s="90">
        <v>374.04593713165713</v>
      </c>
      <c r="G13" s="90">
        <v>437.17285572789808</v>
      </c>
      <c r="H13" s="90">
        <v>428.8276541040583</v>
      </c>
      <c r="I13" s="90">
        <v>329.83288402542848</v>
      </c>
      <c r="J13" s="258"/>
    </row>
    <row r="14" spans="2:11" x14ac:dyDescent="0.25">
      <c r="B14" s="248"/>
      <c r="C14" s="248"/>
      <c r="D14" s="84" t="s">
        <v>53</v>
      </c>
      <c r="E14" s="84" t="s">
        <v>30</v>
      </c>
      <c r="F14" s="90">
        <v>130.93899477806735</v>
      </c>
      <c r="G14" s="90">
        <v>141.192284374075</v>
      </c>
      <c r="H14" s="90">
        <v>136.48949391930546</v>
      </c>
      <c r="I14" s="90">
        <v>98.530044579173392</v>
      </c>
      <c r="J14" s="258"/>
    </row>
    <row r="15" spans="2:11" x14ac:dyDescent="0.25">
      <c r="B15" s="248"/>
      <c r="C15" s="248"/>
      <c r="D15" s="84" t="s">
        <v>195</v>
      </c>
      <c r="E15" s="84" t="s">
        <v>30</v>
      </c>
      <c r="F15" s="90">
        <f>SUM(F12:F14)</f>
        <v>621.31659163253448</v>
      </c>
      <c r="G15" s="90">
        <f t="shared" ref="G15:I15" si="0">SUM(G12:G14)</f>
        <v>703.39893525007335</v>
      </c>
      <c r="H15" s="90">
        <f t="shared" si="0"/>
        <v>684.7767927396626</v>
      </c>
      <c r="I15" s="90">
        <f t="shared" si="0"/>
        <v>508.84037337222708</v>
      </c>
      <c r="J15" s="258"/>
    </row>
    <row r="16" spans="2:11" x14ac:dyDescent="0.25">
      <c r="B16" s="248"/>
      <c r="C16" s="248"/>
      <c r="D16" s="84" t="s">
        <v>34</v>
      </c>
      <c r="E16" s="84" t="s">
        <v>42</v>
      </c>
      <c r="F16" s="90">
        <v>1371.3688421559832</v>
      </c>
      <c r="G16" s="90">
        <v>1273.18356657812</v>
      </c>
      <c r="H16" s="90">
        <v>1174.1785183497245</v>
      </c>
      <c r="I16" s="90">
        <v>776.50104177426726</v>
      </c>
      <c r="J16" s="258"/>
    </row>
    <row r="17" spans="2:10" x14ac:dyDescent="0.25">
      <c r="B17" s="248"/>
      <c r="C17" s="248"/>
      <c r="D17" s="84" t="s">
        <v>65</v>
      </c>
      <c r="E17" s="84" t="s">
        <v>42</v>
      </c>
      <c r="F17" s="90">
        <v>1307.9329187632588</v>
      </c>
      <c r="G17" s="90">
        <v>1733.7954781103126</v>
      </c>
      <c r="H17" s="90">
        <v>1779.2948409599628</v>
      </c>
      <c r="I17" s="90">
        <v>1602.9362278121123</v>
      </c>
      <c r="J17" s="258"/>
    </row>
    <row r="18" spans="2:10" x14ac:dyDescent="0.25">
      <c r="B18" s="248"/>
      <c r="C18" s="248"/>
      <c r="D18" s="84" t="s">
        <v>51</v>
      </c>
      <c r="E18" s="84" t="s">
        <v>42</v>
      </c>
      <c r="F18" s="90">
        <v>116.86318134655251</v>
      </c>
      <c r="G18" s="90">
        <v>134.38716245120699</v>
      </c>
      <c r="H18" s="90">
        <v>131.4451158036245</v>
      </c>
      <c r="I18" s="90">
        <v>105.73533815730282</v>
      </c>
      <c r="J18" s="258"/>
    </row>
    <row r="19" spans="2:10" x14ac:dyDescent="0.25">
      <c r="B19" s="248"/>
      <c r="C19" s="248"/>
      <c r="D19" s="84" t="s">
        <v>52</v>
      </c>
      <c r="E19" s="84" t="s">
        <v>42</v>
      </c>
      <c r="F19" s="90">
        <v>376.56544802235112</v>
      </c>
      <c r="G19" s="90">
        <v>484.87756148119593</v>
      </c>
      <c r="H19" s="90">
        <v>491.83671829656907</v>
      </c>
      <c r="I19" s="90">
        <v>451.45259300547048</v>
      </c>
      <c r="J19" s="258"/>
    </row>
    <row r="20" spans="2:10" x14ac:dyDescent="0.25">
      <c r="B20" s="248"/>
      <c r="C20" s="248"/>
      <c r="D20" s="84" t="s">
        <v>53</v>
      </c>
      <c r="E20" s="84" t="s">
        <v>42</v>
      </c>
      <c r="F20" s="90">
        <v>131.38095081604683</v>
      </c>
      <c r="G20" s="90">
        <v>150.84230475962445</v>
      </c>
      <c r="H20" s="90">
        <v>149.92620940325776</v>
      </c>
      <c r="I20" s="90">
        <v>129.56437808032067</v>
      </c>
      <c r="J20" s="258"/>
    </row>
    <row r="21" spans="2:10" x14ac:dyDescent="0.25">
      <c r="B21" s="248"/>
      <c r="C21" s="248"/>
      <c r="D21" s="84" t="s">
        <v>195</v>
      </c>
      <c r="E21" s="84" t="s">
        <v>42</v>
      </c>
      <c r="F21" s="90">
        <f>SUM(F18:F20)</f>
        <v>624.80958018495039</v>
      </c>
      <c r="G21" s="90">
        <f t="shared" ref="G21:I21" si="1">SUM(G18:G20)</f>
        <v>770.10702869202737</v>
      </c>
      <c r="H21" s="90">
        <f t="shared" si="1"/>
        <v>773.20804350345134</v>
      </c>
      <c r="I21" s="90">
        <f t="shared" si="1"/>
        <v>686.75230924309403</v>
      </c>
      <c r="J21" s="258"/>
    </row>
    <row r="22" spans="2:10" x14ac:dyDescent="0.25">
      <c r="B22" s="248"/>
      <c r="C22" s="248" t="s">
        <v>212</v>
      </c>
      <c r="D22" s="260" t="s">
        <v>198</v>
      </c>
      <c r="E22" s="84" t="s">
        <v>30</v>
      </c>
      <c r="F22" s="90">
        <f>(F10*F4+F5*F11+F6*F15)/(F10+F11+F15)</f>
        <v>14118.476702934007</v>
      </c>
      <c r="G22" s="90">
        <f>(G10*G4+G5*G11+G6*G15)/(G10+G11+G15)</f>
        <v>11682.392900880686</v>
      </c>
      <c r="H22" s="90">
        <f>G22</f>
        <v>11682.392900880686</v>
      </c>
      <c r="I22" s="90">
        <f>H22</f>
        <v>11682.392900880686</v>
      </c>
      <c r="J22" s="258" t="s">
        <v>364</v>
      </c>
    </row>
    <row r="23" spans="2:10" x14ac:dyDescent="0.25">
      <c r="B23" s="248"/>
      <c r="C23" s="248"/>
      <c r="D23" s="260"/>
      <c r="E23" s="84" t="s">
        <v>42</v>
      </c>
      <c r="F23" s="90">
        <f>(F16*F7+F8*F17+F9*F21)/(F16+F17+F21)</f>
        <v>14112.911215632312</v>
      </c>
      <c r="G23" s="90">
        <f>(G16*G7+G8*G17+G9*G21)/(G16+G17+G21)</f>
        <v>13929.302513731982</v>
      </c>
      <c r="H23" s="90">
        <f t="shared" ref="H23:I25" si="2">G23</f>
        <v>13929.302513731982</v>
      </c>
      <c r="I23" s="90">
        <f t="shared" si="2"/>
        <v>13929.302513731982</v>
      </c>
      <c r="J23" s="258"/>
    </row>
    <row r="24" spans="2:10" x14ac:dyDescent="0.25">
      <c r="B24" s="248"/>
      <c r="C24" s="248"/>
      <c r="D24" s="260"/>
      <c r="E24" s="84" t="s">
        <v>62</v>
      </c>
      <c r="F24" s="90">
        <f>F23</f>
        <v>14112.911215632312</v>
      </c>
      <c r="G24" s="90">
        <v>15000</v>
      </c>
      <c r="H24" s="90">
        <f t="shared" si="2"/>
        <v>15000</v>
      </c>
      <c r="I24" s="90">
        <f t="shared" si="2"/>
        <v>15000</v>
      </c>
      <c r="J24" s="258" t="s">
        <v>361</v>
      </c>
    </row>
    <row r="25" spans="2:10" x14ac:dyDescent="0.25">
      <c r="B25" s="248"/>
      <c r="C25" s="248"/>
      <c r="D25" s="260"/>
      <c r="E25" s="84" t="s">
        <v>63</v>
      </c>
      <c r="F25" s="90">
        <f>F23</f>
        <v>14112.911215632312</v>
      </c>
      <c r="G25" s="90">
        <f t="shared" ref="G25" si="3">G24</f>
        <v>15000</v>
      </c>
      <c r="H25" s="90">
        <f t="shared" si="2"/>
        <v>15000</v>
      </c>
      <c r="I25" s="90">
        <f t="shared" si="2"/>
        <v>15000</v>
      </c>
      <c r="J25" s="258"/>
    </row>
    <row r="26" spans="2:10" x14ac:dyDescent="0.25">
      <c r="B26" s="248"/>
      <c r="C26" s="248"/>
      <c r="D26" s="260"/>
      <c r="E26" s="84" t="s">
        <v>64</v>
      </c>
      <c r="F26" s="90">
        <f>F23</f>
        <v>14112.911215632312</v>
      </c>
      <c r="G26" s="90">
        <v>17500</v>
      </c>
      <c r="H26" s="90">
        <v>18500</v>
      </c>
      <c r="I26" s="90">
        <v>20000</v>
      </c>
      <c r="J26" s="91" t="s">
        <v>362</v>
      </c>
    </row>
    <row r="27" spans="2:10" x14ac:dyDescent="0.25">
      <c r="F27" s="52"/>
      <c r="G27" s="52"/>
      <c r="H27" s="52"/>
      <c r="I27" s="52"/>
    </row>
    <row r="28" spans="2:10" x14ac:dyDescent="0.25">
      <c r="B28" s="86" t="s">
        <v>26</v>
      </c>
      <c r="C28" s="93"/>
      <c r="D28" s="86"/>
      <c r="E28" s="86" t="s">
        <v>27</v>
      </c>
      <c r="F28" s="86">
        <v>2015</v>
      </c>
      <c r="G28" s="86">
        <v>2050</v>
      </c>
      <c r="H28" s="86">
        <v>2060</v>
      </c>
      <c r="I28" s="86">
        <v>2100</v>
      </c>
      <c r="J28" s="86" t="s">
        <v>6</v>
      </c>
    </row>
    <row r="29" spans="2:10" x14ac:dyDescent="0.25">
      <c r="B29" s="248" t="s">
        <v>76</v>
      </c>
      <c r="C29" s="248" t="s">
        <v>212</v>
      </c>
      <c r="D29" s="248"/>
      <c r="E29" s="84" t="s">
        <v>30</v>
      </c>
      <c r="F29" s="90">
        <v>10425</v>
      </c>
      <c r="G29" s="90">
        <v>10425</v>
      </c>
      <c r="H29" s="90">
        <f>G29</f>
        <v>10425</v>
      </c>
      <c r="I29" s="90">
        <f>H29</f>
        <v>10425</v>
      </c>
      <c r="J29" s="98" t="s">
        <v>213</v>
      </c>
    </row>
    <row r="30" spans="2:10" x14ac:dyDescent="0.25">
      <c r="B30" s="248"/>
      <c r="C30" s="248"/>
      <c r="D30" s="248"/>
      <c r="E30" s="84" t="s">
        <v>42</v>
      </c>
      <c r="F30" s="90">
        <v>10425</v>
      </c>
      <c r="G30" s="90">
        <v>12500</v>
      </c>
      <c r="H30" s="90">
        <v>13000</v>
      </c>
      <c r="I30" s="90">
        <v>15000</v>
      </c>
      <c r="J30" s="266" t="s">
        <v>361</v>
      </c>
    </row>
    <row r="31" spans="2:10" x14ac:dyDescent="0.25">
      <c r="B31" s="248"/>
      <c r="C31" s="248"/>
      <c r="D31" s="248"/>
      <c r="E31" s="84" t="s">
        <v>62</v>
      </c>
      <c r="F31" s="90">
        <v>10425</v>
      </c>
      <c r="G31" s="90">
        <v>12500</v>
      </c>
      <c r="H31" s="90">
        <v>13000</v>
      </c>
      <c r="I31" s="90">
        <v>15000</v>
      </c>
      <c r="J31" s="267"/>
    </row>
    <row r="32" spans="2:10" x14ac:dyDescent="0.25">
      <c r="B32" s="248"/>
      <c r="C32" s="248"/>
      <c r="D32" s="248"/>
      <c r="E32" s="84" t="s">
        <v>63</v>
      </c>
      <c r="F32" s="90">
        <v>10425</v>
      </c>
      <c r="G32" s="90">
        <f t="shared" ref="G32" si="4">G31</f>
        <v>12500</v>
      </c>
      <c r="H32" s="90">
        <v>13000</v>
      </c>
      <c r="I32" s="90">
        <v>15000</v>
      </c>
      <c r="J32" s="268"/>
    </row>
    <row r="33" spans="2:10" x14ac:dyDescent="0.25">
      <c r="B33" s="248"/>
      <c r="C33" s="248"/>
      <c r="D33" s="248"/>
      <c r="E33" s="84" t="s">
        <v>64</v>
      </c>
      <c r="F33" s="90">
        <v>10425</v>
      </c>
      <c r="G33" s="90">
        <v>15000</v>
      </c>
      <c r="H33" s="90">
        <v>17500</v>
      </c>
      <c r="I33" s="90">
        <v>20000</v>
      </c>
      <c r="J33" s="91" t="s">
        <v>362</v>
      </c>
    </row>
    <row r="34" spans="2:10" x14ac:dyDescent="0.25">
      <c r="C34" s="61"/>
      <c r="F34" s="52"/>
      <c r="G34" s="52"/>
      <c r="H34" s="52"/>
      <c r="I34" s="52"/>
    </row>
    <row r="35" spans="2:10" x14ac:dyDescent="0.25">
      <c r="B35" s="86" t="s">
        <v>26</v>
      </c>
      <c r="C35" s="93"/>
      <c r="D35" s="94" t="s">
        <v>192</v>
      </c>
      <c r="E35" s="86" t="s">
        <v>27</v>
      </c>
      <c r="F35" s="86">
        <v>2015</v>
      </c>
      <c r="G35" s="86">
        <v>2050</v>
      </c>
      <c r="H35" s="86">
        <v>2060</v>
      </c>
      <c r="I35" s="86">
        <v>2100</v>
      </c>
      <c r="J35" s="86" t="s">
        <v>6</v>
      </c>
    </row>
    <row r="36" spans="2:10" x14ac:dyDescent="0.25">
      <c r="B36" s="248" t="s">
        <v>77</v>
      </c>
      <c r="C36" s="248" t="s">
        <v>212</v>
      </c>
      <c r="D36" s="83" t="s">
        <v>203</v>
      </c>
      <c r="E36" s="84" t="s">
        <v>30</v>
      </c>
      <c r="F36" s="90">
        <v>12000</v>
      </c>
      <c r="G36" s="90">
        <v>12000</v>
      </c>
      <c r="H36" s="90"/>
      <c r="I36" s="90"/>
      <c r="J36" s="258" t="s">
        <v>363</v>
      </c>
    </row>
    <row r="37" spans="2:10" x14ac:dyDescent="0.25">
      <c r="B37" s="248"/>
      <c r="C37" s="248"/>
      <c r="D37" s="83" t="s">
        <v>204</v>
      </c>
      <c r="E37" s="84" t="s">
        <v>30</v>
      </c>
      <c r="F37" s="90">
        <v>12000</v>
      </c>
      <c r="G37" s="90">
        <v>10425</v>
      </c>
      <c r="H37" s="90"/>
      <c r="I37" s="90"/>
      <c r="J37" s="258"/>
    </row>
    <row r="38" spans="2:10" x14ac:dyDescent="0.25">
      <c r="B38" s="248"/>
      <c r="C38" s="248"/>
      <c r="D38" s="83" t="s">
        <v>203</v>
      </c>
      <c r="E38" s="84" t="s">
        <v>42</v>
      </c>
      <c r="F38" s="90">
        <v>12000</v>
      </c>
      <c r="G38" s="90">
        <v>12000</v>
      </c>
      <c r="H38" s="90"/>
      <c r="I38" s="90"/>
      <c r="J38" s="258"/>
    </row>
    <row r="39" spans="2:10" x14ac:dyDescent="0.25">
      <c r="B39" s="248"/>
      <c r="C39" s="248"/>
      <c r="D39" s="83" t="s">
        <v>204</v>
      </c>
      <c r="E39" s="84" t="s">
        <v>42</v>
      </c>
      <c r="F39" s="90">
        <v>12000</v>
      </c>
      <c r="G39" s="90">
        <v>12000</v>
      </c>
      <c r="H39" s="90"/>
      <c r="I39" s="90"/>
      <c r="J39" s="258"/>
    </row>
    <row r="40" spans="2:10" x14ac:dyDescent="0.25">
      <c r="B40" s="248"/>
      <c r="C40" s="248" t="s">
        <v>214</v>
      </c>
      <c r="D40" s="83" t="s">
        <v>203</v>
      </c>
      <c r="E40" s="84" t="s">
        <v>30</v>
      </c>
      <c r="F40" s="90">
        <v>467.20211538741819</v>
      </c>
      <c r="G40" s="90">
        <v>615.7742264310574</v>
      </c>
      <c r="H40" s="90">
        <v>623.68025837077596</v>
      </c>
      <c r="I40" s="90">
        <v>524.5332514248862</v>
      </c>
      <c r="J40" s="258" t="s">
        <v>197</v>
      </c>
    </row>
    <row r="41" spans="2:10" x14ac:dyDescent="0.25">
      <c r="B41" s="248"/>
      <c r="C41" s="248"/>
      <c r="D41" s="83" t="s">
        <v>204</v>
      </c>
      <c r="E41" s="84" t="s">
        <v>30</v>
      </c>
      <c r="F41" s="90">
        <v>900.71244382451425</v>
      </c>
      <c r="G41" s="90">
        <v>1488.0358471675704</v>
      </c>
      <c r="H41" s="90">
        <v>1588.8622743368217</v>
      </c>
      <c r="I41" s="90">
        <v>1645.4691494674728</v>
      </c>
      <c r="J41" s="258"/>
    </row>
    <row r="42" spans="2:10" x14ac:dyDescent="0.25">
      <c r="B42" s="248"/>
      <c r="C42" s="248"/>
      <c r="D42" s="83" t="s">
        <v>203</v>
      </c>
      <c r="E42" s="84" t="s">
        <v>42</v>
      </c>
      <c r="F42" s="90">
        <v>469.9137321263039</v>
      </c>
      <c r="G42" s="90">
        <v>676.21940844737753</v>
      </c>
      <c r="H42" s="90">
        <v>707.4080253253959</v>
      </c>
      <c r="I42" s="90">
        <v>710.75114112044639</v>
      </c>
      <c r="J42" s="258"/>
    </row>
    <row r="43" spans="2:10" x14ac:dyDescent="0.25">
      <c r="B43" s="248"/>
      <c r="C43" s="248"/>
      <c r="D43" s="83" t="s">
        <v>204</v>
      </c>
      <c r="E43" s="84" t="s">
        <v>42</v>
      </c>
      <c r="F43" s="90">
        <v>910.60359613892649</v>
      </c>
      <c r="G43" s="90">
        <v>1714.4572087782062</v>
      </c>
      <c r="H43" s="90">
        <v>1907.0289656297546</v>
      </c>
      <c r="I43" s="90">
        <v>2343.1106301493955</v>
      </c>
      <c r="J43" s="258"/>
    </row>
    <row r="44" spans="2:10" x14ac:dyDescent="0.25">
      <c r="B44" s="248"/>
      <c r="C44" s="248" t="s">
        <v>212</v>
      </c>
      <c r="D44" s="260" t="s">
        <v>77</v>
      </c>
      <c r="E44" s="84" t="s">
        <v>30</v>
      </c>
      <c r="F44" s="90">
        <f>(F36*F40+F37*F41)/(F40+F41)</f>
        <v>11999.999999999998</v>
      </c>
      <c r="G44" s="90">
        <f>(G36*G40+G37*G41)/(G40+G41)</f>
        <v>10885.994278333295</v>
      </c>
      <c r="H44" s="90">
        <f>G44</f>
        <v>10885.994278333295</v>
      </c>
      <c r="I44" s="90">
        <f>H44</f>
        <v>10885.994278333295</v>
      </c>
      <c r="J44" s="98" t="s">
        <v>365</v>
      </c>
    </row>
    <row r="45" spans="2:10" x14ac:dyDescent="0.25">
      <c r="B45" s="248"/>
      <c r="C45" s="248"/>
      <c r="D45" s="260"/>
      <c r="E45" s="84" t="s">
        <v>42</v>
      </c>
      <c r="F45" s="90">
        <f>(F38*F42+F39*F43)/(F42+F43)</f>
        <v>12000</v>
      </c>
      <c r="G45" s="90">
        <v>12500</v>
      </c>
      <c r="H45" s="90">
        <v>13000</v>
      </c>
      <c r="I45" s="90">
        <v>15000</v>
      </c>
      <c r="J45" s="266" t="s">
        <v>361</v>
      </c>
    </row>
    <row r="46" spans="2:10" x14ac:dyDescent="0.25">
      <c r="B46" s="248"/>
      <c r="C46" s="248"/>
      <c r="D46" s="260"/>
      <c r="E46" s="84" t="s">
        <v>62</v>
      </c>
      <c r="F46" s="90">
        <f>F45</f>
        <v>12000</v>
      </c>
      <c r="G46" s="90">
        <f>G45</f>
        <v>12500</v>
      </c>
      <c r="H46" s="90">
        <v>13000</v>
      </c>
      <c r="I46" s="90">
        <v>15000</v>
      </c>
      <c r="J46" s="267"/>
    </row>
    <row r="47" spans="2:10" x14ac:dyDescent="0.25">
      <c r="B47" s="248"/>
      <c r="C47" s="248"/>
      <c r="D47" s="260"/>
      <c r="E47" s="84" t="s">
        <v>63</v>
      </c>
      <c r="F47" s="90">
        <f t="shared" ref="F47:G48" si="5">F46</f>
        <v>12000</v>
      </c>
      <c r="G47" s="90">
        <f t="shared" si="5"/>
        <v>12500</v>
      </c>
      <c r="H47" s="90">
        <v>13000</v>
      </c>
      <c r="I47" s="90">
        <v>15000</v>
      </c>
      <c r="J47" s="268"/>
    </row>
    <row r="48" spans="2:10" x14ac:dyDescent="0.25">
      <c r="B48" s="248"/>
      <c r="C48" s="248"/>
      <c r="D48" s="260"/>
      <c r="E48" s="84" t="s">
        <v>64</v>
      </c>
      <c r="F48" s="90">
        <f t="shared" si="5"/>
        <v>12000</v>
      </c>
      <c r="G48" s="90">
        <v>15000</v>
      </c>
      <c r="H48" s="90">
        <v>17000</v>
      </c>
      <c r="I48" s="90">
        <v>20000</v>
      </c>
      <c r="J48" s="91" t="s">
        <v>362</v>
      </c>
    </row>
    <row r="49" spans="2:17" x14ac:dyDescent="0.25">
      <c r="F49" s="52"/>
      <c r="G49" s="52"/>
      <c r="H49" s="52"/>
      <c r="I49" s="52"/>
    </row>
    <row r="50" spans="2:17" x14ac:dyDescent="0.25">
      <c r="B50" s="86" t="s">
        <v>26</v>
      </c>
      <c r="C50" s="93"/>
      <c r="D50" s="86" t="s">
        <v>192</v>
      </c>
      <c r="E50" s="86" t="s">
        <v>27</v>
      </c>
      <c r="F50" s="86">
        <v>2015</v>
      </c>
      <c r="G50" s="86">
        <v>2050</v>
      </c>
      <c r="H50" s="86">
        <v>2060</v>
      </c>
      <c r="I50" s="86">
        <v>2100</v>
      </c>
      <c r="J50" s="86" t="s">
        <v>6</v>
      </c>
    </row>
    <row r="51" spans="2:17" x14ac:dyDescent="0.25">
      <c r="B51" s="248" t="s">
        <v>78</v>
      </c>
      <c r="C51" s="248" t="s">
        <v>212</v>
      </c>
      <c r="D51" s="83" t="s">
        <v>32</v>
      </c>
      <c r="E51" s="83" t="s">
        <v>30</v>
      </c>
      <c r="F51" s="93">
        <v>15990</v>
      </c>
      <c r="G51" s="93">
        <v>12000</v>
      </c>
      <c r="H51" s="89"/>
      <c r="I51" s="89"/>
      <c r="J51" s="258" t="s">
        <v>215</v>
      </c>
    </row>
    <row r="52" spans="2:17" x14ac:dyDescent="0.25">
      <c r="B52" s="248"/>
      <c r="C52" s="248"/>
      <c r="D52" s="83" t="s">
        <v>207</v>
      </c>
      <c r="E52" s="83" t="s">
        <v>30</v>
      </c>
      <c r="F52" s="93">
        <v>11350</v>
      </c>
      <c r="G52" s="93">
        <v>10000</v>
      </c>
      <c r="H52" s="89"/>
      <c r="I52" s="89"/>
      <c r="J52" s="258"/>
    </row>
    <row r="53" spans="2:17" x14ac:dyDescent="0.25">
      <c r="B53" s="248"/>
      <c r="C53" s="248"/>
      <c r="D53" s="83" t="s">
        <v>39</v>
      </c>
      <c r="E53" s="83" t="s">
        <v>30</v>
      </c>
      <c r="F53" s="93">
        <v>11350</v>
      </c>
      <c r="G53" s="93">
        <v>10000</v>
      </c>
      <c r="H53" s="89"/>
      <c r="I53" s="89"/>
      <c r="J53" s="258"/>
    </row>
    <row r="54" spans="2:17" x14ac:dyDescent="0.25">
      <c r="B54" s="248"/>
      <c r="C54" s="248"/>
      <c r="D54" s="83" t="s">
        <v>43</v>
      </c>
      <c r="E54" s="83" t="s">
        <v>30</v>
      </c>
      <c r="F54" s="93">
        <v>9300</v>
      </c>
      <c r="G54" s="93">
        <v>9300</v>
      </c>
      <c r="H54" s="89"/>
      <c r="I54" s="89"/>
      <c r="J54" s="258"/>
    </row>
    <row r="55" spans="2:17" x14ac:dyDescent="0.25">
      <c r="B55" s="248"/>
      <c r="C55" s="248"/>
      <c r="D55" s="83" t="s">
        <v>60</v>
      </c>
      <c r="E55" s="83" t="s">
        <v>30</v>
      </c>
      <c r="F55" s="93">
        <v>20927</v>
      </c>
      <c r="G55" s="93">
        <v>16000</v>
      </c>
      <c r="H55" s="89"/>
      <c r="I55" s="89"/>
      <c r="J55" s="258"/>
      <c r="M55" s="62"/>
      <c r="N55" s="62"/>
      <c r="O55" s="62"/>
      <c r="P55" s="62"/>
      <c r="Q55" s="62"/>
    </row>
    <row r="56" spans="2:17" x14ac:dyDescent="0.25">
      <c r="B56" s="248"/>
      <c r="C56" s="248"/>
      <c r="D56" s="83" t="s">
        <v>32</v>
      </c>
      <c r="E56" s="83" t="s">
        <v>42</v>
      </c>
      <c r="F56" s="93">
        <v>15990</v>
      </c>
      <c r="G56" s="93">
        <v>15990</v>
      </c>
      <c r="H56" s="89"/>
      <c r="I56" s="89"/>
      <c r="J56" s="258"/>
    </row>
    <row r="57" spans="2:17" x14ac:dyDescent="0.25">
      <c r="B57" s="248"/>
      <c r="C57" s="248"/>
      <c r="D57" s="83" t="s">
        <v>207</v>
      </c>
      <c r="E57" s="83" t="s">
        <v>42</v>
      </c>
      <c r="F57" s="93">
        <v>11350</v>
      </c>
      <c r="G57" s="93">
        <v>12000</v>
      </c>
      <c r="H57" s="89"/>
      <c r="I57" s="89"/>
      <c r="J57" s="258"/>
    </row>
    <row r="58" spans="2:17" x14ac:dyDescent="0.25">
      <c r="B58" s="248"/>
      <c r="C58" s="248"/>
      <c r="D58" s="83" t="s">
        <v>39</v>
      </c>
      <c r="E58" s="83" t="s">
        <v>42</v>
      </c>
      <c r="F58" s="93">
        <v>11350</v>
      </c>
      <c r="G58" s="93">
        <v>12000</v>
      </c>
      <c r="H58" s="89"/>
      <c r="I58" s="89"/>
      <c r="J58" s="258"/>
    </row>
    <row r="59" spans="2:17" x14ac:dyDescent="0.25">
      <c r="B59" s="248"/>
      <c r="C59" s="248"/>
      <c r="D59" s="83" t="s">
        <v>43</v>
      </c>
      <c r="E59" s="83" t="s">
        <v>42</v>
      </c>
      <c r="F59" s="93">
        <v>9300</v>
      </c>
      <c r="G59" s="93">
        <v>9300</v>
      </c>
      <c r="H59" s="89"/>
      <c r="I59" s="89"/>
      <c r="J59" s="258"/>
    </row>
    <row r="60" spans="2:17" x14ac:dyDescent="0.25">
      <c r="B60" s="248"/>
      <c r="C60" s="248"/>
      <c r="D60" s="83" t="s">
        <v>60</v>
      </c>
      <c r="E60" s="83" t="s">
        <v>42</v>
      </c>
      <c r="F60" s="93">
        <v>20927</v>
      </c>
      <c r="G60" s="93">
        <v>20927</v>
      </c>
      <c r="H60" s="89"/>
      <c r="I60" s="89"/>
      <c r="J60" s="258"/>
    </row>
    <row r="61" spans="2:17" x14ac:dyDescent="0.25">
      <c r="B61" s="248"/>
      <c r="C61" s="248" t="s">
        <v>196</v>
      </c>
      <c r="D61" s="84" t="s">
        <v>32</v>
      </c>
      <c r="E61" s="84" t="s">
        <v>30</v>
      </c>
      <c r="F61" s="90">
        <v>35.901137172915199</v>
      </c>
      <c r="G61" s="90">
        <v>48.969294957195586</v>
      </c>
      <c r="H61" s="90">
        <v>52.239659228240967</v>
      </c>
      <c r="I61" s="90">
        <v>54.468855540693319</v>
      </c>
      <c r="J61" s="258" t="s">
        <v>197</v>
      </c>
    </row>
    <row r="62" spans="2:17" x14ac:dyDescent="0.25">
      <c r="B62" s="248"/>
      <c r="C62" s="248"/>
      <c r="D62" s="84" t="s">
        <v>38</v>
      </c>
      <c r="E62" s="84" t="s">
        <v>30</v>
      </c>
      <c r="F62" s="90">
        <v>69.644940712402615</v>
      </c>
      <c r="G62" s="90">
        <v>69.080204335555464</v>
      </c>
      <c r="H62" s="90">
        <v>67.94152559822443</v>
      </c>
      <c r="I62" s="90">
        <v>55.603123627909255</v>
      </c>
      <c r="J62" s="258"/>
    </row>
    <row r="63" spans="2:17" x14ac:dyDescent="0.25">
      <c r="B63" s="248"/>
      <c r="C63" s="248"/>
      <c r="D63" s="84" t="s">
        <v>39</v>
      </c>
      <c r="E63" s="84" t="s">
        <v>30</v>
      </c>
      <c r="F63" s="90">
        <v>33.822846585121781</v>
      </c>
      <c r="G63" s="90">
        <v>27.882401856525433</v>
      </c>
      <c r="H63" s="90">
        <v>25.663264878301852</v>
      </c>
      <c r="I63" s="90">
        <v>15.585762003067092</v>
      </c>
      <c r="J63" s="258"/>
    </row>
    <row r="64" spans="2:17" x14ac:dyDescent="0.25">
      <c r="B64" s="248"/>
      <c r="C64" s="248"/>
      <c r="D64" s="84" t="s">
        <v>43</v>
      </c>
      <c r="E64" s="84" t="s">
        <v>30</v>
      </c>
      <c r="F64" s="90">
        <v>126.34010250006115</v>
      </c>
      <c r="G64" s="90">
        <v>113.71364225661799</v>
      </c>
      <c r="H64" s="90">
        <v>108.5596662203005</v>
      </c>
      <c r="I64" s="90">
        <v>76.935895831962881</v>
      </c>
      <c r="J64" s="258"/>
    </row>
    <row r="65" spans="2:10" x14ac:dyDescent="0.25">
      <c r="B65" s="248"/>
      <c r="C65" s="248"/>
      <c r="D65" s="84" t="s">
        <v>60</v>
      </c>
      <c r="E65" s="84" t="s">
        <v>30</v>
      </c>
      <c r="F65" s="90">
        <v>327.02305947187864</v>
      </c>
      <c r="G65" s="90">
        <v>414.01591129575257</v>
      </c>
      <c r="H65" s="90">
        <v>434.59061491679222</v>
      </c>
      <c r="I65" s="90">
        <v>467.9304525514778</v>
      </c>
      <c r="J65" s="258"/>
    </row>
    <row r="66" spans="2:10" x14ac:dyDescent="0.25">
      <c r="B66" s="248"/>
      <c r="C66" s="248"/>
      <c r="D66" s="84" t="s">
        <v>32</v>
      </c>
      <c r="E66" s="84" t="s">
        <v>42</v>
      </c>
      <c r="F66" s="90">
        <v>35.858229412510113</v>
      </c>
      <c r="G66" s="90">
        <v>47.584804488954916</v>
      </c>
      <c r="H66" s="90">
        <v>50.464904997803345</v>
      </c>
      <c r="I66" s="90">
        <v>54.423553847839699</v>
      </c>
      <c r="J66" s="258"/>
    </row>
    <row r="67" spans="2:10" x14ac:dyDescent="0.25">
      <c r="B67" s="248"/>
      <c r="C67" s="248"/>
      <c r="D67" s="84" t="s">
        <v>38</v>
      </c>
      <c r="E67" s="84" t="s">
        <v>42</v>
      </c>
      <c r="F67" s="90">
        <v>69.547366236457691</v>
      </c>
      <c r="G67" s="90">
        <v>66.775806850567605</v>
      </c>
      <c r="H67" s="90">
        <v>65.00540000619938</v>
      </c>
      <c r="I67" s="90">
        <v>53.60530025828244</v>
      </c>
      <c r="J67" s="258"/>
    </row>
    <row r="68" spans="2:10" x14ac:dyDescent="0.25">
      <c r="B68" s="248"/>
      <c r="C68" s="248"/>
      <c r="D68" s="84" t="s">
        <v>39</v>
      </c>
      <c r="E68" s="84" t="s">
        <v>42</v>
      </c>
      <c r="F68" s="90">
        <v>33.84352764125628</v>
      </c>
      <c r="G68" s="90">
        <v>28.613645616687485</v>
      </c>
      <c r="H68" s="90">
        <v>26.757866380435349</v>
      </c>
      <c r="I68" s="90">
        <v>19.74466203397288</v>
      </c>
      <c r="J68" s="258"/>
    </row>
    <row r="69" spans="2:10" x14ac:dyDescent="0.25">
      <c r="B69" s="248"/>
      <c r="C69" s="248"/>
      <c r="D69" s="84" t="s">
        <v>43</v>
      </c>
      <c r="E69" s="84" t="s">
        <v>42</v>
      </c>
      <c r="F69" s="90">
        <v>126.10453136241107</v>
      </c>
      <c r="G69" s="90">
        <v>108.60869980126017</v>
      </c>
      <c r="H69" s="90">
        <v>102.41474177057235</v>
      </c>
      <c r="I69" s="90">
        <v>74.941346345531954</v>
      </c>
      <c r="J69" s="258"/>
    </row>
    <row r="70" spans="2:10" x14ac:dyDescent="0.25">
      <c r="B70" s="248"/>
      <c r="C70" s="248"/>
      <c r="D70" s="84" t="s">
        <v>60</v>
      </c>
      <c r="E70" s="84" t="s">
        <v>42</v>
      </c>
      <c r="F70" s="90">
        <v>326.64948787584757</v>
      </c>
      <c r="G70" s="90">
        <v>405.39166342875046</v>
      </c>
      <c r="H70" s="90">
        <v>423.72064270545269</v>
      </c>
      <c r="I70" s="90">
        <v>460.47371685557971</v>
      </c>
      <c r="J70" s="258"/>
    </row>
    <row r="71" spans="2:10" x14ac:dyDescent="0.25">
      <c r="B71" s="248"/>
      <c r="C71" s="248" t="s">
        <v>212</v>
      </c>
      <c r="D71" s="248"/>
      <c r="E71" s="84" t="s">
        <v>30</v>
      </c>
      <c r="F71" s="90">
        <f>SUMPRODUCT(F51:F55,F61:F65)/SUM(F61:F65)</f>
        <v>16477.922001257914</v>
      </c>
      <c r="G71" s="90">
        <f>SUMPRODUCT(G51:G55,G61:G65)/SUM(G61:G65)</f>
        <v>13714.676697982606</v>
      </c>
      <c r="H71" s="90">
        <f>G71</f>
        <v>13714.676697982606</v>
      </c>
      <c r="I71" s="90">
        <f>H71</f>
        <v>13714.676697982606</v>
      </c>
      <c r="J71" s="98" t="s">
        <v>366</v>
      </c>
    </row>
    <row r="72" spans="2:10" x14ac:dyDescent="0.25">
      <c r="B72" s="248"/>
      <c r="C72" s="248"/>
      <c r="D72" s="248"/>
      <c r="E72" s="84" t="s">
        <v>42</v>
      </c>
      <c r="F72" s="90">
        <f>SUMPRODUCT(F56:F60,F66:F70)/SUM(F66:F70)</f>
        <v>16478.672168192112</v>
      </c>
      <c r="G72" s="90">
        <v>17500</v>
      </c>
      <c r="H72" s="90">
        <v>18500</v>
      </c>
      <c r="I72" s="90">
        <v>20000</v>
      </c>
      <c r="J72" s="258" t="s">
        <v>362</v>
      </c>
    </row>
    <row r="73" spans="2:10" x14ac:dyDescent="0.25">
      <c r="B73" s="248"/>
      <c r="C73" s="248"/>
      <c r="D73" s="248"/>
      <c r="E73" s="84" t="s">
        <v>62</v>
      </c>
      <c r="F73" s="90">
        <f>F72</f>
        <v>16478.672168192112</v>
      </c>
      <c r="G73" s="90">
        <f t="shared" ref="G73" si="6">G72</f>
        <v>17500</v>
      </c>
      <c r="H73" s="90">
        <v>18500</v>
      </c>
      <c r="I73" s="90">
        <v>20000</v>
      </c>
      <c r="J73" s="258"/>
    </row>
    <row r="74" spans="2:10" x14ac:dyDescent="0.25">
      <c r="B74" s="248"/>
      <c r="C74" s="248"/>
      <c r="D74" s="248"/>
      <c r="E74" s="84" t="s">
        <v>63</v>
      </c>
      <c r="F74" s="90">
        <f t="shared" ref="F74:G75" si="7">F73</f>
        <v>16478.672168192112</v>
      </c>
      <c r="G74" s="90">
        <f t="shared" si="7"/>
        <v>17500</v>
      </c>
      <c r="H74" s="90">
        <v>18500</v>
      </c>
      <c r="I74" s="90">
        <v>20000</v>
      </c>
      <c r="J74" s="258"/>
    </row>
    <row r="75" spans="2:10" x14ac:dyDescent="0.25">
      <c r="B75" s="248"/>
      <c r="C75" s="248"/>
      <c r="D75" s="248"/>
      <c r="E75" s="84" t="s">
        <v>64</v>
      </c>
      <c r="F75" s="90">
        <f t="shared" si="7"/>
        <v>16478.672168192112</v>
      </c>
      <c r="G75" s="90">
        <v>20000</v>
      </c>
      <c r="H75" s="90">
        <v>22500</v>
      </c>
      <c r="I75" s="90">
        <v>25000</v>
      </c>
      <c r="J75" s="100" t="s">
        <v>367</v>
      </c>
    </row>
    <row r="76" spans="2:10" x14ac:dyDescent="0.25">
      <c r="F76" s="52"/>
      <c r="G76" s="52"/>
      <c r="H76" s="52"/>
      <c r="I76" s="52"/>
    </row>
    <row r="77" spans="2:10" x14ac:dyDescent="0.25">
      <c r="B77" s="86" t="s">
        <v>26</v>
      </c>
      <c r="C77" s="269"/>
      <c r="D77" s="270"/>
      <c r="E77" s="86" t="s">
        <v>27</v>
      </c>
      <c r="F77" s="86">
        <v>2015</v>
      </c>
      <c r="G77" s="86">
        <v>2050</v>
      </c>
      <c r="H77" s="86">
        <v>2060</v>
      </c>
      <c r="I77" s="86">
        <v>2100</v>
      </c>
      <c r="J77" s="86" t="s">
        <v>6</v>
      </c>
    </row>
    <row r="78" spans="2:10" x14ac:dyDescent="0.25">
      <c r="B78" s="249" t="s">
        <v>79</v>
      </c>
      <c r="C78" s="249" t="s">
        <v>212</v>
      </c>
      <c r="D78" s="249"/>
      <c r="E78" s="114" t="s">
        <v>30</v>
      </c>
      <c r="F78" s="95">
        <v>10425</v>
      </c>
      <c r="G78" s="95">
        <v>12000</v>
      </c>
      <c r="H78" s="95">
        <v>13000</v>
      </c>
      <c r="I78" s="115">
        <v>15000</v>
      </c>
      <c r="J78" s="71" t="s">
        <v>369</v>
      </c>
    </row>
    <row r="79" spans="2:10" x14ac:dyDescent="0.25">
      <c r="B79" s="249"/>
      <c r="C79" s="249"/>
      <c r="D79" s="249"/>
      <c r="E79" s="114" t="s">
        <v>42</v>
      </c>
      <c r="F79" s="95">
        <v>10425</v>
      </c>
      <c r="G79" s="95">
        <v>15000</v>
      </c>
      <c r="H79" s="116">
        <v>17500</v>
      </c>
      <c r="I79" s="95">
        <v>20000</v>
      </c>
      <c r="J79" s="265" t="s">
        <v>368</v>
      </c>
    </row>
    <row r="80" spans="2:10" x14ac:dyDescent="0.25">
      <c r="B80" s="249"/>
      <c r="C80" s="249"/>
      <c r="D80" s="249"/>
      <c r="E80" s="114" t="s">
        <v>62</v>
      </c>
      <c r="F80" s="95">
        <f>F79</f>
        <v>10425</v>
      </c>
      <c r="G80" s="95">
        <f>G79</f>
        <v>15000</v>
      </c>
      <c r="H80" s="95">
        <v>17500</v>
      </c>
      <c r="I80" s="117">
        <v>20000</v>
      </c>
      <c r="J80" s="265"/>
    </row>
    <row r="81" spans="2:21" x14ac:dyDescent="0.25">
      <c r="B81" s="249"/>
      <c r="C81" s="249"/>
      <c r="D81" s="249"/>
      <c r="E81" s="114" t="s">
        <v>63</v>
      </c>
      <c r="F81" s="95">
        <f t="shared" ref="F81:F82" si="8">F80</f>
        <v>10425</v>
      </c>
      <c r="G81" s="95">
        <v>15000</v>
      </c>
      <c r="H81" s="95">
        <v>17500</v>
      </c>
      <c r="I81" s="95">
        <v>20000</v>
      </c>
      <c r="J81" s="265"/>
    </row>
    <row r="82" spans="2:21" x14ac:dyDescent="0.25">
      <c r="B82" s="249"/>
      <c r="C82" s="249"/>
      <c r="D82" s="249"/>
      <c r="E82" s="114" t="s">
        <v>64</v>
      </c>
      <c r="F82" s="95">
        <f t="shared" si="8"/>
        <v>10425</v>
      </c>
      <c r="G82" s="95">
        <v>16000</v>
      </c>
      <c r="H82" s="95">
        <v>20000</v>
      </c>
      <c r="I82" s="95">
        <v>25000</v>
      </c>
      <c r="J82" s="91" t="s">
        <v>367</v>
      </c>
    </row>
    <row r="83" spans="2:21" ht="15.75" thickBot="1" x14ac:dyDescent="0.3"/>
    <row r="84" spans="2:21" ht="15.75" thickBot="1" x14ac:dyDescent="0.3">
      <c r="D84" s="271" t="s">
        <v>212</v>
      </c>
      <c r="E84" s="272"/>
      <c r="F84" s="272"/>
      <c r="G84" s="272"/>
      <c r="H84" s="272"/>
      <c r="I84" s="273"/>
    </row>
    <row r="85" spans="2:21" ht="15.75" thickBot="1" x14ac:dyDescent="0.3">
      <c r="C85" s="7"/>
      <c r="D85" s="101" t="s">
        <v>27</v>
      </c>
      <c r="E85" s="102" t="s">
        <v>26</v>
      </c>
      <c r="F85" s="102">
        <v>2015</v>
      </c>
      <c r="G85" s="102">
        <v>2050</v>
      </c>
      <c r="H85" s="102">
        <v>2060</v>
      </c>
      <c r="I85" s="103">
        <v>2100</v>
      </c>
    </row>
    <row r="86" spans="2:21" x14ac:dyDescent="0.25">
      <c r="C86" s="261" t="s">
        <v>212</v>
      </c>
      <c r="D86" s="104" t="s">
        <v>30</v>
      </c>
      <c r="E86" s="105" t="s">
        <v>198</v>
      </c>
      <c r="F86" s="106">
        <f>F22</f>
        <v>14118.476702934007</v>
      </c>
      <c r="G86" s="106">
        <f t="shared" ref="G86:I86" si="9">G22</f>
        <v>11682.392900880686</v>
      </c>
      <c r="H86" s="106">
        <f t="shared" si="9"/>
        <v>11682.392900880686</v>
      </c>
      <c r="I86" s="107">
        <f t="shared" si="9"/>
        <v>11682.392900880686</v>
      </c>
      <c r="J86" s="96"/>
      <c r="K86" s="96"/>
      <c r="L86" s="97"/>
      <c r="M86" s="97"/>
      <c r="N86" s="97"/>
      <c r="O86" s="97"/>
      <c r="Q86" s="13"/>
      <c r="R86" s="13"/>
      <c r="S86" s="13"/>
      <c r="T86" s="13"/>
      <c r="U86" s="13"/>
    </row>
    <row r="87" spans="2:21" x14ac:dyDescent="0.25">
      <c r="C87" s="262"/>
      <c r="D87" s="108" t="s">
        <v>30</v>
      </c>
      <c r="E87" s="73" t="s">
        <v>76</v>
      </c>
      <c r="F87" s="90">
        <f>F29</f>
        <v>10425</v>
      </c>
      <c r="G87" s="90">
        <f t="shared" ref="G87:I87" si="10">G29</f>
        <v>10425</v>
      </c>
      <c r="H87" s="90">
        <f t="shared" si="10"/>
        <v>10425</v>
      </c>
      <c r="I87" s="109">
        <f t="shared" si="10"/>
        <v>10425</v>
      </c>
      <c r="J87" s="96"/>
      <c r="K87" s="96"/>
      <c r="L87" s="97"/>
      <c r="M87" s="97"/>
      <c r="N87" s="97"/>
      <c r="O87" s="97"/>
      <c r="Q87" s="13"/>
      <c r="R87" s="13"/>
      <c r="S87" s="13"/>
      <c r="T87" s="13"/>
    </row>
    <row r="88" spans="2:21" x14ac:dyDescent="0.25">
      <c r="C88" s="262"/>
      <c r="D88" s="108" t="s">
        <v>30</v>
      </c>
      <c r="E88" s="73" t="s">
        <v>77</v>
      </c>
      <c r="F88" s="90">
        <f>F44</f>
        <v>11999.999999999998</v>
      </c>
      <c r="G88" s="90">
        <f t="shared" ref="G88:I88" si="11">G44</f>
        <v>10885.994278333295</v>
      </c>
      <c r="H88" s="90">
        <f t="shared" si="11"/>
        <v>10885.994278333295</v>
      </c>
      <c r="I88" s="109">
        <f t="shared" si="11"/>
        <v>10885.994278333295</v>
      </c>
      <c r="J88" s="96"/>
      <c r="K88" s="96"/>
      <c r="L88" s="97"/>
      <c r="M88" s="97"/>
      <c r="N88" s="97"/>
      <c r="O88" s="97"/>
      <c r="Q88" s="13"/>
      <c r="R88" s="13"/>
      <c r="S88" s="13"/>
      <c r="T88" s="13"/>
    </row>
    <row r="89" spans="2:21" x14ac:dyDescent="0.25">
      <c r="C89" s="262"/>
      <c r="D89" s="108" t="s">
        <v>30</v>
      </c>
      <c r="E89" s="73" t="s">
        <v>78</v>
      </c>
      <c r="F89" s="90">
        <f>F71</f>
        <v>16477.922001257914</v>
      </c>
      <c r="G89" s="90">
        <f t="shared" ref="G89:I89" si="12">G71</f>
        <v>13714.676697982606</v>
      </c>
      <c r="H89" s="90">
        <f t="shared" si="12"/>
        <v>13714.676697982606</v>
      </c>
      <c r="I89" s="109">
        <f t="shared" si="12"/>
        <v>13714.676697982606</v>
      </c>
      <c r="J89" s="96"/>
      <c r="K89" s="96"/>
      <c r="L89" s="97"/>
      <c r="M89" s="97"/>
      <c r="N89" s="97"/>
      <c r="O89" s="97"/>
      <c r="Q89" s="13"/>
      <c r="R89" s="13"/>
      <c r="S89" s="13"/>
      <c r="T89" s="13"/>
    </row>
    <row r="90" spans="2:21" x14ac:dyDescent="0.25">
      <c r="C90" s="262"/>
      <c r="D90" s="108" t="s">
        <v>30</v>
      </c>
      <c r="E90" s="73" t="s">
        <v>79</v>
      </c>
      <c r="F90" s="90">
        <f>F78</f>
        <v>10425</v>
      </c>
      <c r="G90" s="90">
        <f t="shared" ref="G90:I90" si="13">G78</f>
        <v>12000</v>
      </c>
      <c r="H90" s="90">
        <f t="shared" si="13"/>
        <v>13000</v>
      </c>
      <c r="I90" s="109">
        <f t="shared" si="13"/>
        <v>15000</v>
      </c>
      <c r="J90" s="96"/>
      <c r="K90" s="96"/>
      <c r="L90" s="97"/>
      <c r="M90" s="97"/>
      <c r="N90" s="97"/>
      <c r="O90" s="97"/>
      <c r="Q90" s="13"/>
      <c r="R90" s="13"/>
      <c r="S90" s="13"/>
      <c r="T90" s="13"/>
    </row>
    <row r="91" spans="2:21" x14ac:dyDescent="0.25">
      <c r="C91" s="262"/>
      <c r="D91" s="108" t="s">
        <v>42</v>
      </c>
      <c r="E91" s="73" t="s">
        <v>198</v>
      </c>
      <c r="F91" s="90">
        <f>F23</f>
        <v>14112.911215632312</v>
      </c>
      <c r="G91" s="90">
        <f t="shared" ref="G91:I91" si="14">G23</f>
        <v>13929.302513731982</v>
      </c>
      <c r="H91" s="90">
        <f t="shared" si="14"/>
        <v>13929.302513731982</v>
      </c>
      <c r="I91" s="109">
        <f t="shared" si="14"/>
        <v>13929.302513731982</v>
      </c>
      <c r="J91" s="96"/>
      <c r="K91" s="96"/>
      <c r="L91" s="97"/>
      <c r="M91" s="97"/>
      <c r="N91" s="97"/>
      <c r="O91" s="97"/>
      <c r="Q91" s="13"/>
      <c r="R91" s="13"/>
      <c r="S91" s="13"/>
      <c r="T91" s="13"/>
    </row>
    <row r="92" spans="2:21" x14ac:dyDescent="0.25">
      <c r="C92" s="262"/>
      <c r="D92" s="108" t="s">
        <v>42</v>
      </c>
      <c r="E92" s="73" t="s">
        <v>76</v>
      </c>
      <c r="F92" s="90">
        <f>F30</f>
        <v>10425</v>
      </c>
      <c r="G92" s="90">
        <f t="shared" ref="G92:I92" si="15">G30</f>
        <v>12500</v>
      </c>
      <c r="H92" s="90">
        <f t="shared" si="15"/>
        <v>13000</v>
      </c>
      <c r="I92" s="109">
        <f t="shared" si="15"/>
        <v>15000</v>
      </c>
      <c r="J92" s="96"/>
      <c r="K92" s="96"/>
      <c r="L92" s="97"/>
      <c r="M92" s="97"/>
      <c r="N92" s="97"/>
      <c r="O92" s="97"/>
      <c r="Q92" s="13"/>
      <c r="R92" s="13"/>
      <c r="S92" s="13"/>
      <c r="T92" s="13"/>
    </row>
    <row r="93" spans="2:21" x14ac:dyDescent="0.25">
      <c r="C93" s="262"/>
      <c r="D93" s="108" t="s">
        <v>42</v>
      </c>
      <c r="E93" s="73" t="s">
        <v>77</v>
      </c>
      <c r="F93" s="90">
        <f>F45</f>
        <v>12000</v>
      </c>
      <c r="G93" s="90">
        <f t="shared" ref="G93:I93" si="16">G45</f>
        <v>12500</v>
      </c>
      <c r="H93" s="90">
        <f t="shared" si="16"/>
        <v>13000</v>
      </c>
      <c r="I93" s="109">
        <f t="shared" si="16"/>
        <v>15000</v>
      </c>
      <c r="J93" s="96"/>
      <c r="K93" s="96"/>
      <c r="L93" s="97"/>
      <c r="M93" s="97"/>
      <c r="N93" s="97"/>
      <c r="O93" s="97"/>
      <c r="Q93" s="13"/>
      <c r="R93" s="13"/>
      <c r="S93" s="13"/>
      <c r="T93" s="13"/>
    </row>
    <row r="94" spans="2:21" x14ac:dyDescent="0.25">
      <c r="C94" s="262"/>
      <c r="D94" s="108" t="s">
        <v>42</v>
      </c>
      <c r="E94" s="73" t="s">
        <v>78</v>
      </c>
      <c r="F94" s="90">
        <f>F72</f>
        <v>16478.672168192112</v>
      </c>
      <c r="G94" s="90">
        <f t="shared" ref="G94:I94" si="17">G72</f>
        <v>17500</v>
      </c>
      <c r="H94" s="90">
        <f t="shared" si="17"/>
        <v>18500</v>
      </c>
      <c r="I94" s="109">
        <f t="shared" si="17"/>
        <v>20000</v>
      </c>
      <c r="J94" s="96"/>
      <c r="K94" s="96"/>
      <c r="L94" s="97"/>
      <c r="M94" s="97"/>
      <c r="N94" s="97"/>
      <c r="O94" s="97"/>
      <c r="Q94" s="13"/>
      <c r="R94" s="13"/>
      <c r="S94" s="13"/>
      <c r="T94" s="13"/>
    </row>
    <row r="95" spans="2:21" x14ac:dyDescent="0.25">
      <c r="C95" s="262"/>
      <c r="D95" s="108" t="s">
        <v>42</v>
      </c>
      <c r="E95" s="73" t="s">
        <v>79</v>
      </c>
      <c r="F95" s="90">
        <f>F79</f>
        <v>10425</v>
      </c>
      <c r="G95" s="90">
        <f t="shared" ref="G95:I95" si="18">G79</f>
        <v>15000</v>
      </c>
      <c r="H95" s="90">
        <f t="shared" si="18"/>
        <v>17500</v>
      </c>
      <c r="I95" s="109">
        <f t="shared" si="18"/>
        <v>20000</v>
      </c>
      <c r="J95" s="96"/>
      <c r="K95" s="96"/>
      <c r="L95" s="97"/>
      <c r="M95" s="97"/>
      <c r="N95" s="97"/>
      <c r="O95" s="97"/>
      <c r="Q95" s="13"/>
      <c r="R95" s="13"/>
      <c r="S95" s="13"/>
      <c r="T95" s="13"/>
    </row>
    <row r="96" spans="2:21" x14ac:dyDescent="0.25">
      <c r="C96" s="262"/>
      <c r="D96" s="108" t="s">
        <v>62</v>
      </c>
      <c r="E96" s="73" t="s">
        <v>198</v>
      </c>
      <c r="F96" s="90">
        <f>F24</f>
        <v>14112.911215632312</v>
      </c>
      <c r="G96" s="90">
        <f t="shared" ref="G96:I96" si="19">G24</f>
        <v>15000</v>
      </c>
      <c r="H96" s="90">
        <f t="shared" si="19"/>
        <v>15000</v>
      </c>
      <c r="I96" s="109">
        <f t="shared" si="19"/>
        <v>15000</v>
      </c>
      <c r="J96" s="96"/>
      <c r="K96" s="96"/>
      <c r="L96" s="97"/>
      <c r="M96" s="97"/>
      <c r="N96" s="97"/>
      <c r="O96" s="97"/>
      <c r="Q96" s="13"/>
      <c r="R96" s="13"/>
      <c r="S96" s="13"/>
      <c r="T96" s="13"/>
    </row>
    <row r="97" spans="3:20" x14ac:dyDescent="0.25">
      <c r="C97" s="262"/>
      <c r="D97" s="108" t="s">
        <v>62</v>
      </c>
      <c r="E97" s="73" t="s">
        <v>76</v>
      </c>
      <c r="F97" s="90">
        <f>F31</f>
        <v>10425</v>
      </c>
      <c r="G97" s="90">
        <f t="shared" ref="G97:I97" si="20">G31</f>
        <v>12500</v>
      </c>
      <c r="H97" s="90">
        <f t="shared" si="20"/>
        <v>13000</v>
      </c>
      <c r="I97" s="109">
        <f t="shared" si="20"/>
        <v>15000</v>
      </c>
      <c r="J97" s="96"/>
      <c r="K97" s="96"/>
      <c r="L97" s="97"/>
      <c r="M97" s="97"/>
      <c r="N97" s="97"/>
      <c r="O97" s="97"/>
      <c r="Q97" s="13"/>
      <c r="R97" s="13"/>
      <c r="S97" s="13"/>
      <c r="T97" s="13"/>
    </row>
    <row r="98" spans="3:20" x14ac:dyDescent="0.25">
      <c r="C98" s="262"/>
      <c r="D98" s="108" t="s">
        <v>62</v>
      </c>
      <c r="E98" s="73" t="s">
        <v>77</v>
      </c>
      <c r="F98" s="90">
        <f>F46</f>
        <v>12000</v>
      </c>
      <c r="G98" s="90">
        <f t="shared" ref="G98:I98" si="21">G46</f>
        <v>12500</v>
      </c>
      <c r="H98" s="90">
        <f t="shared" si="21"/>
        <v>13000</v>
      </c>
      <c r="I98" s="109">
        <f t="shared" si="21"/>
        <v>15000</v>
      </c>
      <c r="J98" s="96"/>
      <c r="K98" s="96"/>
      <c r="L98" s="97"/>
      <c r="M98" s="97"/>
      <c r="N98" s="97"/>
      <c r="O98" s="97"/>
      <c r="Q98" s="13"/>
      <c r="R98" s="13"/>
      <c r="S98" s="13"/>
      <c r="T98" s="13"/>
    </row>
    <row r="99" spans="3:20" x14ac:dyDescent="0.25">
      <c r="C99" s="262"/>
      <c r="D99" s="108" t="s">
        <v>62</v>
      </c>
      <c r="E99" s="73" t="s">
        <v>78</v>
      </c>
      <c r="F99" s="90">
        <f>F73</f>
        <v>16478.672168192112</v>
      </c>
      <c r="G99" s="90">
        <f t="shared" ref="G99:I99" si="22">G73</f>
        <v>17500</v>
      </c>
      <c r="H99" s="90">
        <f t="shared" si="22"/>
        <v>18500</v>
      </c>
      <c r="I99" s="109">
        <f t="shared" si="22"/>
        <v>20000</v>
      </c>
      <c r="J99" s="96"/>
      <c r="K99" s="96"/>
      <c r="L99" s="97"/>
      <c r="M99" s="97"/>
      <c r="N99" s="97"/>
      <c r="O99" s="97"/>
      <c r="Q99" s="13"/>
      <c r="R99" s="13"/>
      <c r="S99" s="13"/>
      <c r="T99" s="13"/>
    </row>
    <row r="100" spans="3:20" x14ac:dyDescent="0.25">
      <c r="C100" s="262"/>
      <c r="D100" s="108" t="s">
        <v>62</v>
      </c>
      <c r="E100" s="73" t="s">
        <v>79</v>
      </c>
      <c r="F100" s="90">
        <f>F80</f>
        <v>10425</v>
      </c>
      <c r="G100" s="90">
        <f t="shared" ref="G100:I100" si="23">G80</f>
        <v>15000</v>
      </c>
      <c r="H100" s="90">
        <f t="shared" si="23"/>
        <v>17500</v>
      </c>
      <c r="I100" s="109">
        <f t="shared" si="23"/>
        <v>20000</v>
      </c>
      <c r="J100" s="96"/>
      <c r="K100" s="96"/>
      <c r="L100" s="97"/>
      <c r="M100" s="97"/>
      <c r="N100" s="97"/>
      <c r="O100" s="97"/>
      <c r="Q100" s="13"/>
      <c r="R100" s="13"/>
      <c r="S100" s="13"/>
      <c r="T100" s="13"/>
    </row>
    <row r="101" spans="3:20" x14ac:dyDescent="0.25">
      <c r="C101" s="262"/>
      <c r="D101" s="108" t="s">
        <v>63</v>
      </c>
      <c r="E101" s="73" t="s">
        <v>198</v>
      </c>
      <c r="F101" s="90">
        <f>F25</f>
        <v>14112.911215632312</v>
      </c>
      <c r="G101" s="90">
        <f t="shared" ref="G101:I101" si="24">G25</f>
        <v>15000</v>
      </c>
      <c r="H101" s="90">
        <f t="shared" si="24"/>
        <v>15000</v>
      </c>
      <c r="I101" s="109">
        <f t="shared" si="24"/>
        <v>15000</v>
      </c>
      <c r="J101" s="96"/>
      <c r="K101" s="96"/>
      <c r="L101" s="97"/>
      <c r="M101" s="97"/>
      <c r="N101" s="97"/>
      <c r="O101" s="97"/>
      <c r="Q101" s="13"/>
      <c r="R101" s="13"/>
      <c r="S101" s="13"/>
      <c r="T101" s="13"/>
    </row>
    <row r="102" spans="3:20" x14ac:dyDescent="0.25">
      <c r="C102" s="262"/>
      <c r="D102" s="108" t="s">
        <v>63</v>
      </c>
      <c r="E102" s="73" t="s">
        <v>76</v>
      </c>
      <c r="F102" s="90">
        <f>F32</f>
        <v>10425</v>
      </c>
      <c r="G102" s="90">
        <f t="shared" ref="G102:I102" si="25">G32</f>
        <v>12500</v>
      </c>
      <c r="H102" s="90">
        <f t="shared" si="25"/>
        <v>13000</v>
      </c>
      <c r="I102" s="109">
        <f t="shared" si="25"/>
        <v>15000</v>
      </c>
      <c r="J102" s="96"/>
      <c r="K102" s="96"/>
      <c r="L102" s="97"/>
      <c r="M102" s="97"/>
      <c r="N102" s="97"/>
      <c r="O102" s="97"/>
      <c r="Q102" s="13"/>
      <c r="R102" s="13"/>
      <c r="S102" s="13"/>
      <c r="T102" s="13"/>
    </row>
    <row r="103" spans="3:20" x14ac:dyDescent="0.25">
      <c r="C103" s="262"/>
      <c r="D103" s="108" t="s">
        <v>63</v>
      </c>
      <c r="E103" s="73" t="s">
        <v>77</v>
      </c>
      <c r="F103" s="90">
        <f>F47</f>
        <v>12000</v>
      </c>
      <c r="G103" s="90">
        <f t="shared" ref="G103:I103" si="26">G47</f>
        <v>12500</v>
      </c>
      <c r="H103" s="90">
        <f t="shared" si="26"/>
        <v>13000</v>
      </c>
      <c r="I103" s="109">
        <f t="shared" si="26"/>
        <v>15000</v>
      </c>
      <c r="J103" s="96"/>
      <c r="K103" s="96"/>
      <c r="L103" s="97"/>
      <c r="M103" s="97"/>
      <c r="N103" s="97"/>
      <c r="O103" s="97"/>
      <c r="Q103" s="13"/>
      <c r="R103" s="13"/>
      <c r="S103" s="13"/>
      <c r="T103" s="13"/>
    </row>
    <row r="104" spans="3:20" x14ac:dyDescent="0.25">
      <c r="C104" s="262"/>
      <c r="D104" s="108" t="s">
        <v>63</v>
      </c>
      <c r="E104" s="73" t="s">
        <v>78</v>
      </c>
      <c r="F104" s="90">
        <f>F74</f>
        <v>16478.672168192112</v>
      </c>
      <c r="G104" s="90">
        <f t="shared" ref="G104:I104" si="27">G74</f>
        <v>17500</v>
      </c>
      <c r="H104" s="90">
        <f t="shared" si="27"/>
        <v>18500</v>
      </c>
      <c r="I104" s="109">
        <f t="shared" si="27"/>
        <v>20000</v>
      </c>
      <c r="J104" s="96"/>
      <c r="K104" s="96"/>
      <c r="L104" s="97"/>
      <c r="M104" s="97"/>
      <c r="N104" s="97"/>
      <c r="O104" s="97"/>
      <c r="Q104" s="13"/>
      <c r="R104" s="13"/>
      <c r="S104" s="13"/>
      <c r="T104" s="13"/>
    </row>
    <row r="105" spans="3:20" x14ac:dyDescent="0.25">
      <c r="C105" s="262"/>
      <c r="D105" s="108" t="s">
        <v>63</v>
      </c>
      <c r="E105" s="73" t="s">
        <v>79</v>
      </c>
      <c r="F105" s="90">
        <f>F81</f>
        <v>10425</v>
      </c>
      <c r="G105" s="90">
        <f t="shared" ref="G105:I105" si="28">G81</f>
        <v>15000</v>
      </c>
      <c r="H105" s="90">
        <f t="shared" si="28"/>
        <v>17500</v>
      </c>
      <c r="I105" s="109">
        <f t="shared" si="28"/>
        <v>20000</v>
      </c>
      <c r="J105" s="96"/>
      <c r="K105" s="96"/>
      <c r="L105" s="97"/>
      <c r="M105" s="97"/>
      <c r="N105" s="97"/>
      <c r="O105" s="97"/>
      <c r="Q105" s="13"/>
      <c r="R105" s="13"/>
      <c r="S105" s="13"/>
      <c r="T105" s="13"/>
    </row>
    <row r="106" spans="3:20" x14ac:dyDescent="0.25">
      <c r="C106" s="262"/>
      <c r="D106" s="108" t="s">
        <v>64</v>
      </c>
      <c r="E106" s="73" t="s">
        <v>198</v>
      </c>
      <c r="F106" s="90">
        <f>F26</f>
        <v>14112.911215632312</v>
      </c>
      <c r="G106" s="90">
        <f t="shared" ref="G106:I106" si="29">G26</f>
        <v>17500</v>
      </c>
      <c r="H106" s="90">
        <f t="shared" si="29"/>
        <v>18500</v>
      </c>
      <c r="I106" s="109">
        <f t="shared" si="29"/>
        <v>20000</v>
      </c>
      <c r="J106" s="96"/>
      <c r="K106" s="96"/>
      <c r="L106" s="97"/>
      <c r="M106" s="97"/>
      <c r="N106" s="97"/>
      <c r="O106" s="97"/>
      <c r="Q106" s="13"/>
      <c r="R106" s="13"/>
      <c r="S106" s="13"/>
      <c r="T106" s="13"/>
    </row>
    <row r="107" spans="3:20" x14ac:dyDescent="0.25">
      <c r="C107" s="262"/>
      <c r="D107" s="108" t="s">
        <v>64</v>
      </c>
      <c r="E107" s="73" t="s">
        <v>76</v>
      </c>
      <c r="F107" s="90">
        <f>F33</f>
        <v>10425</v>
      </c>
      <c r="G107" s="90">
        <f t="shared" ref="G107:I107" si="30">G33</f>
        <v>15000</v>
      </c>
      <c r="H107" s="90">
        <f t="shared" si="30"/>
        <v>17500</v>
      </c>
      <c r="I107" s="109">
        <f t="shared" si="30"/>
        <v>20000</v>
      </c>
      <c r="J107" s="96"/>
      <c r="K107" s="96"/>
      <c r="L107" s="97"/>
      <c r="M107" s="97"/>
      <c r="N107" s="97"/>
      <c r="O107" s="97"/>
      <c r="Q107" s="13"/>
      <c r="R107" s="13"/>
      <c r="S107" s="13"/>
      <c r="T107" s="13"/>
    </row>
    <row r="108" spans="3:20" x14ac:dyDescent="0.25">
      <c r="C108" s="262"/>
      <c r="D108" s="108" t="s">
        <v>64</v>
      </c>
      <c r="E108" s="73" t="s">
        <v>77</v>
      </c>
      <c r="F108" s="90">
        <f>F48</f>
        <v>12000</v>
      </c>
      <c r="G108" s="90">
        <f t="shared" ref="G108:I108" si="31">G48</f>
        <v>15000</v>
      </c>
      <c r="H108" s="90">
        <f t="shared" si="31"/>
        <v>17000</v>
      </c>
      <c r="I108" s="109">
        <f t="shared" si="31"/>
        <v>20000</v>
      </c>
      <c r="J108" s="96"/>
      <c r="K108" s="96"/>
      <c r="L108" s="97"/>
      <c r="M108" s="97"/>
      <c r="N108" s="97"/>
      <c r="O108" s="97"/>
      <c r="Q108" s="13"/>
      <c r="R108" s="13"/>
      <c r="S108" s="13"/>
      <c r="T108" s="13"/>
    </row>
    <row r="109" spans="3:20" x14ac:dyDescent="0.25">
      <c r="C109" s="262"/>
      <c r="D109" s="108" t="s">
        <v>64</v>
      </c>
      <c r="E109" s="73" t="s">
        <v>78</v>
      </c>
      <c r="F109" s="90">
        <f>F75</f>
        <v>16478.672168192112</v>
      </c>
      <c r="G109" s="90">
        <f t="shared" ref="G109:I109" si="32">G75</f>
        <v>20000</v>
      </c>
      <c r="H109" s="90">
        <f t="shared" si="32"/>
        <v>22500</v>
      </c>
      <c r="I109" s="109">
        <f t="shared" si="32"/>
        <v>25000</v>
      </c>
      <c r="J109" s="96"/>
      <c r="K109" s="96"/>
      <c r="L109" s="97"/>
      <c r="M109" s="97"/>
      <c r="N109" s="97"/>
      <c r="O109" s="97"/>
      <c r="Q109" s="13"/>
      <c r="R109" s="13"/>
      <c r="S109" s="13"/>
      <c r="T109" s="13"/>
    </row>
    <row r="110" spans="3:20" ht="15.75" thickBot="1" x14ac:dyDescent="0.3">
      <c r="C110" s="263"/>
      <c r="D110" s="110" t="s">
        <v>64</v>
      </c>
      <c r="E110" s="111" t="s">
        <v>79</v>
      </c>
      <c r="F110" s="112">
        <f>F82</f>
        <v>10425</v>
      </c>
      <c r="G110" s="112">
        <f t="shared" ref="G110:I110" si="33">G82</f>
        <v>16000</v>
      </c>
      <c r="H110" s="112">
        <f t="shared" si="33"/>
        <v>20000</v>
      </c>
      <c r="I110" s="113">
        <f t="shared" si="33"/>
        <v>25000</v>
      </c>
      <c r="J110" s="96"/>
      <c r="K110" s="96"/>
      <c r="L110" s="97"/>
      <c r="M110" s="97"/>
      <c r="N110" s="97"/>
      <c r="O110" s="97"/>
      <c r="Q110" s="13"/>
      <c r="R110" s="13"/>
      <c r="S110" s="13"/>
      <c r="T110" s="13"/>
    </row>
    <row r="111" spans="3:20" x14ac:dyDescent="0.25">
      <c r="C111" s="67"/>
      <c r="F111" s="65"/>
      <c r="G111" s="52"/>
      <c r="H111" s="52"/>
      <c r="I111" s="52"/>
    </row>
    <row r="117" spans="3:10" x14ac:dyDescent="0.25">
      <c r="C117" s="257"/>
      <c r="J117" s="264"/>
    </row>
    <row r="118" spans="3:10" x14ac:dyDescent="0.25">
      <c r="C118" s="257"/>
      <c r="J118" s="264"/>
    </row>
    <row r="119" spans="3:10" x14ac:dyDescent="0.25">
      <c r="C119" s="257"/>
      <c r="J119" s="264"/>
    </row>
    <row r="120" spans="3:10" x14ac:dyDescent="0.25">
      <c r="C120" s="257"/>
      <c r="J120" s="264"/>
    </row>
  </sheetData>
  <mergeCells count="36">
    <mergeCell ref="C86:C110"/>
    <mergeCell ref="C117:C120"/>
    <mergeCell ref="J117:J120"/>
    <mergeCell ref="J79:J81"/>
    <mergeCell ref="J30:J32"/>
    <mergeCell ref="J45:J47"/>
    <mergeCell ref="J72:J74"/>
    <mergeCell ref="C77:D77"/>
    <mergeCell ref="D84:I84"/>
    <mergeCell ref="J61:J70"/>
    <mergeCell ref="C44:C48"/>
    <mergeCell ref="D44:D48"/>
    <mergeCell ref="B51:B75"/>
    <mergeCell ref="C71:D75"/>
    <mergeCell ref="K4:K8"/>
    <mergeCell ref="C10:C21"/>
    <mergeCell ref="C22:C26"/>
    <mergeCell ref="D22:D26"/>
    <mergeCell ref="J22:J23"/>
    <mergeCell ref="C4:C9"/>
    <mergeCell ref="B78:B82"/>
    <mergeCell ref="C78:D82"/>
    <mergeCell ref="B4:B26"/>
    <mergeCell ref="J4:J9"/>
    <mergeCell ref="J10:J21"/>
    <mergeCell ref="J24:J25"/>
    <mergeCell ref="C29:D33"/>
    <mergeCell ref="B29:B33"/>
    <mergeCell ref="J40:J43"/>
    <mergeCell ref="J36:J39"/>
    <mergeCell ref="C36:C39"/>
    <mergeCell ref="C40:C43"/>
    <mergeCell ref="B36:B48"/>
    <mergeCell ref="C51:C60"/>
    <mergeCell ref="J51:J60"/>
    <mergeCell ref="C61:C70"/>
  </mergeCells>
  <phoneticPr fontId="3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2533-D76C-4CDA-942A-C7D3565BA9D3}">
  <sheetPr>
    <tabColor theme="5" tint="0.79998168889431442"/>
  </sheetPr>
  <dimension ref="B2:Q114"/>
  <sheetViews>
    <sheetView topLeftCell="A79" workbookViewId="0">
      <selection activeCell="J87" sqref="J87"/>
    </sheetView>
  </sheetViews>
  <sheetFormatPr defaultRowHeight="15" x14ac:dyDescent="0.25"/>
  <cols>
    <col min="1" max="2" width="9.140625" style="7"/>
    <col min="3" max="3" width="10.7109375" style="7" bestFit="1" customWidth="1"/>
    <col min="4" max="5" width="9.140625" style="7"/>
    <col min="6" max="9" width="9.140625" style="118"/>
    <col min="10" max="10" width="67.42578125" style="7" customWidth="1"/>
    <col min="11" max="11" width="25.7109375" style="7" bestFit="1" customWidth="1"/>
    <col min="12" max="16384" width="9.140625" style="7"/>
  </cols>
  <sheetData>
    <row r="2" spans="2:11" x14ac:dyDescent="0.25">
      <c r="B2" s="73"/>
      <c r="C2" s="73"/>
      <c r="D2" s="83" t="s">
        <v>192</v>
      </c>
      <c r="E2" s="83" t="s">
        <v>27</v>
      </c>
      <c r="F2" s="86">
        <v>2015</v>
      </c>
      <c r="G2" s="86">
        <v>2050</v>
      </c>
      <c r="H2" s="86">
        <v>2060</v>
      </c>
      <c r="I2" s="86">
        <v>2100</v>
      </c>
      <c r="J2" s="83" t="s">
        <v>6</v>
      </c>
    </row>
    <row r="3" spans="2:11" x14ac:dyDescent="0.25">
      <c r="B3" s="248" t="s">
        <v>198</v>
      </c>
      <c r="C3" s="248" t="s">
        <v>210</v>
      </c>
      <c r="D3" s="83" t="s">
        <v>34</v>
      </c>
      <c r="E3" s="83" t="s">
        <v>30</v>
      </c>
      <c r="F3" s="89">
        <v>1.26</v>
      </c>
      <c r="G3" s="89">
        <v>1.764</v>
      </c>
      <c r="H3" s="89">
        <v>1.764</v>
      </c>
      <c r="I3" s="89">
        <v>1.764</v>
      </c>
      <c r="J3" s="276" t="s">
        <v>363</v>
      </c>
      <c r="K3" s="274"/>
    </row>
    <row r="4" spans="2:11" x14ac:dyDescent="0.25">
      <c r="B4" s="248"/>
      <c r="C4" s="248"/>
      <c r="D4" s="83" t="s">
        <v>34</v>
      </c>
      <c r="E4" s="83" t="s">
        <v>42</v>
      </c>
      <c r="F4" s="89">
        <v>1.26</v>
      </c>
      <c r="G4" s="89">
        <v>1.26</v>
      </c>
      <c r="H4" s="89">
        <v>1.26</v>
      </c>
      <c r="I4" s="89">
        <v>1.26</v>
      </c>
      <c r="J4" s="276"/>
      <c r="K4" s="274"/>
    </row>
    <row r="5" spans="2:11" x14ac:dyDescent="0.25">
      <c r="B5" s="248"/>
      <c r="C5" s="248"/>
      <c r="D5" s="83" t="s">
        <v>65</v>
      </c>
      <c r="E5" s="83" t="s">
        <v>30</v>
      </c>
      <c r="F5" s="89">
        <v>1.5</v>
      </c>
      <c r="G5" s="89">
        <v>2.1</v>
      </c>
      <c r="H5" s="89">
        <v>2.1</v>
      </c>
      <c r="I5" s="89">
        <v>2.1</v>
      </c>
      <c r="J5" s="276"/>
      <c r="K5" s="274"/>
    </row>
    <row r="6" spans="2:11" x14ac:dyDescent="0.25">
      <c r="B6" s="248"/>
      <c r="C6" s="248"/>
      <c r="D6" s="83" t="s">
        <v>65</v>
      </c>
      <c r="E6" s="83" t="s">
        <v>42</v>
      </c>
      <c r="F6" s="89">
        <v>1.5</v>
      </c>
      <c r="G6" s="89">
        <v>1.5</v>
      </c>
      <c r="H6" s="89">
        <v>1.5</v>
      </c>
      <c r="I6" s="89">
        <v>1.5</v>
      </c>
      <c r="J6" s="276"/>
      <c r="K6" s="274"/>
    </row>
    <row r="7" spans="2:11" x14ac:dyDescent="0.25">
      <c r="B7" s="248"/>
      <c r="C7" s="248"/>
      <c r="D7" s="83" t="s">
        <v>195</v>
      </c>
      <c r="E7" s="83" t="s">
        <v>30</v>
      </c>
      <c r="F7" s="89">
        <v>1.4</v>
      </c>
      <c r="G7" s="89">
        <v>1.96</v>
      </c>
      <c r="H7" s="89">
        <v>1.96</v>
      </c>
      <c r="I7" s="89">
        <v>1.96</v>
      </c>
      <c r="J7" s="276"/>
      <c r="K7" s="118"/>
    </row>
    <row r="8" spans="2:11" x14ac:dyDescent="0.25">
      <c r="B8" s="248"/>
      <c r="C8" s="248"/>
      <c r="D8" s="83" t="s">
        <v>195</v>
      </c>
      <c r="E8" s="83" t="s">
        <v>42</v>
      </c>
      <c r="F8" s="89">
        <v>1.4</v>
      </c>
      <c r="G8" s="89">
        <v>1.4</v>
      </c>
      <c r="H8" s="89">
        <v>1.4</v>
      </c>
      <c r="I8" s="89">
        <v>1.4</v>
      </c>
      <c r="J8" s="276"/>
      <c r="K8" s="118"/>
    </row>
    <row r="9" spans="2:11" x14ac:dyDescent="0.25">
      <c r="B9" s="248"/>
      <c r="C9" s="248" t="s">
        <v>196</v>
      </c>
      <c r="D9" s="84" t="s">
        <v>34</v>
      </c>
      <c r="E9" s="84" t="s">
        <v>30</v>
      </c>
      <c r="F9" s="135">
        <v>1368.4360198905379</v>
      </c>
      <c r="G9" s="135">
        <v>1234.3287699259413</v>
      </c>
      <c r="H9" s="135">
        <v>1127.1926645046094</v>
      </c>
      <c r="I9" s="135">
        <v>650.85684816311095</v>
      </c>
      <c r="J9" s="277" t="s">
        <v>197</v>
      </c>
    </row>
    <row r="10" spans="2:11" x14ac:dyDescent="0.25">
      <c r="B10" s="248"/>
      <c r="C10" s="248"/>
      <c r="D10" s="84" t="s">
        <v>65</v>
      </c>
      <c r="E10" s="84" t="s">
        <v>30</v>
      </c>
      <c r="F10" s="135">
        <v>1297.9526629339302</v>
      </c>
      <c r="G10" s="135">
        <v>1550.3974850064837</v>
      </c>
      <c r="H10" s="135">
        <v>1536.2516357405757</v>
      </c>
      <c r="I10" s="135">
        <v>1138.4356389628158</v>
      </c>
      <c r="J10" s="278"/>
    </row>
    <row r="11" spans="2:11" x14ac:dyDescent="0.25">
      <c r="B11" s="248"/>
      <c r="C11" s="248"/>
      <c r="D11" s="84" t="s">
        <v>51</v>
      </c>
      <c r="E11" s="84" t="s">
        <v>30</v>
      </c>
      <c r="F11" s="135">
        <v>116.33165972281003</v>
      </c>
      <c r="G11" s="135">
        <v>125.03379514810028</v>
      </c>
      <c r="H11" s="135">
        <v>119.45964471629878</v>
      </c>
      <c r="I11" s="135">
        <v>80.477444767625158</v>
      </c>
      <c r="J11" s="278"/>
    </row>
    <row r="12" spans="2:11" x14ac:dyDescent="0.25">
      <c r="B12" s="248"/>
      <c r="C12" s="248"/>
      <c r="D12" s="84" t="s">
        <v>52</v>
      </c>
      <c r="E12" s="84" t="s">
        <v>30</v>
      </c>
      <c r="F12" s="135">
        <v>374.04593713165713</v>
      </c>
      <c r="G12" s="135">
        <v>437.17285572789808</v>
      </c>
      <c r="H12" s="135">
        <v>428.8276541040583</v>
      </c>
      <c r="I12" s="135">
        <v>329.83288402542848</v>
      </c>
      <c r="J12" s="278"/>
    </row>
    <row r="13" spans="2:11" x14ac:dyDescent="0.25">
      <c r="B13" s="248"/>
      <c r="C13" s="248"/>
      <c r="D13" s="84" t="s">
        <v>53</v>
      </c>
      <c r="E13" s="84" t="s">
        <v>30</v>
      </c>
      <c r="F13" s="135">
        <v>130.93899477806735</v>
      </c>
      <c r="G13" s="135">
        <v>141.192284374075</v>
      </c>
      <c r="H13" s="135">
        <v>136.48949391930546</v>
      </c>
      <c r="I13" s="135">
        <v>98.530044579173392</v>
      </c>
      <c r="J13" s="278"/>
    </row>
    <row r="14" spans="2:11" x14ac:dyDescent="0.25">
      <c r="B14" s="248"/>
      <c r="C14" s="248"/>
      <c r="D14" s="84" t="s">
        <v>195</v>
      </c>
      <c r="E14" s="84" t="s">
        <v>30</v>
      </c>
      <c r="F14" s="135">
        <f>SUM(F11:F13)</f>
        <v>621.31659163253448</v>
      </c>
      <c r="G14" s="135">
        <f t="shared" ref="G14:I14" si="0">SUM(G11:G13)</f>
        <v>703.39893525007335</v>
      </c>
      <c r="H14" s="135">
        <f t="shared" si="0"/>
        <v>684.7767927396626</v>
      </c>
      <c r="I14" s="135">
        <f t="shared" si="0"/>
        <v>508.84037337222708</v>
      </c>
      <c r="J14" s="278"/>
    </row>
    <row r="15" spans="2:11" x14ac:dyDescent="0.25">
      <c r="B15" s="248"/>
      <c r="C15" s="248"/>
      <c r="D15" s="84" t="s">
        <v>34</v>
      </c>
      <c r="E15" s="84" t="s">
        <v>42</v>
      </c>
      <c r="F15" s="135">
        <v>1371.3688421559832</v>
      </c>
      <c r="G15" s="135">
        <v>1273.18356657812</v>
      </c>
      <c r="H15" s="135">
        <v>1174.1785183497245</v>
      </c>
      <c r="I15" s="135">
        <v>776.50104177426726</v>
      </c>
      <c r="J15" s="278"/>
    </row>
    <row r="16" spans="2:11" x14ac:dyDescent="0.25">
      <c r="B16" s="248"/>
      <c r="C16" s="248"/>
      <c r="D16" s="84" t="s">
        <v>65</v>
      </c>
      <c r="E16" s="84" t="s">
        <v>42</v>
      </c>
      <c r="F16" s="135">
        <v>1307.9329187632588</v>
      </c>
      <c r="G16" s="135">
        <v>1733.7954781103126</v>
      </c>
      <c r="H16" s="135">
        <v>1779.2948409599628</v>
      </c>
      <c r="I16" s="135">
        <v>1602.9362278121123</v>
      </c>
      <c r="J16" s="278"/>
    </row>
    <row r="17" spans="2:10" x14ac:dyDescent="0.25">
      <c r="B17" s="248"/>
      <c r="C17" s="248"/>
      <c r="D17" s="84" t="s">
        <v>51</v>
      </c>
      <c r="E17" s="84" t="s">
        <v>42</v>
      </c>
      <c r="F17" s="135">
        <v>116.86318134655251</v>
      </c>
      <c r="G17" s="135">
        <v>134.38716245120699</v>
      </c>
      <c r="H17" s="135">
        <v>131.4451158036245</v>
      </c>
      <c r="I17" s="135">
        <v>105.73533815730282</v>
      </c>
      <c r="J17" s="278"/>
    </row>
    <row r="18" spans="2:10" x14ac:dyDescent="0.25">
      <c r="B18" s="248"/>
      <c r="C18" s="248"/>
      <c r="D18" s="84" t="s">
        <v>52</v>
      </c>
      <c r="E18" s="84" t="s">
        <v>42</v>
      </c>
      <c r="F18" s="135">
        <v>376.56544802235112</v>
      </c>
      <c r="G18" s="135">
        <v>484.87756148119593</v>
      </c>
      <c r="H18" s="135">
        <v>491.83671829656907</v>
      </c>
      <c r="I18" s="135">
        <v>451.45259300547048</v>
      </c>
      <c r="J18" s="278"/>
    </row>
    <row r="19" spans="2:10" x14ac:dyDescent="0.25">
      <c r="B19" s="248"/>
      <c r="C19" s="248"/>
      <c r="D19" s="84" t="s">
        <v>53</v>
      </c>
      <c r="E19" s="84" t="s">
        <v>42</v>
      </c>
      <c r="F19" s="135">
        <v>131.38095081604683</v>
      </c>
      <c r="G19" s="135">
        <v>150.84230475962445</v>
      </c>
      <c r="H19" s="135">
        <v>149.92620940325776</v>
      </c>
      <c r="I19" s="135">
        <v>129.56437808032067</v>
      </c>
      <c r="J19" s="278"/>
    </row>
    <row r="20" spans="2:10" x14ac:dyDescent="0.25">
      <c r="B20" s="248"/>
      <c r="C20" s="248"/>
      <c r="D20" s="84" t="s">
        <v>195</v>
      </c>
      <c r="E20" s="84" t="s">
        <v>42</v>
      </c>
      <c r="F20" s="135">
        <f>SUM(F17:F19)</f>
        <v>624.80958018495039</v>
      </c>
      <c r="G20" s="135">
        <f t="shared" ref="G20:I20" si="1">SUM(G17:G19)</f>
        <v>770.10702869202737</v>
      </c>
      <c r="H20" s="135">
        <f t="shared" si="1"/>
        <v>773.20804350345134</v>
      </c>
      <c r="I20" s="135">
        <f t="shared" si="1"/>
        <v>686.75230924309403</v>
      </c>
      <c r="J20" s="279"/>
    </row>
    <row r="21" spans="2:10" x14ac:dyDescent="0.25">
      <c r="B21" s="248"/>
      <c r="C21" s="248" t="s">
        <v>210</v>
      </c>
      <c r="D21" s="260" t="s">
        <v>198</v>
      </c>
      <c r="E21" s="84" t="s">
        <v>30</v>
      </c>
      <c r="F21" s="89">
        <f>(F9*F3+F5*F10+F7*F14)/(F9+F10+F14)</f>
        <v>1.3812070209056415</v>
      </c>
      <c r="G21" s="89">
        <f>(G9*G3+G5*G10+G7*G14)/(G9+G10+G14)</f>
        <v>1.9528692952091906</v>
      </c>
      <c r="H21" s="89">
        <f t="shared" ref="H21" si="2">(H9*H3+H5*H10+H7*H14)/(H9+H10+H14)</f>
        <v>1.9582514496275383</v>
      </c>
      <c r="I21" s="89">
        <f>(I9*I3+I5*I10)/(I9+I10)</f>
        <v>1.9777796796464084</v>
      </c>
      <c r="J21" s="258" t="s">
        <v>371</v>
      </c>
    </row>
    <row r="22" spans="2:10" x14ac:dyDescent="0.25">
      <c r="B22" s="248"/>
      <c r="C22" s="248"/>
      <c r="D22" s="260"/>
      <c r="E22" s="84" t="s">
        <v>42</v>
      </c>
      <c r="F22" s="89">
        <f>(F15*F4+F6*F16+F8*F20)/(F15+F16+F20)</f>
        <v>1.3814781223428565</v>
      </c>
      <c r="G22" s="89">
        <f t="shared" ref="G22:H22" si="3">(G15*G4+G6*G16+G8*G20)/(G15+G16+G20)</f>
        <v>1.398711665179091</v>
      </c>
      <c r="H22" s="89">
        <f t="shared" si="3"/>
        <v>1.4036344645712968</v>
      </c>
      <c r="I22" s="89">
        <f>(I15*I4+I6*I16)/(I15+I16)</f>
        <v>1.4216788555815891</v>
      </c>
      <c r="J22" s="258"/>
    </row>
    <row r="23" spans="2:10" x14ac:dyDescent="0.25">
      <c r="B23" s="248"/>
      <c r="C23" s="248"/>
      <c r="D23" s="260"/>
      <c r="E23" s="84" t="s">
        <v>62</v>
      </c>
      <c r="F23" s="89">
        <f>F22</f>
        <v>1.3814781223428565</v>
      </c>
      <c r="G23" s="89">
        <f t="shared" ref="G23:I23" si="4">G22</f>
        <v>1.398711665179091</v>
      </c>
      <c r="H23" s="89">
        <f t="shared" si="4"/>
        <v>1.4036344645712968</v>
      </c>
      <c r="I23" s="89">
        <f t="shared" si="4"/>
        <v>1.4216788555815891</v>
      </c>
      <c r="J23" s="91" t="s">
        <v>311</v>
      </c>
    </row>
    <row r="24" spans="2:10" x14ac:dyDescent="0.25">
      <c r="B24" s="248"/>
      <c r="C24" s="248"/>
      <c r="D24" s="260"/>
      <c r="E24" s="84" t="s">
        <v>63</v>
      </c>
      <c r="F24" s="89">
        <f>F22</f>
        <v>1.3814781223428565</v>
      </c>
      <c r="G24" s="89">
        <f t="shared" ref="G24:I24" si="5">G22</f>
        <v>1.398711665179091</v>
      </c>
      <c r="H24" s="89">
        <f t="shared" si="5"/>
        <v>1.4036344645712968</v>
      </c>
      <c r="I24" s="89">
        <f t="shared" si="5"/>
        <v>1.4216788555815891</v>
      </c>
      <c r="J24" s="91" t="s">
        <v>311</v>
      </c>
    </row>
    <row r="25" spans="2:10" x14ac:dyDescent="0.25">
      <c r="B25" s="248"/>
      <c r="C25" s="248"/>
      <c r="D25" s="260"/>
      <c r="E25" s="84" t="s">
        <v>64</v>
      </c>
      <c r="F25" s="89">
        <f>F22</f>
        <v>1.3814781223428565</v>
      </c>
      <c r="G25" s="89">
        <f>G22</f>
        <v>1.398711665179091</v>
      </c>
      <c r="H25" s="89">
        <f t="shared" ref="H25:I25" si="6">H22</f>
        <v>1.4036344645712968</v>
      </c>
      <c r="I25" s="89">
        <f t="shared" si="6"/>
        <v>1.4216788555815891</v>
      </c>
      <c r="J25" s="91" t="s">
        <v>311</v>
      </c>
    </row>
    <row r="26" spans="2:10" x14ac:dyDescent="0.25">
      <c r="F26" s="120"/>
      <c r="G26" s="120"/>
      <c r="H26" s="120"/>
      <c r="I26" s="120"/>
    </row>
    <row r="27" spans="2:10" x14ac:dyDescent="0.25">
      <c r="B27" s="73"/>
      <c r="C27" s="73"/>
      <c r="D27" s="73"/>
      <c r="E27" s="83" t="s">
        <v>27</v>
      </c>
      <c r="F27" s="86">
        <v>2015</v>
      </c>
      <c r="G27" s="86">
        <v>2050</v>
      </c>
      <c r="H27" s="86">
        <v>2060</v>
      </c>
      <c r="I27" s="86">
        <v>2100</v>
      </c>
      <c r="J27" s="83" t="s">
        <v>6</v>
      </c>
    </row>
    <row r="28" spans="2:10" x14ac:dyDescent="0.25">
      <c r="B28" s="275" t="s">
        <v>76</v>
      </c>
      <c r="C28" s="276" t="s">
        <v>210</v>
      </c>
      <c r="D28" s="276"/>
      <c r="E28" s="134" t="s">
        <v>30</v>
      </c>
      <c r="F28" s="89">
        <v>1.4</v>
      </c>
      <c r="G28" s="89">
        <v>1.96</v>
      </c>
      <c r="H28" s="89">
        <v>1.96</v>
      </c>
      <c r="I28" s="89">
        <v>1.96</v>
      </c>
      <c r="J28" s="258" t="s">
        <v>211</v>
      </c>
    </row>
    <row r="29" spans="2:10" x14ac:dyDescent="0.25">
      <c r="B29" s="275"/>
      <c r="C29" s="276"/>
      <c r="D29" s="276"/>
      <c r="E29" s="134" t="s">
        <v>42</v>
      </c>
      <c r="F29" s="89">
        <v>1.4</v>
      </c>
      <c r="G29" s="89">
        <v>1.4</v>
      </c>
      <c r="H29" s="89">
        <v>1.4</v>
      </c>
      <c r="I29" s="89">
        <v>1.4</v>
      </c>
      <c r="J29" s="258"/>
    </row>
    <row r="30" spans="2:10" x14ac:dyDescent="0.25">
      <c r="B30" s="275"/>
      <c r="C30" s="276"/>
      <c r="D30" s="276"/>
      <c r="E30" s="134" t="s">
        <v>62</v>
      </c>
      <c r="F30" s="89">
        <f>F29</f>
        <v>1.4</v>
      </c>
      <c r="G30" s="89">
        <f t="shared" ref="G30:I31" si="7">G29</f>
        <v>1.4</v>
      </c>
      <c r="H30" s="89">
        <f t="shared" si="7"/>
        <v>1.4</v>
      </c>
      <c r="I30" s="89">
        <f t="shared" si="7"/>
        <v>1.4</v>
      </c>
      <c r="J30" s="91" t="s">
        <v>311</v>
      </c>
    </row>
    <row r="31" spans="2:10" x14ac:dyDescent="0.25">
      <c r="B31" s="275"/>
      <c r="C31" s="276"/>
      <c r="D31" s="276"/>
      <c r="E31" s="134" t="s">
        <v>63</v>
      </c>
      <c r="F31" s="89">
        <f t="shared" ref="F31:F32" si="8">F30</f>
        <v>1.4</v>
      </c>
      <c r="G31" s="89">
        <f t="shared" si="7"/>
        <v>1.4</v>
      </c>
      <c r="H31" s="89">
        <f t="shared" si="7"/>
        <v>1.4</v>
      </c>
      <c r="I31" s="89">
        <f t="shared" si="7"/>
        <v>1.4</v>
      </c>
      <c r="J31" s="91" t="s">
        <v>311</v>
      </c>
    </row>
    <row r="32" spans="2:10" x14ac:dyDescent="0.25">
      <c r="B32" s="275"/>
      <c r="C32" s="276"/>
      <c r="D32" s="276"/>
      <c r="E32" s="134" t="s">
        <v>64</v>
      </c>
      <c r="F32" s="89">
        <f t="shared" si="8"/>
        <v>1.4</v>
      </c>
      <c r="G32" s="89">
        <f>F32</f>
        <v>1.4</v>
      </c>
      <c r="H32" s="89">
        <f t="shared" ref="H32:I32" si="9">G32</f>
        <v>1.4</v>
      </c>
      <c r="I32" s="89">
        <f t="shared" si="9"/>
        <v>1.4</v>
      </c>
      <c r="J32" s="91" t="s">
        <v>311</v>
      </c>
    </row>
    <row r="33" spans="2:17" x14ac:dyDescent="0.25">
      <c r="C33" s="85"/>
      <c r="D33" s="118"/>
      <c r="E33" s="119"/>
      <c r="F33" s="120"/>
      <c r="G33" s="120"/>
      <c r="H33" s="120"/>
      <c r="I33" s="120"/>
    </row>
    <row r="34" spans="2:17" x14ac:dyDescent="0.25">
      <c r="B34" s="73"/>
      <c r="C34" s="99"/>
      <c r="D34" s="73"/>
      <c r="E34" s="83" t="s">
        <v>27</v>
      </c>
      <c r="F34" s="86">
        <v>2015</v>
      </c>
      <c r="G34" s="86">
        <v>2050</v>
      </c>
      <c r="H34" s="86">
        <v>2060</v>
      </c>
      <c r="I34" s="86">
        <v>2100</v>
      </c>
      <c r="J34" s="83" t="s">
        <v>6</v>
      </c>
    </row>
    <row r="35" spans="2:17" x14ac:dyDescent="0.25">
      <c r="B35" s="275" t="s">
        <v>77</v>
      </c>
      <c r="C35" s="276" t="s">
        <v>210</v>
      </c>
      <c r="D35" s="276"/>
      <c r="E35" s="134" t="s">
        <v>30</v>
      </c>
      <c r="F35" s="89">
        <v>1.4</v>
      </c>
      <c r="G35" s="89">
        <v>1.96</v>
      </c>
      <c r="H35" s="89">
        <v>1.96</v>
      </c>
      <c r="I35" s="89">
        <v>1.96</v>
      </c>
      <c r="J35" s="258" t="s">
        <v>211</v>
      </c>
    </row>
    <row r="36" spans="2:17" x14ac:dyDescent="0.25">
      <c r="B36" s="275"/>
      <c r="C36" s="276"/>
      <c r="D36" s="276"/>
      <c r="E36" s="134" t="s">
        <v>42</v>
      </c>
      <c r="F36" s="89">
        <v>1.4</v>
      </c>
      <c r="G36" s="89">
        <v>1.4</v>
      </c>
      <c r="H36" s="89">
        <v>1.4</v>
      </c>
      <c r="I36" s="89">
        <v>1.4</v>
      </c>
      <c r="J36" s="258"/>
    </row>
    <row r="37" spans="2:17" x14ac:dyDescent="0.25">
      <c r="B37" s="275"/>
      <c r="C37" s="276"/>
      <c r="D37" s="276"/>
      <c r="E37" s="134" t="s">
        <v>62</v>
      </c>
      <c r="F37" s="89">
        <f>F36</f>
        <v>1.4</v>
      </c>
      <c r="G37" s="89">
        <f t="shared" ref="G37:I37" si="10">G36</f>
        <v>1.4</v>
      </c>
      <c r="H37" s="89">
        <f t="shared" si="10"/>
        <v>1.4</v>
      </c>
      <c r="I37" s="89">
        <f t="shared" si="10"/>
        <v>1.4</v>
      </c>
      <c r="J37" s="91" t="s">
        <v>311</v>
      </c>
    </row>
    <row r="38" spans="2:17" x14ac:dyDescent="0.25">
      <c r="B38" s="275"/>
      <c r="C38" s="276"/>
      <c r="D38" s="276"/>
      <c r="E38" s="134" t="s">
        <v>63</v>
      </c>
      <c r="F38" s="89">
        <f t="shared" ref="F38:I39" si="11">F37</f>
        <v>1.4</v>
      </c>
      <c r="G38" s="89">
        <f t="shared" si="11"/>
        <v>1.4</v>
      </c>
      <c r="H38" s="89">
        <f t="shared" si="11"/>
        <v>1.4</v>
      </c>
      <c r="I38" s="89">
        <f t="shared" si="11"/>
        <v>1.4</v>
      </c>
      <c r="J38" s="91" t="s">
        <v>311</v>
      </c>
    </row>
    <row r="39" spans="2:17" x14ac:dyDescent="0.25">
      <c r="B39" s="275"/>
      <c r="C39" s="276"/>
      <c r="D39" s="276"/>
      <c r="E39" s="134" t="s">
        <v>64</v>
      </c>
      <c r="F39" s="89">
        <f t="shared" si="11"/>
        <v>1.4</v>
      </c>
      <c r="G39" s="89">
        <f>G36</f>
        <v>1.4</v>
      </c>
      <c r="H39" s="89">
        <f t="shared" ref="H39:I39" si="12">H36</f>
        <v>1.4</v>
      </c>
      <c r="I39" s="89">
        <f t="shared" si="12"/>
        <v>1.4</v>
      </c>
      <c r="J39" s="91" t="s">
        <v>311</v>
      </c>
    </row>
    <row r="40" spans="2:17" x14ac:dyDescent="0.25">
      <c r="C40" s="85"/>
      <c r="D40" s="118"/>
      <c r="E40" s="119"/>
      <c r="F40" s="120"/>
      <c r="G40" s="120"/>
      <c r="H40" s="120"/>
      <c r="I40" s="120"/>
    </row>
    <row r="41" spans="2:17" x14ac:dyDescent="0.25">
      <c r="E41" s="86" t="s">
        <v>27</v>
      </c>
      <c r="F41" s="86">
        <v>2015</v>
      </c>
      <c r="G41" s="86">
        <v>2050</v>
      </c>
      <c r="H41" s="86">
        <v>2060</v>
      </c>
      <c r="I41" s="86">
        <v>2100</v>
      </c>
      <c r="J41" s="86" t="s">
        <v>6</v>
      </c>
    </row>
    <row r="42" spans="2:17" x14ac:dyDescent="0.25">
      <c r="B42" s="276" t="s">
        <v>78</v>
      </c>
      <c r="C42" s="276" t="s">
        <v>210</v>
      </c>
      <c r="D42" s="83" t="s">
        <v>32</v>
      </c>
      <c r="E42" s="83" t="s">
        <v>30</v>
      </c>
      <c r="F42" s="89">
        <v>1.62</v>
      </c>
      <c r="G42" s="89">
        <v>2.2679999999999998</v>
      </c>
      <c r="H42" s="89">
        <v>2.2679999999999998</v>
      </c>
      <c r="I42" s="89">
        <v>2.2679999999999998</v>
      </c>
      <c r="J42" s="276" t="s">
        <v>206</v>
      </c>
    </row>
    <row r="43" spans="2:17" x14ac:dyDescent="0.25">
      <c r="B43" s="276"/>
      <c r="C43" s="276"/>
      <c r="D43" s="83" t="s">
        <v>207</v>
      </c>
      <c r="E43" s="83" t="s">
        <v>30</v>
      </c>
      <c r="F43" s="89">
        <v>1.45</v>
      </c>
      <c r="G43" s="89">
        <v>2.0299999999999998</v>
      </c>
      <c r="H43" s="89">
        <v>2.0299999999999998</v>
      </c>
      <c r="I43" s="89">
        <v>2.0299999999999998</v>
      </c>
      <c r="J43" s="276"/>
    </row>
    <row r="44" spans="2:17" x14ac:dyDescent="0.25">
      <c r="B44" s="276"/>
      <c r="C44" s="276"/>
      <c r="D44" s="83" t="s">
        <v>39</v>
      </c>
      <c r="E44" s="83" t="s">
        <v>30</v>
      </c>
      <c r="F44" s="89">
        <v>1.45</v>
      </c>
      <c r="G44" s="89">
        <v>2.0299999999999998</v>
      </c>
      <c r="H44" s="89">
        <v>2.0299999999999998</v>
      </c>
      <c r="I44" s="89">
        <v>2.0299999999999998</v>
      </c>
      <c r="J44" s="276"/>
    </row>
    <row r="45" spans="2:17" x14ac:dyDescent="0.25">
      <c r="B45" s="276"/>
      <c r="C45" s="276"/>
      <c r="D45" s="83" t="s">
        <v>208</v>
      </c>
      <c r="E45" s="83" t="s">
        <v>30</v>
      </c>
      <c r="F45" s="89">
        <v>1.45</v>
      </c>
      <c r="G45" s="89">
        <v>2.0299999999999998</v>
      </c>
      <c r="H45" s="89">
        <v>2.0299999999999998</v>
      </c>
      <c r="I45" s="89">
        <v>2.0299999999999998</v>
      </c>
      <c r="J45" s="276"/>
    </row>
    <row r="46" spans="2:17" x14ac:dyDescent="0.25">
      <c r="B46" s="276"/>
      <c r="C46" s="276"/>
      <c r="D46" s="83" t="s">
        <v>43</v>
      </c>
      <c r="E46" s="83" t="s">
        <v>30</v>
      </c>
      <c r="F46" s="89">
        <v>1.5</v>
      </c>
      <c r="G46" s="89">
        <v>2.1</v>
      </c>
      <c r="H46" s="89">
        <v>2.1</v>
      </c>
      <c r="I46" s="89">
        <v>2.1</v>
      </c>
      <c r="J46" s="276"/>
    </row>
    <row r="47" spans="2:17" x14ac:dyDescent="0.25">
      <c r="B47" s="276"/>
      <c r="C47" s="276"/>
      <c r="D47" s="83" t="s">
        <v>60</v>
      </c>
      <c r="E47" s="83" t="s">
        <v>30</v>
      </c>
      <c r="F47" s="89">
        <v>1.6</v>
      </c>
      <c r="G47" s="89">
        <v>2.2400000000000002</v>
      </c>
      <c r="H47" s="89">
        <v>2.2400000000000002</v>
      </c>
      <c r="I47" s="89">
        <v>2.2400000000000002</v>
      </c>
      <c r="J47" s="276"/>
      <c r="M47" s="121"/>
      <c r="N47" s="121"/>
      <c r="O47" s="121"/>
      <c r="P47" s="121"/>
      <c r="Q47" s="121"/>
    </row>
    <row r="48" spans="2:17" x14ac:dyDescent="0.25">
      <c r="B48" s="276"/>
      <c r="C48" s="276"/>
      <c r="D48" s="83" t="s">
        <v>32</v>
      </c>
      <c r="E48" s="83" t="s">
        <v>42</v>
      </c>
      <c r="F48" s="89">
        <v>1.62</v>
      </c>
      <c r="G48" s="89">
        <v>1.62</v>
      </c>
      <c r="H48" s="89">
        <v>1.62</v>
      </c>
      <c r="I48" s="89">
        <v>1.62</v>
      </c>
      <c r="J48" s="276"/>
    </row>
    <row r="49" spans="2:10" x14ac:dyDescent="0.25">
      <c r="B49" s="276"/>
      <c r="C49" s="276"/>
      <c r="D49" s="83" t="s">
        <v>207</v>
      </c>
      <c r="E49" s="83" t="s">
        <v>42</v>
      </c>
      <c r="F49" s="89">
        <v>1.45</v>
      </c>
      <c r="G49" s="89">
        <v>1.45</v>
      </c>
      <c r="H49" s="89">
        <v>1.45</v>
      </c>
      <c r="I49" s="89">
        <v>1.45</v>
      </c>
      <c r="J49" s="276"/>
    </row>
    <row r="50" spans="2:10" x14ac:dyDescent="0.25">
      <c r="B50" s="276"/>
      <c r="C50" s="276"/>
      <c r="D50" s="83" t="s">
        <v>39</v>
      </c>
      <c r="E50" s="83" t="s">
        <v>42</v>
      </c>
      <c r="F50" s="89">
        <v>1.45</v>
      </c>
      <c r="G50" s="89">
        <v>1.45</v>
      </c>
      <c r="H50" s="89">
        <v>1.45</v>
      </c>
      <c r="I50" s="89">
        <v>1.45</v>
      </c>
      <c r="J50" s="276"/>
    </row>
    <row r="51" spans="2:10" x14ac:dyDescent="0.25">
      <c r="B51" s="276"/>
      <c r="C51" s="276"/>
      <c r="D51" s="83" t="s">
        <v>208</v>
      </c>
      <c r="E51" s="83" t="s">
        <v>42</v>
      </c>
      <c r="F51" s="89">
        <v>1.45</v>
      </c>
      <c r="G51" s="89">
        <v>1.45</v>
      </c>
      <c r="H51" s="89">
        <v>1.45</v>
      </c>
      <c r="I51" s="89">
        <v>1.45</v>
      </c>
      <c r="J51" s="276"/>
    </row>
    <row r="52" spans="2:10" x14ac:dyDescent="0.25">
      <c r="B52" s="276"/>
      <c r="C52" s="276"/>
      <c r="D52" s="83" t="s">
        <v>43</v>
      </c>
      <c r="E52" s="83" t="s">
        <v>42</v>
      </c>
      <c r="F52" s="89">
        <v>1.5</v>
      </c>
      <c r="G52" s="89">
        <v>1.5</v>
      </c>
      <c r="H52" s="89">
        <v>1.5</v>
      </c>
      <c r="I52" s="89">
        <v>1.5</v>
      </c>
      <c r="J52" s="276"/>
    </row>
    <row r="53" spans="2:10" x14ac:dyDescent="0.25">
      <c r="B53" s="276"/>
      <c r="C53" s="276"/>
      <c r="D53" s="83" t="s">
        <v>60</v>
      </c>
      <c r="E53" s="83" t="s">
        <v>42</v>
      </c>
      <c r="F53" s="89">
        <v>1.6</v>
      </c>
      <c r="G53" s="89">
        <v>1.6</v>
      </c>
      <c r="H53" s="89">
        <v>1.6</v>
      </c>
      <c r="I53" s="89">
        <v>1.6</v>
      </c>
      <c r="J53" s="276"/>
    </row>
    <row r="54" spans="2:10" x14ac:dyDescent="0.25">
      <c r="B54" s="276"/>
      <c r="C54" s="276" t="s">
        <v>196</v>
      </c>
      <c r="D54" s="134" t="s">
        <v>32</v>
      </c>
      <c r="E54" s="134" t="s">
        <v>30</v>
      </c>
      <c r="F54" s="135">
        <v>35.901137172915185</v>
      </c>
      <c r="G54" s="135">
        <v>48.969294957195586</v>
      </c>
      <c r="H54" s="135">
        <v>52.239659228240967</v>
      </c>
      <c r="I54" s="135">
        <v>54.468855540693319</v>
      </c>
      <c r="J54" s="276" t="s">
        <v>197</v>
      </c>
    </row>
    <row r="55" spans="2:10" x14ac:dyDescent="0.25">
      <c r="B55" s="276"/>
      <c r="C55" s="276"/>
      <c r="D55" s="134" t="s">
        <v>38</v>
      </c>
      <c r="E55" s="134" t="s">
        <v>30</v>
      </c>
      <c r="F55" s="135">
        <v>69.644940712402615</v>
      </c>
      <c r="G55" s="135">
        <v>69.080204335555464</v>
      </c>
      <c r="H55" s="135">
        <v>67.94152559822443</v>
      </c>
      <c r="I55" s="135">
        <v>55.603123627909255</v>
      </c>
      <c r="J55" s="276"/>
    </row>
    <row r="56" spans="2:10" x14ac:dyDescent="0.25">
      <c r="B56" s="276"/>
      <c r="C56" s="276"/>
      <c r="D56" s="134" t="s">
        <v>35</v>
      </c>
      <c r="E56" s="134" t="s">
        <v>30</v>
      </c>
      <c r="F56" s="135">
        <v>23.844380022177212</v>
      </c>
      <c r="G56" s="135">
        <v>22.496405613468639</v>
      </c>
      <c r="H56" s="135">
        <v>21.57250645274533</v>
      </c>
      <c r="I56" s="135">
        <v>14.18603453857687</v>
      </c>
      <c r="J56" s="276"/>
    </row>
    <row r="57" spans="2:10" x14ac:dyDescent="0.25">
      <c r="B57" s="276"/>
      <c r="C57" s="276"/>
      <c r="D57" s="134" t="s">
        <v>39</v>
      </c>
      <c r="E57" s="134" t="s">
        <v>30</v>
      </c>
      <c r="F57" s="135">
        <v>33.822846585121781</v>
      </c>
      <c r="G57" s="135">
        <v>27.882401856525433</v>
      </c>
      <c r="H57" s="135">
        <v>25.663264878301852</v>
      </c>
      <c r="I57" s="135">
        <v>15.585762003067092</v>
      </c>
      <c r="J57" s="276"/>
    </row>
    <row r="58" spans="2:10" x14ac:dyDescent="0.25">
      <c r="B58" s="276"/>
      <c r="C58" s="276"/>
      <c r="D58" s="134" t="s">
        <v>43</v>
      </c>
      <c r="E58" s="134" t="s">
        <v>30</v>
      </c>
      <c r="F58" s="135">
        <v>126.34010250006115</v>
      </c>
      <c r="G58" s="135">
        <v>113.71364225661799</v>
      </c>
      <c r="H58" s="135">
        <v>108.5596662203005</v>
      </c>
      <c r="I58" s="135">
        <v>76.935895831962881</v>
      </c>
      <c r="J58" s="276"/>
    </row>
    <row r="59" spans="2:10" x14ac:dyDescent="0.25">
      <c r="B59" s="276"/>
      <c r="C59" s="276"/>
      <c r="D59" s="134" t="s">
        <v>60</v>
      </c>
      <c r="E59" s="134" t="s">
        <v>30</v>
      </c>
      <c r="F59" s="135">
        <v>327.02305947187864</v>
      </c>
      <c r="G59" s="135">
        <v>414.01591129575257</v>
      </c>
      <c r="H59" s="135">
        <v>434.59061491679222</v>
      </c>
      <c r="I59" s="135">
        <v>467.9304525514778</v>
      </c>
      <c r="J59" s="276"/>
    </row>
    <row r="60" spans="2:10" x14ac:dyDescent="0.25">
      <c r="B60" s="276"/>
      <c r="C60" s="276"/>
      <c r="D60" s="134" t="s">
        <v>32</v>
      </c>
      <c r="E60" s="134" t="s">
        <v>42</v>
      </c>
      <c r="F60" s="135">
        <v>35.858229412510113</v>
      </c>
      <c r="G60" s="135">
        <v>47.584804488954916</v>
      </c>
      <c r="H60" s="135">
        <v>50.464904997803345</v>
      </c>
      <c r="I60" s="135">
        <v>54.423553847839699</v>
      </c>
      <c r="J60" s="276"/>
    </row>
    <row r="61" spans="2:10" x14ac:dyDescent="0.25">
      <c r="B61" s="276"/>
      <c r="C61" s="276"/>
      <c r="D61" s="134" t="s">
        <v>38</v>
      </c>
      <c r="E61" s="134" t="s">
        <v>42</v>
      </c>
      <c r="F61" s="135">
        <v>69.547366236457691</v>
      </c>
      <c r="G61" s="135">
        <v>66.775806850567605</v>
      </c>
      <c r="H61" s="135">
        <v>65.00540000619938</v>
      </c>
      <c r="I61" s="135">
        <v>53.60530025828244</v>
      </c>
      <c r="J61" s="276"/>
    </row>
    <row r="62" spans="2:10" x14ac:dyDescent="0.25">
      <c r="B62" s="276"/>
      <c r="C62" s="276"/>
      <c r="D62" s="134" t="s">
        <v>35</v>
      </c>
      <c r="E62" s="134" t="s">
        <v>42</v>
      </c>
      <c r="F62" s="135">
        <v>23.871255972971365</v>
      </c>
      <c r="G62" s="135">
        <v>23.233940628808519</v>
      </c>
      <c r="H62" s="135">
        <v>22.736687892745017</v>
      </c>
      <c r="I62" s="135">
        <v>18.015347896248226</v>
      </c>
      <c r="J62" s="276"/>
    </row>
    <row r="63" spans="2:10" x14ac:dyDescent="0.25">
      <c r="B63" s="276"/>
      <c r="C63" s="276"/>
      <c r="D63" s="134" t="s">
        <v>39</v>
      </c>
      <c r="E63" s="134" t="s">
        <v>42</v>
      </c>
      <c r="F63" s="135">
        <v>33.84352764125628</v>
      </c>
      <c r="G63" s="135">
        <v>28.613645616687485</v>
      </c>
      <c r="H63" s="135">
        <v>26.757866380435349</v>
      </c>
      <c r="I63" s="135">
        <v>19.74466203397288</v>
      </c>
      <c r="J63" s="276"/>
    </row>
    <row r="64" spans="2:10" x14ac:dyDescent="0.25">
      <c r="B64" s="276"/>
      <c r="C64" s="276"/>
      <c r="D64" s="134" t="s">
        <v>43</v>
      </c>
      <c r="E64" s="134" t="s">
        <v>42</v>
      </c>
      <c r="F64" s="135">
        <v>126.10453136241107</v>
      </c>
      <c r="G64" s="135">
        <v>108.60869980126017</v>
      </c>
      <c r="H64" s="135">
        <v>102.41474177057235</v>
      </c>
      <c r="I64" s="135">
        <v>74.941346345531954</v>
      </c>
      <c r="J64" s="276"/>
    </row>
    <row r="65" spans="2:10" x14ac:dyDescent="0.25">
      <c r="B65" s="276"/>
      <c r="C65" s="276"/>
      <c r="D65" s="134" t="s">
        <v>60</v>
      </c>
      <c r="E65" s="134" t="s">
        <v>42</v>
      </c>
      <c r="F65" s="135">
        <v>326.64948787584757</v>
      </c>
      <c r="G65" s="135">
        <v>405.39166342875046</v>
      </c>
      <c r="H65" s="135">
        <v>423.72064270545269</v>
      </c>
      <c r="I65" s="135">
        <v>460.47371685557971</v>
      </c>
      <c r="J65" s="276"/>
    </row>
    <row r="66" spans="2:10" x14ac:dyDescent="0.25">
      <c r="B66" s="276"/>
      <c r="C66" s="276" t="s">
        <v>210</v>
      </c>
      <c r="D66" s="276"/>
      <c r="E66" s="134" t="s">
        <v>30</v>
      </c>
      <c r="F66" s="89">
        <f>SUMPRODUCT(F42:F47,F54:F59)/SUM(F54:F59)</f>
        <v>1.5497015953555118</v>
      </c>
      <c r="G66" s="89">
        <f>SUMPRODUCT(G42:G47,G54:G59)/SUM(G54:G59)</f>
        <v>2.1830658412470565</v>
      </c>
      <c r="H66" s="89">
        <f t="shared" ref="H66:I66" si="13">SUMPRODUCT(H42:H47,H54:H59)/SUM(H54:H59)</f>
        <v>2.1866301383216249</v>
      </c>
      <c r="I66" s="89">
        <f t="shared" si="13"/>
        <v>2.2003122113421192</v>
      </c>
      <c r="J66" s="258" t="s">
        <v>371</v>
      </c>
    </row>
    <row r="67" spans="2:10" x14ac:dyDescent="0.25">
      <c r="B67" s="276"/>
      <c r="C67" s="276"/>
      <c r="D67" s="276"/>
      <c r="E67" s="134" t="s">
        <v>42</v>
      </c>
      <c r="F67" s="89">
        <f>SUMPRODUCT(F48:F53,F60:F65)/SUM(F60:F65)</f>
        <v>1.5496932960665668</v>
      </c>
      <c r="G67" s="89">
        <f t="shared" ref="G67:I67" si="14">SUMPRODUCT(G48:G53,G60:G65)/SUM(G60:G65)</f>
        <v>1.5592732516898009</v>
      </c>
      <c r="H67" s="89">
        <f t="shared" si="14"/>
        <v>1.5617896687814827</v>
      </c>
      <c r="I67" s="89">
        <f t="shared" si="14"/>
        <v>1.5704780620284624</v>
      </c>
      <c r="J67" s="258"/>
    </row>
    <row r="68" spans="2:10" x14ac:dyDescent="0.25">
      <c r="B68" s="276"/>
      <c r="C68" s="276"/>
      <c r="D68" s="276"/>
      <c r="E68" s="134" t="s">
        <v>62</v>
      </c>
      <c r="F68" s="89">
        <f>F67</f>
        <v>1.5496932960665668</v>
      </c>
      <c r="G68" s="89">
        <f t="shared" ref="G68:I68" si="15">G67</f>
        <v>1.5592732516898009</v>
      </c>
      <c r="H68" s="89">
        <f t="shared" si="15"/>
        <v>1.5617896687814827</v>
      </c>
      <c r="I68" s="89">
        <f t="shared" si="15"/>
        <v>1.5704780620284624</v>
      </c>
      <c r="J68" s="91" t="s">
        <v>311</v>
      </c>
    </row>
    <row r="69" spans="2:10" x14ac:dyDescent="0.25">
      <c r="B69" s="276"/>
      <c r="C69" s="276"/>
      <c r="D69" s="276"/>
      <c r="E69" s="134" t="s">
        <v>63</v>
      </c>
      <c r="F69" s="89">
        <f t="shared" ref="F69:I70" si="16">F68</f>
        <v>1.5496932960665668</v>
      </c>
      <c r="G69" s="89">
        <f t="shared" si="16"/>
        <v>1.5592732516898009</v>
      </c>
      <c r="H69" s="89">
        <f t="shared" si="16"/>
        <v>1.5617896687814827</v>
      </c>
      <c r="I69" s="89">
        <f t="shared" si="16"/>
        <v>1.5704780620284624</v>
      </c>
      <c r="J69" s="91" t="s">
        <v>311</v>
      </c>
    </row>
    <row r="70" spans="2:10" x14ac:dyDescent="0.25">
      <c r="B70" s="276"/>
      <c r="C70" s="276"/>
      <c r="D70" s="276"/>
      <c r="E70" s="134" t="s">
        <v>64</v>
      </c>
      <c r="F70" s="89">
        <f t="shared" si="16"/>
        <v>1.5496932960665668</v>
      </c>
      <c r="G70" s="89">
        <f>G67</f>
        <v>1.5592732516898009</v>
      </c>
      <c r="H70" s="89">
        <f t="shared" ref="H70:I70" si="17">H67</f>
        <v>1.5617896687814827</v>
      </c>
      <c r="I70" s="89">
        <f t="shared" si="17"/>
        <v>1.5704780620284624</v>
      </c>
      <c r="J70" s="91" t="s">
        <v>311</v>
      </c>
    </row>
    <row r="71" spans="2:10" x14ac:dyDescent="0.25">
      <c r="C71" s="85"/>
      <c r="D71" s="85"/>
      <c r="E71" s="119"/>
      <c r="F71" s="120"/>
      <c r="G71" s="120"/>
      <c r="H71" s="120"/>
      <c r="I71" s="120"/>
    </row>
    <row r="72" spans="2:10" x14ac:dyDescent="0.25">
      <c r="B72" s="73"/>
      <c r="C72" s="73"/>
      <c r="D72" s="73"/>
      <c r="E72" s="83" t="s">
        <v>27</v>
      </c>
      <c r="F72" s="86">
        <v>2015</v>
      </c>
      <c r="G72" s="86">
        <v>2050</v>
      </c>
      <c r="H72" s="86">
        <v>2060</v>
      </c>
      <c r="I72" s="86">
        <v>2100</v>
      </c>
      <c r="J72" s="83" t="s">
        <v>6</v>
      </c>
    </row>
    <row r="73" spans="2:10" x14ac:dyDescent="0.25">
      <c r="B73" s="275" t="s">
        <v>79</v>
      </c>
      <c r="C73" s="276" t="s">
        <v>210</v>
      </c>
      <c r="D73" s="276"/>
      <c r="E73" s="134" t="s">
        <v>30</v>
      </c>
      <c r="F73" s="89">
        <v>1.45</v>
      </c>
      <c r="G73" s="89">
        <v>2.0299999999999998</v>
      </c>
      <c r="H73" s="89">
        <v>2.0299999999999998</v>
      </c>
      <c r="I73" s="89">
        <v>2.0299999999999998</v>
      </c>
      <c r="J73" s="258" t="s">
        <v>209</v>
      </c>
    </row>
    <row r="74" spans="2:10" x14ac:dyDescent="0.25">
      <c r="B74" s="275"/>
      <c r="C74" s="276"/>
      <c r="D74" s="276"/>
      <c r="E74" s="134" t="s">
        <v>42</v>
      </c>
      <c r="F74" s="89">
        <v>1.45</v>
      </c>
      <c r="G74" s="89">
        <v>1.45</v>
      </c>
      <c r="H74" s="89">
        <v>1.45</v>
      </c>
      <c r="I74" s="89">
        <v>1.45</v>
      </c>
      <c r="J74" s="258"/>
    </row>
    <row r="75" spans="2:10" x14ac:dyDescent="0.25">
      <c r="B75" s="275"/>
      <c r="C75" s="276"/>
      <c r="D75" s="276"/>
      <c r="E75" s="134" t="s">
        <v>62</v>
      </c>
      <c r="F75" s="89">
        <f>F74</f>
        <v>1.45</v>
      </c>
      <c r="G75" s="89">
        <f t="shared" ref="G75:I75" si="18">G74</f>
        <v>1.45</v>
      </c>
      <c r="H75" s="89">
        <f t="shared" si="18"/>
        <v>1.45</v>
      </c>
      <c r="I75" s="89">
        <f t="shared" si="18"/>
        <v>1.45</v>
      </c>
      <c r="J75" s="91" t="s">
        <v>311</v>
      </c>
    </row>
    <row r="76" spans="2:10" x14ac:dyDescent="0.25">
      <c r="B76" s="275"/>
      <c r="C76" s="276"/>
      <c r="D76" s="276"/>
      <c r="E76" s="134" t="s">
        <v>63</v>
      </c>
      <c r="F76" s="89">
        <f t="shared" ref="F76:I77" si="19">F75</f>
        <v>1.45</v>
      </c>
      <c r="G76" s="89">
        <f t="shared" si="19"/>
        <v>1.45</v>
      </c>
      <c r="H76" s="89">
        <f t="shared" si="19"/>
        <v>1.45</v>
      </c>
      <c r="I76" s="89">
        <f t="shared" si="19"/>
        <v>1.45</v>
      </c>
      <c r="J76" s="91" t="s">
        <v>311</v>
      </c>
    </row>
    <row r="77" spans="2:10" x14ac:dyDescent="0.25">
      <c r="B77" s="275"/>
      <c r="C77" s="276"/>
      <c r="D77" s="276"/>
      <c r="E77" s="134" t="s">
        <v>64</v>
      </c>
      <c r="F77" s="89">
        <f t="shared" si="19"/>
        <v>1.45</v>
      </c>
      <c r="G77" s="89">
        <f>G74</f>
        <v>1.45</v>
      </c>
      <c r="H77" s="89">
        <f t="shared" ref="H77:I77" si="20">H74</f>
        <v>1.45</v>
      </c>
      <c r="I77" s="89">
        <f t="shared" si="20"/>
        <v>1.45</v>
      </c>
      <c r="J77" s="91" t="s">
        <v>311</v>
      </c>
    </row>
    <row r="78" spans="2:10" ht="15.75" thickBot="1" x14ac:dyDescent="0.3"/>
    <row r="79" spans="2:10" x14ac:dyDescent="0.25">
      <c r="D79" s="283" t="s">
        <v>370</v>
      </c>
      <c r="E79" s="284"/>
      <c r="F79" s="284"/>
      <c r="G79" s="284"/>
      <c r="H79" s="284"/>
      <c r="I79" s="285"/>
    </row>
    <row r="80" spans="2:10" ht="15.75" thickBot="1" x14ac:dyDescent="0.3">
      <c r="D80" s="136" t="s">
        <v>27</v>
      </c>
      <c r="E80" s="137" t="s">
        <v>26</v>
      </c>
      <c r="F80" s="138">
        <v>2015</v>
      </c>
      <c r="G80" s="138">
        <v>2050</v>
      </c>
      <c r="H80" s="138">
        <v>2060</v>
      </c>
      <c r="I80" s="139">
        <v>2100</v>
      </c>
    </row>
    <row r="81" spans="3:9" x14ac:dyDescent="0.25">
      <c r="C81" s="280" t="s">
        <v>210</v>
      </c>
      <c r="D81" s="122" t="s">
        <v>30</v>
      </c>
      <c r="E81" s="123" t="s">
        <v>198</v>
      </c>
      <c r="F81" s="124">
        <f>F21</f>
        <v>1.3812070209056415</v>
      </c>
      <c r="G81" s="124">
        <f t="shared" ref="G81:I81" si="21">G21</f>
        <v>1.9528692952091906</v>
      </c>
      <c r="H81" s="124">
        <f t="shared" si="21"/>
        <v>1.9582514496275383</v>
      </c>
      <c r="I81" s="125">
        <f t="shared" si="21"/>
        <v>1.9777796796464084</v>
      </c>
    </row>
    <row r="82" spans="3:9" x14ac:dyDescent="0.25">
      <c r="C82" s="281"/>
      <c r="D82" s="126" t="s">
        <v>30</v>
      </c>
      <c r="E82" s="93" t="s">
        <v>76</v>
      </c>
      <c r="F82" s="89">
        <f>F28</f>
        <v>1.4</v>
      </c>
      <c r="G82" s="89">
        <f t="shared" ref="G82:I82" si="22">G28</f>
        <v>1.96</v>
      </c>
      <c r="H82" s="89">
        <f t="shared" si="22"/>
        <v>1.96</v>
      </c>
      <c r="I82" s="127">
        <f t="shared" si="22"/>
        <v>1.96</v>
      </c>
    </row>
    <row r="83" spans="3:9" x14ac:dyDescent="0.25">
      <c r="C83" s="281"/>
      <c r="D83" s="126" t="s">
        <v>30</v>
      </c>
      <c r="E83" s="93" t="s">
        <v>77</v>
      </c>
      <c r="F83" s="89">
        <f>F35</f>
        <v>1.4</v>
      </c>
      <c r="G83" s="89">
        <f>G35</f>
        <v>1.96</v>
      </c>
      <c r="H83" s="89">
        <f t="shared" ref="H83:I83" si="23">H35</f>
        <v>1.96</v>
      </c>
      <c r="I83" s="127">
        <f t="shared" si="23"/>
        <v>1.96</v>
      </c>
    </row>
    <row r="84" spans="3:9" x14ac:dyDescent="0.25">
      <c r="C84" s="281"/>
      <c r="D84" s="126" t="s">
        <v>30</v>
      </c>
      <c r="E84" s="93" t="s">
        <v>79</v>
      </c>
      <c r="F84" s="89">
        <f>F66</f>
        <v>1.5497015953555118</v>
      </c>
      <c r="G84" s="89">
        <f>G66</f>
        <v>2.1830658412470565</v>
      </c>
      <c r="H84" s="89">
        <f t="shared" ref="H84:I84" si="24">H66</f>
        <v>2.1866301383216249</v>
      </c>
      <c r="I84" s="127">
        <f t="shared" si="24"/>
        <v>2.2003122113421192</v>
      </c>
    </row>
    <row r="85" spans="3:9" x14ac:dyDescent="0.25">
      <c r="C85" s="281"/>
      <c r="D85" s="126" t="s">
        <v>30</v>
      </c>
      <c r="E85" s="128" t="s">
        <v>78</v>
      </c>
      <c r="F85" s="89">
        <f>F73</f>
        <v>1.45</v>
      </c>
      <c r="G85" s="89">
        <f t="shared" ref="G85:I85" si="25">G73</f>
        <v>2.0299999999999998</v>
      </c>
      <c r="H85" s="89">
        <f t="shared" si="25"/>
        <v>2.0299999999999998</v>
      </c>
      <c r="I85" s="127">
        <f t="shared" si="25"/>
        <v>2.0299999999999998</v>
      </c>
    </row>
    <row r="86" spans="3:9" x14ac:dyDescent="0.25">
      <c r="C86" s="281"/>
      <c r="D86" s="126" t="s">
        <v>42</v>
      </c>
      <c r="E86" s="93" t="s">
        <v>198</v>
      </c>
      <c r="F86" s="89">
        <f>F22</f>
        <v>1.3814781223428565</v>
      </c>
      <c r="G86" s="89">
        <f t="shared" ref="G86:I86" si="26">G22</f>
        <v>1.398711665179091</v>
      </c>
      <c r="H86" s="89">
        <f t="shared" si="26"/>
        <v>1.4036344645712968</v>
      </c>
      <c r="I86" s="127">
        <f t="shared" si="26"/>
        <v>1.4216788555815891</v>
      </c>
    </row>
    <row r="87" spans="3:9" x14ac:dyDescent="0.25">
      <c r="C87" s="281"/>
      <c r="D87" s="126" t="s">
        <v>42</v>
      </c>
      <c r="E87" s="93" t="s">
        <v>76</v>
      </c>
      <c r="F87" s="89">
        <f>F29</f>
        <v>1.4</v>
      </c>
      <c r="G87" s="89">
        <f t="shared" ref="G87:I87" si="27">G29</f>
        <v>1.4</v>
      </c>
      <c r="H87" s="89">
        <f t="shared" si="27"/>
        <v>1.4</v>
      </c>
      <c r="I87" s="127">
        <f t="shared" si="27"/>
        <v>1.4</v>
      </c>
    </row>
    <row r="88" spans="3:9" x14ac:dyDescent="0.25">
      <c r="C88" s="281"/>
      <c r="D88" s="126" t="s">
        <v>42</v>
      </c>
      <c r="E88" s="93" t="s">
        <v>77</v>
      </c>
      <c r="F88" s="89">
        <f>F36</f>
        <v>1.4</v>
      </c>
      <c r="G88" s="89">
        <f t="shared" ref="G88:I88" si="28">G36</f>
        <v>1.4</v>
      </c>
      <c r="H88" s="89">
        <f t="shared" si="28"/>
        <v>1.4</v>
      </c>
      <c r="I88" s="127">
        <f t="shared" si="28"/>
        <v>1.4</v>
      </c>
    </row>
    <row r="89" spans="3:9" x14ac:dyDescent="0.25">
      <c r="C89" s="281"/>
      <c r="D89" s="129" t="s">
        <v>42</v>
      </c>
      <c r="E89" s="128" t="s">
        <v>78</v>
      </c>
      <c r="F89" s="89">
        <f>F67</f>
        <v>1.5496932960665668</v>
      </c>
      <c r="G89" s="89">
        <f t="shared" ref="G89:I89" si="29">G67</f>
        <v>1.5592732516898009</v>
      </c>
      <c r="H89" s="89">
        <f t="shared" si="29"/>
        <v>1.5617896687814827</v>
      </c>
      <c r="I89" s="127">
        <f t="shared" si="29"/>
        <v>1.5704780620284624</v>
      </c>
    </row>
    <row r="90" spans="3:9" x14ac:dyDescent="0.25">
      <c r="C90" s="281"/>
      <c r="D90" s="126" t="s">
        <v>42</v>
      </c>
      <c r="E90" s="93" t="s">
        <v>79</v>
      </c>
      <c r="F90" s="89">
        <f>F74</f>
        <v>1.45</v>
      </c>
      <c r="G90" s="89">
        <f t="shared" ref="G90:I90" si="30">G74</f>
        <v>1.45</v>
      </c>
      <c r="H90" s="89">
        <f t="shared" si="30"/>
        <v>1.45</v>
      </c>
      <c r="I90" s="127">
        <f t="shared" si="30"/>
        <v>1.45</v>
      </c>
    </row>
    <row r="91" spans="3:9" x14ac:dyDescent="0.25">
      <c r="C91" s="281"/>
      <c r="D91" s="126" t="s">
        <v>62</v>
      </c>
      <c r="E91" s="93" t="s">
        <v>198</v>
      </c>
      <c r="F91" s="89">
        <f>F23</f>
        <v>1.3814781223428565</v>
      </c>
      <c r="G91" s="89">
        <f t="shared" ref="G91:I91" si="31">G23</f>
        <v>1.398711665179091</v>
      </c>
      <c r="H91" s="89">
        <f t="shared" si="31"/>
        <v>1.4036344645712968</v>
      </c>
      <c r="I91" s="127">
        <f t="shared" si="31"/>
        <v>1.4216788555815891</v>
      </c>
    </row>
    <row r="92" spans="3:9" x14ac:dyDescent="0.25">
      <c r="C92" s="281"/>
      <c r="D92" s="126" t="s">
        <v>62</v>
      </c>
      <c r="E92" s="93" t="s">
        <v>76</v>
      </c>
      <c r="F92" s="89">
        <f>F30</f>
        <v>1.4</v>
      </c>
      <c r="G92" s="89">
        <f t="shared" ref="G92:I92" si="32">G30</f>
        <v>1.4</v>
      </c>
      <c r="H92" s="89">
        <f t="shared" si="32"/>
        <v>1.4</v>
      </c>
      <c r="I92" s="127">
        <f t="shared" si="32"/>
        <v>1.4</v>
      </c>
    </row>
    <row r="93" spans="3:9" x14ac:dyDescent="0.25">
      <c r="C93" s="281"/>
      <c r="D93" s="126" t="s">
        <v>62</v>
      </c>
      <c r="E93" s="93" t="s">
        <v>77</v>
      </c>
      <c r="F93" s="89">
        <f>F37</f>
        <v>1.4</v>
      </c>
      <c r="G93" s="89">
        <f t="shared" ref="G93:I93" si="33">G37</f>
        <v>1.4</v>
      </c>
      <c r="H93" s="89">
        <f t="shared" si="33"/>
        <v>1.4</v>
      </c>
      <c r="I93" s="127">
        <f t="shared" si="33"/>
        <v>1.4</v>
      </c>
    </row>
    <row r="94" spans="3:9" x14ac:dyDescent="0.25">
      <c r="C94" s="281"/>
      <c r="D94" s="129" t="s">
        <v>62</v>
      </c>
      <c r="E94" s="128" t="s">
        <v>78</v>
      </c>
      <c r="F94" s="89">
        <f>F68</f>
        <v>1.5496932960665668</v>
      </c>
      <c r="G94" s="89">
        <f t="shared" ref="G94:I94" si="34">G68</f>
        <v>1.5592732516898009</v>
      </c>
      <c r="H94" s="89">
        <f t="shared" si="34"/>
        <v>1.5617896687814827</v>
      </c>
      <c r="I94" s="127">
        <f t="shared" si="34"/>
        <v>1.5704780620284624</v>
      </c>
    </row>
    <row r="95" spans="3:9" x14ac:dyDescent="0.25">
      <c r="C95" s="281"/>
      <c r="D95" s="126" t="s">
        <v>62</v>
      </c>
      <c r="E95" s="93" t="s">
        <v>79</v>
      </c>
      <c r="F95" s="89">
        <f>F75</f>
        <v>1.45</v>
      </c>
      <c r="G95" s="89">
        <f t="shared" ref="G95:I95" si="35">G75</f>
        <v>1.45</v>
      </c>
      <c r="H95" s="89">
        <f t="shared" si="35"/>
        <v>1.45</v>
      </c>
      <c r="I95" s="127">
        <f t="shared" si="35"/>
        <v>1.45</v>
      </c>
    </row>
    <row r="96" spans="3:9" x14ac:dyDescent="0.25">
      <c r="C96" s="281"/>
      <c r="D96" s="126" t="s">
        <v>63</v>
      </c>
      <c r="E96" s="93" t="s">
        <v>198</v>
      </c>
      <c r="F96" s="89">
        <f>F24</f>
        <v>1.3814781223428565</v>
      </c>
      <c r="G96" s="89">
        <f t="shared" ref="G96:I96" si="36">G24</f>
        <v>1.398711665179091</v>
      </c>
      <c r="H96" s="89">
        <f t="shared" si="36"/>
        <v>1.4036344645712968</v>
      </c>
      <c r="I96" s="127">
        <f t="shared" si="36"/>
        <v>1.4216788555815891</v>
      </c>
    </row>
    <row r="97" spans="3:9" x14ac:dyDescent="0.25">
      <c r="C97" s="281"/>
      <c r="D97" s="126" t="s">
        <v>63</v>
      </c>
      <c r="E97" s="93" t="s">
        <v>76</v>
      </c>
      <c r="F97" s="89">
        <f>F31</f>
        <v>1.4</v>
      </c>
      <c r="G97" s="89">
        <f t="shared" ref="G97:I97" si="37">G31</f>
        <v>1.4</v>
      </c>
      <c r="H97" s="89">
        <f t="shared" si="37"/>
        <v>1.4</v>
      </c>
      <c r="I97" s="127">
        <f t="shared" si="37"/>
        <v>1.4</v>
      </c>
    </row>
    <row r="98" spans="3:9" x14ac:dyDescent="0.25">
      <c r="C98" s="281"/>
      <c r="D98" s="126" t="s">
        <v>63</v>
      </c>
      <c r="E98" s="93" t="s">
        <v>77</v>
      </c>
      <c r="F98" s="89">
        <f>F38</f>
        <v>1.4</v>
      </c>
      <c r="G98" s="89">
        <f t="shared" ref="G98:I98" si="38">G38</f>
        <v>1.4</v>
      </c>
      <c r="H98" s="89">
        <f t="shared" si="38"/>
        <v>1.4</v>
      </c>
      <c r="I98" s="127">
        <f t="shared" si="38"/>
        <v>1.4</v>
      </c>
    </row>
    <row r="99" spans="3:9" x14ac:dyDescent="0.25">
      <c r="C99" s="281"/>
      <c r="D99" s="129" t="s">
        <v>63</v>
      </c>
      <c r="E99" s="128" t="s">
        <v>78</v>
      </c>
      <c r="F99" s="89">
        <f>F69</f>
        <v>1.5496932960665668</v>
      </c>
      <c r="G99" s="89">
        <f t="shared" ref="G99:I99" si="39">G69</f>
        <v>1.5592732516898009</v>
      </c>
      <c r="H99" s="89">
        <f t="shared" si="39"/>
        <v>1.5617896687814827</v>
      </c>
      <c r="I99" s="127">
        <f t="shared" si="39"/>
        <v>1.5704780620284624</v>
      </c>
    </row>
    <row r="100" spans="3:9" x14ac:dyDescent="0.25">
      <c r="C100" s="281"/>
      <c r="D100" s="126" t="s">
        <v>63</v>
      </c>
      <c r="E100" s="93" t="s">
        <v>79</v>
      </c>
      <c r="F100" s="89">
        <f>F76</f>
        <v>1.45</v>
      </c>
      <c r="G100" s="89">
        <f t="shared" ref="G100:I100" si="40">G76</f>
        <v>1.45</v>
      </c>
      <c r="H100" s="89">
        <f t="shared" si="40"/>
        <v>1.45</v>
      </c>
      <c r="I100" s="127">
        <f t="shared" si="40"/>
        <v>1.45</v>
      </c>
    </row>
    <row r="101" spans="3:9" x14ac:dyDescent="0.25">
      <c r="C101" s="281"/>
      <c r="D101" s="126" t="s">
        <v>64</v>
      </c>
      <c r="E101" s="93" t="s">
        <v>198</v>
      </c>
      <c r="F101" s="89">
        <f>F25</f>
        <v>1.3814781223428565</v>
      </c>
      <c r="G101" s="89">
        <f t="shared" ref="G101:I101" si="41">G25</f>
        <v>1.398711665179091</v>
      </c>
      <c r="H101" s="89">
        <f t="shared" si="41"/>
        <v>1.4036344645712968</v>
      </c>
      <c r="I101" s="127">
        <f t="shared" si="41"/>
        <v>1.4216788555815891</v>
      </c>
    </row>
    <row r="102" spans="3:9" x14ac:dyDescent="0.25">
      <c r="C102" s="281"/>
      <c r="D102" s="126" t="s">
        <v>64</v>
      </c>
      <c r="E102" s="93" t="s">
        <v>76</v>
      </c>
      <c r="F102" s="89">
        <f>F32</f>
        <v>1.4</v>
      </c>
      <c r="G102" s="89">
        <f t="shared" ref="G102:I102" si="42">G32</f>
        <v>1.4</v>
      </c>
      <c r="H102" s="89">
        <f t="shared" si="42"/>
        <v>1.4</v>
      </c>
      <c r="I102" s="127">
        <f t="shared" si="42"/>
        <v>1.4</v>
      </c>
    </row>
    <row r="103" spans="3:9" x14ac:dyDescent="0.25">
      <c r="C103" s="281"/>
      <c r="D103" s="126" t="s">
        <v>64</v>
      </c>
      <c r="E103" s="93" t="s">
        <v>77</v>
      </c>
      <c r="F103" s="89">
        <f>F39</f>
        <v>1.4</v>
      </c>
      <c r="G103" s="89">
        <f t="shared" ref="G103:I103" si="43">G39</f>
        <v>1.4</v>
      </c>
      <c r="H103" s="89">
        <f t="shared" si="43"/>
        <v>1.4</v>
      </c>
      <c r="I103" s="127">
        <f t="shared" si="43"/>
        <v>1.4</v>
      </c>
    </row>
    <row r="104" spans="3:9" x14ac:dyDescent="0.25">
      <c r="C104" s="281"/>
      <c r="D104" s="129" t="s">
        <v>64</v>
      </c>
      <c r="E104" s="128" t="s">
        <v>78</v>
      </c>
      <c r="F104" s="89">
        <f>F70</f>
        <v>1.5496932960665668</v>
      </c>
      <c r="G104" s="89">
        <f t="shared" ref="G104:I104" si="44">G70</f>
        <v>1.5592732516898009</v>
      </c>
      <c r="H104" s="89">
        <f t="shared" si="44"/>
        <v>1.5617896687814827</v>
      </c>
      <c r="I104" s="127">
        <f t="shared" si="44"/>
        <v>1.5704780620284624</v>
      </c>
    </row>
    <row r="105" spans="3:9" ht="15.75" thickBot="1" x14ac:dyDescent="0.3">
      <c r="C105" s="282"/>
      <c r="D105" s="130" t="s">
        <v>64</v>
      </c>
      <c r="E105" s="131" t="s">
        <v>79</v>
      </c>
      <c r="F105" s="132">
        <f>F77</f>
        <v>1.45</v>
      </c>
      <c r="G105" s="132">
        <f t="shared" ref="G105:I105" si="45">G77</f>
        <v>1.45</v>
      </c>
      <c r="H105" s="132">
        <f t="shared" si="45"/>
        <v>1.45</v>
      </c>
      <c r="I105" s="133">
        <f t="shared" si="45"/>
        <v>1.45</v>
      </c>
    </row>
    <row r="110" spans="3:9" x14ac:dyDescent="0.25">
      <c r="E110" s="119"/>
      <c r="F110" s="120"/>
      <c r="G110" s="120"/>
      <c r="H110" s="120"/>
      <c r="I110" s="120"/>
    </row>
    <row r="111" spans="3:9" x14ac:dyDescent="0.25">
      <c r="E111" s="119"/>
      <c r="F111" s="120"/>
      <c r="G111" s="120"/>
      <c r="H111" s="120"/>
      <c r="I111" s="120"/>
    </row>
    <row r="112" spans="3:9" x14ac:dyDescent="0.25">
      <c r="E112" s="119"/>
      <c r="F112" s="120"/>
      <c r="G112" s="120"/>
      <c r="H112" s="120"/>
      <c r="I112" s="120"/>
    </row>
    <row r="113" spans="5:9" x14ac:dyDescent="0.25">
      <c r="E113" s="119"/>
      <c r="F113" s="120"/>
      <c r="G113" s="120"/>
      <c r="H113" s="120"/>
      <c r="I113" s="120"/>
    </row>
    <row r="114" spans="5:9" x14ac:dyDescent="0.25">
      <c r="E114" s="119"/>
      <c r="F114" s="120"/>
      <c r="G114" s="120"/>
      <c r="H114" s="120"/>
      <c r="I114" s="120"/>
    </row>
  </sheetData>
  <mergeCells count="27">
    <mergeCell ref="J35:J36"/>
    <mergeCell ref="C35:D39"/>
    <mergeCell ref="B42:B70"/>
    <mergeCell ref="C66:D70"/>
    <mergeCell ref="B73:B77"/>
    <mergeCell ref="C73:D77"/>
    <mergeCell ref="B35:B39"/>
    <mergeCell ref="C81:C105"/>
    <mergeCell ref="C42:C53"/>
    <mergeCell ref="J42:J53"/>
    <mergeCell ref="C54:C65"/>
    <mergeCell ref="J54:J65"/>
    <mergeCell ref="J73:J74"/>
    <mergeCell ref="D79:I79"/>
    <mergeCell ref="J66:J67"/>
    <mergeCell ref="K3:K6"/>
    <mergeCell ref="C9:C20"/>
    <mergeCell ref="B28:B32"/>
    <mergeCell ref="J28:J29"/>
    <mergeCell ref="C21:C25"/>
    <mergeCell ref="D21:D25"/>
    <mergeCell ref="J21:J22"/>
    <mergeCell ref="C3:C8"/>
    <mergeCell ref="B3:B25"/>
    <mergeCell ref="J3:J8"/>
    <mergeCell ref="C28:D32"/>
    <mergeCell ref="J9:J20"/>
  </mergeCells>
  <phoneticPr fontId="3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5C6D-396A-48CF-A7FD-026038AC8771}">
  <sheetPr>
    <tabColor theme="5" tint="0.79998168889431442"/>
  </sheetPr>
  <dimension ref="B2:P23"/>
  <sheetViews>
    <sheetView topLeftCell="A13" workbookViewId="0">
      <selection activeCell="O31" sqref="O31"/>
    </sheetView>
  </sheetViews>
  <sheetFormatPr defaultRowHeight="15" x14ac:dyDescent="0.25"/>
  <cols>
    <col min="2" max="2" width="22" customWidth="1"/>
    <col min="12" max="12" width="12.5703125" bestFit="1" customWidth="1"/>
    <col min="13" max="13" width="17.42578125" bestFit="1" customWidth="1"/>
    <col min="14" max="14" width="22" customWidth="1"/>
    <col min="15" max="15" width="13.28515625" customWidth="1"/>
    <col min="16" max="16" width="38" customWidth="1"/>
  </cols>
  <sheetData>
    <row r="2" spans="2:16" x14ac:dyDescent="0.25">
      <c r="B2" s="287"/>
      <c r="C2" s="288"/>
      <c r="D2" s="286" t="s">
        <v>374</v>
      </c>
      <c r="E2" s="286"/>
      <c r="F2" s="286"/>
      <c r="G2" s="286"/>
      <c r="H2" s="286"/>
    </row>
    <row r="3" spans="2:16" x14ac:dyDescent="0.25">
      <c r="B3" s="289"/>
      <c r="C3" s="290"/>
      <c r="D3" s="72" t="s">
        <v>216</v>
      </c>
      <c r="E3" s="72" t="s">
        <v>217</v>
      </c>
      <c r="F3" s="72" t="s">
        <v>218</v>
      </c>
      <c r="G3" s="72" t="s">
        <v>219</v>
      </c>
      <c r="H3" s="72" t="s">
        <v>220</v>
      </c>
    </row>
    <row r="4" spans="2:16" x14ac:dyDescent="0.25">
      <c r="B4" s="251" t="s">
        <v>375</v>
      </c>
      <c r="C4" s="141" t="s">
        <v>221</v>
      </c>
      <c r="D4" s="140">
        <v>0.04</v>
      </c>
      <c r="E4" s="140">
        <v>7.0000000000000007E-2</v>
      </c>
      <c r="F4" s="140">
        <v>0.09</v>
      </c>
      <c r="G4" s="140">
        <v>0.02</v>
      </c>
      <c r="H4" s="140">
        <v>0</v>
      </c>
    </row>
    <row r="5" spans="2:16" x14ac:dyDescent="0.25">
      <c r="B5" s="251"/>
      <c r="C5" s="141" t="s">
        <v>222</v>
      </c>
      <c r="D5" s="140">
        <v>0.36</v>
      </c>
      <c r="E5" s="140">
        <v>0.08</v>
      </c>
      <c r="F5" s="140">
        <v>0.61</v>
      </c>
      <c r="G5" s="140">
        <v>0.02</v>
      </c>
      <c r="H5" s="140">
        <v>0.38</v>
      </c>
    </row>
    <row r="6" spans="2:16" x14ac:dyDescent="0.25">
      <c r="B6" s="251"/>
      <c r="C6" s="141" t="s">
        <v>223</v>
      </c>
      <c r="D6" s="140">
        <v>0.03</v>
      </c>
      <c r="E6" s="140">
        <v>0.13</v>
      </c>
      <c r="F6" s="140">
        <v>0.02</v>
      </c>
      <c r="G6" s="140">
        <v>0.48</v>
      </c>
      <c r="H6" s="140">
        <v>0</v>
      </c>
    </row>
    <row r="7" spans="2:16" x14ac:dyDescent="0.25">
      <c r="B7" s="251"/>
      <c r="C7" s="141" t="s">
        <v>224</v>
      </c>
      <c r="D7" s="140">
        <v>0.46</v>
      </c>
      <c r="E7" s="140">
        <v>0.3</v>
      </c>
      <c r="F7" s="140">
        <v>0.09</v>
      </c>
      <c r="G7" s="140">
        <v>0.05</v>
      </c>
      <c r="H7" s="140">
        <v>0.57999999999999996</v>
      </c>
    </row>
    <row r="8" spans="2:16" x14ac:dyDescent="0.25">
      <c r="B8" s="251"/>
      <c r="C8" s="141" t="s">
        <v>225</v>
      </c>
      <c r="D8" s="140">
        <v>0.11</v>
      </c>
      <c r="E8" s="140">
        <v>0.42</v>
      </c>
      <c r="F8" s="140">
        <v>0.19</v>
      </c>
      <c r="G8" s="140">
        <v>0.43</v>
      </c>
      <c r="H8" s="140">
        <v>0.04</v>
      </c>
    </row>
    <row r="9" spans="2:16" x14ac:dyDescent="0.25">
      <c r="B9" s="77"/>
      <c r="C9" s="141" t="s">
        <v>188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</row>
    <row r="10" spans="2:16" ht="15.75" thickBot="1" x14ac:dyDescent="0.3"/>
    <row r="11" spans="2:16" ht="15.75" thickBot="1" x14ac:dyDescent="0.3">
      <c r="B11" s="286"/>
      <c r="C11" s="286"/>
      <c r="D11" s="72" t="s">
        <v>216</v>
      </c>
      <c r="E11" s="72" t="s">
        <v>217</v>
      </c>
      <c r="F11" s="72" t="s">
        <v>218</v>
      </c>
      <c r="G11" s="72" t="s">
        <v>219</v>
      </c>
      <c r="H11" s="72" t="s">
        <v>220</v>
      </c>
      <c r="K11" s="157"/>
      <c r="L11" s="158" t="s">
        <v>380</v>
      </c>
      <c r="M11" s="159" t="s">
        <v>226</v>
      </c>
      <c r="N11" s="159" t="s">
        <v>227</v>
      </c>
      <c r="O11" s="159" t="s">
        <v>228</v>
      </c>
      <c r="P11" s="160" t="s">
        <v>6</v>
      </c>
    </row>
    <row r="12" spans="2:16" x14ac:dyDescent="0.25">
      <c r="B12" s="251" t="s">
        <v>376</v>
      </c>
      <c r="C12" s="16" t="s">
        <v>221</v>
      </c>
      <c r="D12" s="140">
        <f t="shared" ref="D12:H13" si="0">D4/(SUM(D$4:D$5,D$7:D$8))</f>
        <v>4.1237113402061855E-2</v>
      </c>
      <c r="E12" s="140">
        <f t="shared" si="0"/>
        <v>8.0459770114942541E-2</v>
      </c>
      <c r="F12" s="140">
        <f t="shared" si="0"/>
        <v>9.1836734693877556E-2</v>
      </c>
      <c r="G12" s="140">
        <f t="shared" si="0"/>
        <v>3.8461538461538464E-2</v>
      </c>
      <c r="H12" s="140">
        <f t="shared" si="0"/>
        <v>0</v>
      </c>
      <c r="K12" s="156" t="s">
        <v>221</v>
      </c>
      <c r="L12" s="152">
        <f>SUMPRODUCT($D$20:$H$20,D12:H12)</f>
        <v>7.2558877556084408E-2</v>
      </c>
      <c r="M12" s="153">
        <v>1000</v>
      </c>
      <c r="N12" s="153">
        <v>41333</v>
      </c>
      <c r="O12" s="153">
        <f>N12*M12</f>
        <v>41333000</v>
      </c>
      <c r="P12" s="161" t="s">
        <v>272</v>
      </c>
    </row>
    <row r="13" spans="2:16" x14ac:dyDescent="0.25">
      <c r="B13" s="251"/>
      <c r="C13" s="16" t="s">
        <v>222</v>
      </c>
      <c r="D13" s="140">
        <f t="shared" si="0"/>
        <v>0.37113402061855671</v>
      </c>
      <c r="E13" s="140">
        <f t="shared" si="0"/>
        <v>9.1954022988505746E-2</v>
      </c>
      <c r="F13" s="140">
        <f t="shared" si="0"/>
        <v>0.62244897959183676</v>
      </c>
      <c r="G13" s="140">
        <f t="shared" si="0"/>
        <v>3.8461538461538464E-2</v>
      </c>
      <c r="H13" s="140">
        <f t="shared" si="0"/>
        <v>0.38</v>
      </c>
      <c r="K13" s="150" t="s">
        <v>222</v>
      </c>
      <c r="L13" s="154">
        <f>SUMPRODUCT($D$20:$H$20,D13:H13)</f>
        <v>0.45732388462386941</v>
      </c>
      <c r="M13" s="144" t="s">
        <v>176</v>
      </c>
      <c r="N13" s="144" t="s">
        <v>176</v>
      </c>
      <c r="O13" s="145">
        <v>7200000000</v>
      </c>
      <c r="P13" s="162" t="s">
        <v>272</v>
      </c>
    </row>
    <row r="14" spans="2:16" x14ac:dyDescent="0.25">
      <c r="B14" s="251"/>
      <c r="C14" s="16" t="s">
        <v>224</v>
      </c>
      <c r="D14" s="140">
        <f t="shared" ref="D14:H15" si="1">D7/(SUM(D$4:D$5,D$7:D$8))</f>
        <v>0.47422680412371138</v>
      </c>
      <c r="E14" s="140">
        <f t="shared" si="1"/>
        <v>0.34482758620689652</v>
      </c>
      <c r="F14" s="140">
        <f t="shared" si="1"/>
        <v>9.1836734693877556E-2</v>
      </c>
      <c r="G14" s="140">
        <f t="shared" si="1"/>
        <v>9.6153846153846159E-2</v>
      </c>
      <c r="H14" s="140">
        <f t="shared" si="1"/>
        <v>0.57999999999999996</v>
      </c>
      <c r="K14" s="150" t="s">
        <v>224</v>
      </c>
      <c r="L14" s="154">
        <f>SUMPRODUCT($D$20:$H$20,D14:H14)</f>
        <v>0.22357309978235781</v>
      </c>
      <c r="M14" s="66">
        <v>15.96</v>
      </c>
      <c r="N14" s="145">
        <v>100000</v>
      </c>
      <c r="O14" s="145">
        <f>N14*M14</f>
        <v>1596000</v>
      </c>
      <c r="P14" s="162" t="s">
        <v>381</v>
      </c>
    </row>
    <row r="15" spans="2:16" ht="15.75" thickBot="1" x14ac:dyDescent="0.3">
      <c r="B15" s="251"/>
      <c r="C15" s="16" t="s">
        <v>225</v>
      </c>
      <c r="D15" s="140">
        <f t="shared" si="1"/>
        <v>0.1134020618556701</v>
      </c>
      <c r="E15" s="140">
        <f t="shared" si="1"/>
        <v>0.48275862068965514</v>
      </c>
      <c r="F15" s="140">
        <f t="shared" si="1"/>
        <v>0.19387755102040816</v>
      </c>
      <c r="G15" s="140">
        <f t="shared" si="1"/>
        <v>0.82692307692307687</v>
      </c>
      <c r="H15" s="140">
        <f t="shared" si="1"/>
        <v>0.04</v>
      </c>
      <c r="K15" s="151" t="s">
        <v>225</v>
      </c>
      <c r="L15" s="155">
        <f>SUMPRODUCT($D$20:$H$20,D15:H15)</f>
        <v>0.24654413803768835</v>
      </c>
      <c r="M15" s="147">
        <v>100000</v>
      </c>
      <c r="N15" s="146">
        <v>105400</v>
      </c>
      <c r="O15" s="146">
        <f>N15*M15</f>
        <v>10540000000</v>
      </c>
      <c r="P15" s="163" t="s">
        <v>382</v>
      </c>
    </row>
    <row r="17" spans="2:8" x14ac:dyDescent="0.25">
      <c r="B17" s="287"/>
      <c r="C17" s="288"/>
      <c r="D17" s="275" t="s">
        <v>378</v>
      </c>
      <c r="E17" s="275"/>
      <c r="F17" s="275"/>
      <c r="G17" s="275"/>
      <c r="H17" s="275"/>
    </row>
    <row r="18" spans="2:8" x14ac:dyDescent="0.25">
      <c r="B18" s="289"/>
      <c r="C18" s="290"/>
      <c r="D18" s="72" t="s">
        <v>216</v>
      </c>
      <c r="E18" s="72" t="s">
        <v>217</v>
      </c>
      <c r="F18" s="72" t="s">
        <v>218</v>
      </c>
      <c r="G18" s="72" t="s">
        <v>219</v>
      </c>
      <c r="H18" s="72" t="s">
        <v>220</v>
      </c>
    </row>
    <row r="19" spans="2:8" x14ac:dyDescent="0.25">
      <c r="B19" s="286" t="s">
        <v>377</v>
      </c>
      <c r="C19" s="286"/>
      <c r="D19" s="16">
        <v>440</v>
      </c>
      <c r="E19" s="16">
        <v>304</v>
      </c>
      <c r="F19" s="16">
        <v>1325</v>
      </c>
      <c r="G19" s="16">
        <v>143</v>
      </c>
      <c r="H19" s="16">
        <v>128</v>
      </c>
    </row>
    <row r="20" spans="2:8" x14ac:dyDescent="0.25">
      <c r="B20" s="286" t="s">
        <v>379</v>
      </c>
      <c r="C20" s="286"/>
      <c r="D20" s="140">
        <f>D19/SUM($D$19:$H$19)</f>
        <v>0.18803418803418803</v>
      </c>
      <c r="E20" s="140">
        <f>E19/SUM($D$19:$H$19)</f>
        <v>0.12991452991452992</v>
      </c>
      <c r="F20" s="140">
        <f t="shared" ref="F20:H20" si="2">F19/SUM($D$19:$H$19)</f>
        <v>0.56623931623931623</v>
      </c>
      <c r="G20" s="140">
        <f t="shared" si="2"/>
        <v>6.1111111111111109E-2</v>
      </c>
      <c r="H20" s="140">
        <f t="shared" si="2"/>
        <v>5.4700854700854701E-2</v>
      </c>
    </row>
    <row r="21" spans="2:8" x14ac:dyDescent="0.25">
      <c r="B21" s="142"/>
      <c r="C21" s="142"/>
      <c r="D21" s="143"/>
      <c r="E21" s="143"/>
      <c r="F21" s="143"/>
      <c r="G21" s="143"/>
      <c r="H21" s="143"/>
    </row>
    <row r="22" spans="2:8" x14ac:dyDescent="0.25">
      <c r="B22" s="142"/>
      <c r="G22" s="143"/>
      <c r="H22" s="143"/>
    </row>
    <row r="23" spans="2:8" x14ac:dyDescent="0.25">
      <c r="B23" s="142"/>
      <c r="G23" s="143"/>
      <c r="H23" s="143"/>
    </row>
  </sheetData>
  <mergeCells count="9">
    <mergeCell ref="D2:H2"/>
    <mergeCell ref="D17:H17"/>
    <mergeCell ref="B20:C20"/>
    <mergeCell ref="B17:C18"/>
    <mergeCell ref="B2:C3"/>
    <mergeCell ref="B11:C11"/>
    <mergeCell ref="B4:B8"/>
    <mergeCell ref="B12:B15"/>
    <mergeCell ref="B19:C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572E-9FAE-469C-8258-7E7B2E83B6B5}">
  <sheetPr>
    <tabColor theme="5" tint="0.79998168889431442"/>
  </sheetPr>
  <dimension ref="B2:O66"/>
  <sheetViews>
    <sheetView topLeftCell="A13" workbookViewId="0">
      <selection activeCell="H51" sqref="H51"/>
    </sheetView>
  </sheetViews>
  <sheetFormatPr defaultRowHeight="15" x14ac:dyDescent="0.25"/>
  <cols>
    <col min="3" max="4" width="9.5703125" bestFit="1" customWidth="1"/>
    <col min="5" max="5" width="10.5703125" bestFit="1" customWidth="1"/>
    <col min="6" max="6" width="10" customWidth="1"/>
    <col min="8" max="8" width="9.5703125" bestFit="1" customWidth="1"/>
    <col min="12" max="12" width="13.7109375" bestFit="1" customWidth="1"/>
  </cols>
  <sheetData>
    <row r="2" spans="2:15" ht="15.75" thickBot="1" x14ac:dyDescent="0.3"/>
    <row r="3" spans="2:15" x14ac:dyDescent="0.25">
      <c r="B3" s="294" t="s">
        <v>174</v>
      </c>
      <c r="C3" s="38" t="s">
        <v>137</v>
      </c>
      <c r="D3" s="53">
        <v>33</v>
      </c>
    </row>
    <row r="4" spans="2:15" x14ac:dyDescent="0.25">
      <c r="B4" s="295"/>
      <c r="C4" s="40" t="s">
        <v>138</v>
      </c>
      <c r="D4" s="41">
        <v>2.9424152383071545</v>
      </c>
    </row>
    <row r="5" spans="2:15" ht="15.75" thickBot="1" x14ac:dyDescent="0.3">
      <c r="B5" s="295"/>
      <c r="C5" s="40" t="s">
        <v>139</v>
      </c>
      <c r="D5" s="41">
        <v>4.1819646469520738E-5</v>
      </c>
    </row>
    <row r="6" spans="2:15" ht="15.75" thickBot="1" x14ac:dyDescent="0.3">
      <c r="B6" s="296"/>
      <c r="C6" s="42" t="s">
        <v>140</v>
      </c>
      <c r="D6" s="164">
        <f>SUM(E9:E19)</f>
        <v>57.717445007285392</v>
      </c>
      <c r="H6" s="291" t="s">
        <v>149</v>
      </c>
      <c r="I6" s="292"/>
      <c r="J6" s="292"/>
      <c r="K6" s="293"/>
      <c r="L6" s="31"/>
      <c r="O6" s="18"/>
    </row>
    <row r="7" spans="2:15" x14ac:dyDescent="0.25">
      <c r="H7" s="54" t="s">
        <v>137</v>
      </c>
      <c r="I7" s="57">
        <v>22</v>
      </c>
      <c r="J7" s="58">
        <v>27.5</v>
      </c>
      <c r="K7" s="59">
        <v>33</v>
      </c>
      <c r="O7" s="18"/>
    </row>
    <row r="8" spans="2:15" x14ac:dyDescent="0.25">
      <c r="B8" s="16"/>
      <c r="C8" s="16" t="s">
        <v>179</v>
      </c>
      <c r="D8" s="16" t="s">
        <v>146</v>
      </c>
      <c r="E8" s="16" t="s">
        <v>147</v>
      </c>
      <c r="F8" s="16" t="s">
        <v>148</v>
      </c>
      <c r="H8" s="55" t="s">
        <v>138</v>
      </c>
      <c r="I8" s="24">
        <v>2.771377648788103</v>
      </c>
      <c r="J8" s="16">
        <v>2.8633142482120135</v>
      </c>
      <c r="K8" s="25">
        <v>2.9424152383071545</v>
      </c>
      <c r="O8" s="18"/>
    </row>
    <row r="9" spans="2:15" ht="15.75" thickBot="1" x14ac:dyDescent="0.3">
      <c r="B9" s="16">
        <v>1960</v>
      </c>
      <c r="C9" s="60">
        <v>1.5</v>
      </c>
      <c r="D9" s="29">
        <f>$D$3*EXP(-$D$4*EXP(-$D$5*F9))</f>
        <v>2.4621296070917915</v>
      </c>
      <c r="E9" s="29">
        <f t="shared" ref="E9:E12" si="0">(D9-C9)^2</f>
        <v>0.92569338084260511</v>
      </c>
      <c r="F9" s="16">
        <v>3000</v>
      </c>
      <c r="H9" s="56" t="s">
        <v>139</v>
      </c>
      <c r="I9" s="26">
        <v>6.3833427053756517E-5</v>
      </c>
      <c r="J9" s="27">
        <v>4.997531697350038E-5</v>
      </c>
      <c r="K9" s="28">
        <v>4.1819646469520738E-5</v>
      </c>
    </row>
    <row r="10" spans="2:15" x14ac:dyDescent="0.25">
      <c r="B10" s="16">
        <v>1965</v>
      </c>
      <c r="C10" s="60">
        <v>2.2000000000000002</v>
      </c>
      <c r="D10" s="29">
        <f t="shared" ref="D10:D19" si="1">$D$3*EXP(-$D$4*EXP(-$D$5*F10))</f>
        <v>2.6816274472118073</v>
      </c>
      <c r="E10" s="29">
        <f t="shared" si="0"/>
        <v>0.23196499790776209</v>
      </c>
      <c r="F10" s="16">
        <v>3800</v>
      </c>
    </row>
    <row r="11" spans="2:15" x14ac:dyDescent="0.25">
      <c r="B11" s="16">
        <v>1970</v>
      </c>
      <c r="C11" s="60">
        <v>4.3</v>
      </c>
      <c r="D11" s="29">
        <f t="shared" si="1"/>
        <v>3.2169539008324035</v>
      </c>
      <c r="E11" s="29">
        <f t="shared" si="0"/>
        <v>1.1729888529221468</v>
      </c>
      <c r="F11" s="16">
        <v>5600</v>
      </c>
    </row>
    <row r="12" spans="2:15" x14ac:dyDescent="0.25">
      <c r="B12" s="16">
        <v>1975</v>
      </c>
      <c r="C12" s="60">
        <v>6.3</v>
      </c>
      <c r="D12" s="29">
        <f t="shared" si="1"/>
        <v>3.947440354491802</v>
      </c>
      <c r="E12" s="29">
        <f t="shared" si="0"/>
        <v>5.5345368856736572</v>
      </c>
      <c r="F12" s="16">
        <v>7800</v>
      </c>
    </row>
    <row r="13" spans="2:15" x14ac:dyDescent="0.25">
      <c r="B13" s="16">
        <v>1980</v>
      </c>
      <c r="C13" s="60">
        <v>8.1</v>
      </c>
      <c r="D13" s="29">
        <f t="shared" si="1"/>
        <v>5.8081255860817116</v>
      </c>
      <c r="E13" s="29">
        <f>(D13-C13)^2</f>
        <v>5.2526883291732966</v>
      </c>
      <c r="F13" s="20">
        <v>12600</v>
      </c>
      <c r="H13" s="297" t="s">
        <v>155</v>
      </c>
      <c r="I13" s="298"/>
      <c r="J13" s="298"/>
      <c r="K13" s="298"/>
      <c r="L13" s="299"/>
    </row>
    <row r="14" spans="2:15" x14ac:dyDescent="0.25">
      <c r="B14" s="16">
        <v>1985</v>
      </c>
      <c r="C14" s="60">
        <v>8.8000000000000007</v>
      </c>
      <c r="D14" s="29">
        <f t="shared" si="1"/>
        <v>8.3476138250092369</v>
      </c>
      <c r="E14" s="29">
        <f t="shared" ref="E14:E19" si="2">(D14-C14)^2</f>
        <v>0.20465325132277401</v>
      </c>
      <c r="F14" s="20">
        <v>18200</v>
      </c>
      <c r="H14" s="16"/>
      <c r="I14" s="19" t="s">
        <v>157</v>
      </c>
      <c r="J14" s="19" t="s">
        <v>158</v>
      </c>
      <c r="K14" s="19" t="s">
        <v>159</v>
      </c>
      <c r="L14" s="16" t="s">
        <v>180</v>
      </c>
    </row>
    <row r="15" spans="2:15" x14ac:dyDescent="0.25">
      <c r="B15" s="16">
        <v>1990</v>
      </c>
      <c r="C15" s="60">
        <v>9.1</v>
      </c>
      <c r="D15" s="29">
        <f t="shared" si="1"/>
        <v>11.173007321491784</v>
      </c>
      <c r="E15" s="29">
        <f t="shared" si="2"/>
        <v>4.2973593549585436</v>
      </c>
      <c r="F15" s="20">
        <v>23900</v>
      </c>
      <c r="H15" s="20">
        <v>0</v>
      </c>
      <c r="I15" s="17">
        <f>I$7*EXP(-I$8*EXP(-I$9*$H15))</f>
        <v>1.3766662347587426</v>
      </c>
      <c r="J15" s="17">
        <f t="shared" ref="J15:K30" si="3">J$7*EXP(-J$8*EXP(-J$9*$H15))</f>
        <v>1.5696799678699112</v>
      </c>
      <c r="K15" s="17">
        <f t="shared" si="3"/>
        <v>1.7403605826400874</v>
      </c>
      <c r="L15" s="16"/>
    </row>
    <row r="16" spans="2:15" x14ac:dyDescent="0.25">
      <c r="B16" s="16">
        <v>1995</v>
      </c>
      <c r="C16" s="60">
        <v>10.6</v>
      </c>
      <c r="D16" s="29">
        <f t="shared" si="1"/>
        <v>13.605409733524059</v>
      </c>
      <c r="E16" s="29">
        <f t="shared" si="2"/>
        <v>9.032487666361158</v>
      </c>
      <c r="F16" s="20">
        <v>28700</v>
      </c>
      <c r="H16" s="20">
        <f>H15+2500</f>
        <v>2500</v>
      </c>
      <c r="I16" s="17">
        <f t="shared" ref="I16:K55" si="4">I$7*EXP(-I$8*EXP(-I$9*$H16))</f>
        <v>2.0718595689326467</v>
      </c>
      <c r="J16" s="17">
        <f t="shared" si="3"/>
        <v>2.1971567055967505</v>
      </c>
      <c r="K16" s="17">
        <f t="shared" si="3"/>
        <v>2.3307363512521388</v>
      </c>
      <c r="L16" s="16"/>
    </row>
    <row r="17" spans="2:12" x14ac:dyDescent="0.25">
      <c r="B17" s="16">
        <v>2000</v>
      </c>
      <c r="C17" s="60">
        <v>14.2</v>
      </c>
      <c r="D17" s="29">
        <f t="shared" si="1"/>
        <v>17.317408804673271</v>
      </c>
      <c r="E17" s="29">
        <f t="shared" si="2"/>
        <v>9.7182376554544341</v>
      </c>
      <c r="F17" s="20">
        <v>36300</v>
      </c>
      <c r="H17" s="20">
        <f t="shared" ref="H17:H55" si="5">H16+2500</f>
        <v>5000</v>
      </c>
      <c r="I17" s="17">
        <f t="shared" si="4"/>
        <v>2.935660467581394</v>
      </c>
      <c r="J17" s="17">
        <f t="shared" si="3"/>
        <v>2.9563618252253838</v>
      </c>
      <c r="K17" s="17">
        <f t="shared" si="3"/>
        <v>3.0321755654290596</v>
      </c>
      <c r="L17" s="16"/>
    </row>
    <row r="18" spans="2:12" x14ac:dyDescent="0.25">
      <c r="B18" s="16">
        <v>2005</v>
      </c>
      <c r="C18" s="60">
        <v>21.8</v>
      </c>
      <c r="D18" s="29">
        <f t="shared" si="1"/>
        <v>20.721688709797924</v>
      </c>
      <c r="E18" s="29">
        <f t="shared" si="2"/>
        <v>1.1627552385772675</v>
      </c>
      <c r="F18" s="20">
        <v>44100</v>
      </c>
      <c r="H18" s="20">
        <f t="shared" si="5"/>
        <v>7500</v>
      </c>
      <c r="I18" s="17">
        <f t="shared" si="4"/>
        <v>3.9511878506223739</v>
      </c>
      <c r="J18" s="17">
        <f t="shared" si="3"/>
        <v>3.8416289359549833</v>
      </c>
      <c r="K18" s="17">
        <f t="shared" si="3"/>
        <v>3.8430221931590558</v>
      </c>
      <c r="L18" s="16"/>
    </row>
    <row r="19" spans="2:12" x14ac:dyDescent="0.25">
      <c r="B19" s="16">
        <v>2010</v>
      </c>
      <c r="C19" s="60">
        <v>26.9</v>
      </c>
      <c r="D19" s="29">
        <f t="shared" si="1"/>
        <v>22.407330482431213</v>
      </c>
      <c r="E19" s="29">
        <f t="shared" si="2"/>
        <v>20.184079394091743</v>
      </c>
      <c r="F19" s="20">
        <v>48500</v>
      </c>
      <c r="H19" s="20">
        <f t="shared" si="5"/>
        <v>10000</v>
      </c>
      <c r="I19" s="17">
        <f t="shared" si="4"/>
        <v>5.0900100856456119</v>
      </c>
      <c r="J19" s="17">
        <f t="shared" si="3"/>
        <v>4.8407487283378359</v>
      </c>
      <c r="K19" s="17">
        <f t="shared" si="3"/>
        <v>4.7574559322341701</v>
      </c>
      <c r="L19" s="16"/>
    </row>
    <row r="20" spans="2:12" x14ac:dyDescent="0.25">
      <c r="H20" s="20">
        <f t="shared" si="5"/>
        <v>12500</v>
      </c>
      <c r="I20" s="17">
        <f t="shared" si="4"/>
        <v>6.3166352590907566</v>
      </c>
      <c r="J20" s="17">
        <f t="shared" si="3"/>
        <v>5.9363317087101812</v>
      </c>
      <c r="K20" s="17">
        <f t="shared" si="3"/>
        <v>5.7659940721236991</v>
      </c>
      <c r="L20" s="16"/>
    </row>
    <row r="21" spans="2:12" x14ac:dyDescent="0.25">
      <c r="H21" s="20">
        <f t="shared" si="5"/>
        <v>15000</v>
      </c>
      <c r="I21" s="17">
        <f t="shared" si="4"/>
        <v>7.5931535453156753</v>
      </c>
      <c r="J21" s="17">
        <f t="shared" si="3"/>
        <v>7.1075049548375571</v>
      </c>
      <c r="K21" s="17">
        <f t="shared" si="3"/>
        <v>6.856218793759802</v>
      </c>
      <c r="L21" s="16"/>
    </row>
    <row r="22" spans="2:12" x14ac:dyDescent="0.25">
      <c r="H22" s="20">
        <f t="shared" si="5"/>
        <v>17500</v>
      </c>
      <c r="I22" s="17">
        <f t="shared" si="4"/>
        <v>8.8831673847427339</v>
      </c>
      <c r="J22" s="17">
        <f t="shared" si="3"/>
        <v>8.3316652882544417</v>
      </c>
      <c r="K22" s="17">
        <f t="shared" si="3"/>
        <v>8.0136254989100664</v>
      </c>
      <c r="L22" s="16"/>
    </row>
    <row r="23" spans="2:12" x14ac:dyDescent="0.25">
      <c r="H23" s="20">
        <f t="shared" si="5"/>
        <v>20000</v>
      </c>
      <c r="I23" s="17">
        <f t="shared" si="4"/>
        <v>10.154579327887262</v>
      </c>
      <c r="J23" s="17">
        <f t="shared" si="3"/>
        <v>9.5860741050322744</v>
      </c>
      <c r="K23" s="17">
        <f t="shared" si="3"/>
        <v>9.2224958977927063</v>
      </c>
      <c r="L23" s="16"/>
    </row>
    <row r="24" spans="2:12" x14ac:dyDescent="0.25">
      <c r="H24" s="20">
        <f t="shared" si="5"/>
        <v>22500</v>
      </c>
      <c r="I24" s="17">
        <f t="shared" si="4"/>
        <v>11.381174316917399</v>
      </c>
      <c r="J24" s="17">
        <f t="shared" si="3"/>
        <v>10.849159001274719</v>
      </c>
      <c r="K24" s="17">
        <f t="shared" si="3"/>
        <v>10.46671825897341</v>
      </c>
      <c r="L24" s="29"/>
    </row>
    <row r="25" spans="2:12" x14ac:dyDescent="0.25">
      <c r="H25" s="20">
        <f t="shared" si="5"/>
        <v>25000</v>
      </c>
      <c r="I25" s="17">
        <f t="shared" si="4"/>
        <v>12.543166652443398</v>
      </c>
      <c r="J25" s="17">
        <f t="shared" si="3"/>
        <v>12.101463084723218</v>
      </c>
      <c r="K25" s="17">
        <f t="shared" si="3"/>
        <v>11.730500542910397</v>
      </c>
      <c r="L25" s="16"/>
    </row>
    <row r="26" spans="2:12" x14ac:dyDescent="0.25">
      <c r="H26" s="20">
        <f t="shared" si="5"/>
        <v>27500</v>
      </c>
      <c r="I26" s="17">
        <f t="shared" si="4"/>
        <v>13.626985336483678</v>
      </c>
      <c r="J26" s="17">
        <f t="shared" si="3"/>
        <v>13.326242470891097</v>
      </c>
      <c r="K26" s="17">
        <f t="shared" si="3"/>
        <v>12.998945405014249</v>
      </c>
      <c r="L26" s="29"/>
    </row>
    <row r="27" spans="2:12" x14ac:dyDescent="0.25">
      <c r="H27" s="20">
        <f t="shared" si="5"/>
        <v>30000</v>
      </c>
      <c r="I27" s="17">
        <f t="shared" si="4"/>
        <v>14.624580952537519</v>
      </c>
      <c r="J27" s="17">
        <f t="shared" si="3"/>
        <v>14.50975191509454</v>
      </c>
      <c r="K27" s="17">
        <f t="shared" si="3"/>
        <v>14.258476185095665</v>
      </c>
      <c r="L27" s="29"/>
    </row>
    <row r="28" spans="2:12" x14ac:dyDescent="0.25">
      <c r="H28" s="20">
        <f t="shared" si="5"/>
        <v>32500</v>
      </c>
      <c r="I28" s="17">
        <f t="shared" si="4"/>
        <v>15.532494075451629</v>
      </c>
      <c r="J28" s="17">
        <f t="shared" si="3"/>
        <v>15.641279206555174</v>
      </c>
      <c r="K28" s="17">
        <f t="shared" si="3"/>
        <v>15.497118457643214</v>
      </c>
      <c r="L28" s="29"/>
    </row>
    <row r="29" spans="2:12" x14ac:dyDescent="0.25">
      <c r="H29" s="20">
        <f t="shared" si="5"/>
        <v>35000</v>
      </c>
      <c r="I29" s="17">
        <f t="shared" si="4"/>
        <v>16.35086220518297</v>
      </c>
      <c r="J29" s="17">
        <f t="shared" si="3"/>
        <v>16.712994949752311</v>
      </c>
      <c r="K29" s="17">
        <f t="shared" si="3"/>
        <v>16.704652168134853</v>
      </c>
      <c r="L29" s="16"/>
    </row>
    <row r="30" spans="2:12" x14ac:dyDescent="0.25">
      <c r="H30" s="20">
        <f t="shared" si="5"/>
        <v>37500</v>
      </c>
      <c r="I30" s="17">
        <f t="shared" si="4"/>
        <v>17.082480020072285</v>
      </c>
      <c r="J30" s="17">
        <f t="shared" si="3"/>
        <v>17.719680504971215</v>
      </c>
      <c r="K30" s="17">
        <f t="shared" si="3"/>
        <v>17.872655284478135</v>
      </c>
      <c r="L30" s="16"/>
    </row>
    <row r="31" spans="2:12" x14ac:dyDescent="0.25">
      <c r="H31" s="20">
        <f t="shared" si="5"/>
        <v>40000</v>
      </c>
      <c r="I31" s="17">
        <f t="shared" si="4"/>
        <v>17.731976466450192</v>
      </c>
      <c r="J31" s="17">
        <f t="shared" si="4"/>
        <v>18.658387496382264</v>
      </c>
      <c r="K31" s="17">
        <f t="shared" si="4"/>
        <v>18.994462125528429</v>
      </c>
      <c r="L31" s="29"/>
    </row>
    <row r="32" spans="2:12" x14ac:dyDescent="0.25">
      <c r="H32" s="20">
        <f t="shared" si="5"/>
        <v>42500</v>
      </c>
      <c r="I32" s="17">
        <f t="shared" si="4"/>
        <v>18.305134833444885</v>
      </c>
      <c r="J32" s="17">
        <f t="shared" si="4"/>
        <v>19.528070749409327</v>
      </c>
      <c r="K32" s="17">
        <f t="shared" si="4"/>
        <v>20.065059094672868</v>
      </c>
      <c r="L32" s="29"/>
    </row>
    <row r="33" spans="4:12" x14ac:dyDescent="0.25">
      <c r="H33" s="20">
        <f t="shared" si="5"/>
        <v>45000</v>
      </c>
      <c r="I33" s="17">
        <f t="shared" si="4"/>
        <v>18.808357544243236</v>
      </c>
      <c r="J33" s="17">
        <f t="shared" si="4"/>
        <v>20.329225016077679</v>
      </c>
      <c r="K33" s="17">
        <f t="shared" si="4"/>
        <v>21.080938391573206</v>
      </c>
      <c r="L33" s="16"/>
    </row>
    <row r="34" spans="4:12" x14ac:dyDescent="0.25">
      <c r="H34" s="20">
        <f t="shared" si="5"/>
        <v>47500</v>
      </c>
      <c r="I34" s="17">
        <f t="shared" si="4"/>
        <v>19.248263298423087</v>
      </c>
      <c r="J34" s="17">
        <f t="shared" si="4"/>
        <v>21.063545664938356</v>
      </c>
      <c r="K34" s="17">
        <f t="shared" si="4"/>
        <v>22.039927187555573</v>
      </c>
      <c r="L34" s="16"/>
    </row>
    <row r="35" spans="4:12" x14ac:dyDescent="0.25">
      <c r="H35" s="20">
        <f t="shared" si="5"/>
        <v>50000</v>
      </c>
      <c r="I35" s="17">
        <f t="shared" si="4"/>
        <v>19.631397488578358</v>
      </c>
      <c r="J35" s="17">
        <f t="shared" si="4"/>
        <v>21.73362522001516</v>
      </c>
      <c r="K35" s="17">
        <f t="shared" si="4"/>
        <v>22.9410063254556</v>
      </c>
      <c r="L35" s="16"/>
    </row>
    <row r="36" spans="4:12" x14ac:dyDescent="0.25">
      <c r="D36" s="286" t="s">
        <v>181</v>
      </c>
      <c r="E36" s="286"/>
      <c r="H36" s="20">
        <f t="shared" si="5"/>
        <v>52500</v>
      </c>
      <c r="I36" s="17">
        <f t="shared" si="4"/>
        <v>19.964034914076862</v>
      </c>
      <c r="J36" s="17">
        <f t="shared" si="4"/>
        <v>22.342691331535672</v>
      </c>
      <c r="K36" s="17">
        <f t="shared" si="4"/>
        <v>23.784129252082383</v>
      </c>
      <c r="L36" s="16"/>
    </row>
    <row r="37" spans="4:12" x14ac:dyDescent="0.25">
      <c r="D37" s="322" t="s">
        <v>182</v>
      </c>
      <c r="E37" s="16">
        <v>3.7947116322182013</v>
      </c>
      <c r="H37" s="20">
        <f t="shared" si="5"/>
        <v>55000</v>
      </c>
      <c r="I37" s="17">
        <f t="shared" si="4"/>
        <v>20.252054744285619</v>
      </c>
      <c r="J37" s="17">
        <f t="shared" si="4"/>
        <v>22.894387279711797</v>
      </c>
      <c r="K37" s="17">
        <f t="shared" si="4"/>
        <v>24.570048861250335</v>
      </c>
      <c r="L37" s="16"/>
    </row>
    <row r="38" spans="4:12" x14ac:dyDescent="0.25">
      <c r="D38" s="322" t="s">
        <v>183</v>
      </c>
      <c r="E38" s="16">
        <v>0.20166845402040615</v>
      </c>
      <c r="H38" s="20">
        <f t="shared" si="5"/>
        <v>57500</v>
      </c>
      <c r="I38" s="17">
        <f t="shared" si="4"/>
        <v>20.500870053778311</v>
      </c>
      <c r="J38" s="17">
        <f t="shared" si="4"/>
        <v>23.39259315382159</v>
      </c>
      <c r="K38" s="17">
        <f t="shared" si="4"/>
        <v>25.300157345107834</v>
      </c>
      <c r="L38" s="16"/>
    </row>
    <row r="39" spans="4:12" x14ac:dyDescent="0.25">
      <c r="D39" s="322" t="s">
        <v>184</v>
      </c>
      <c r="E39" s="16">
        <v>3.529223105086071</v>
      </c>
      <c r="H39" s="20">
        <f t="shared" si="5"/>
        <v>60000</v>
      </c>
      <c r="I39" s="17">
        <f t="shared" si="4"/>
        <v>20.715397164880631</v>
      </c>
      <c r="J39" s="17">
        <f t="shared" si="4"/>
        <v>23.841284080457498</v>
      </c>
      <c r="K39" s="17">
        <f t="shared" si="4"/>
        <v>25.976342061454677</v>
      </c>
      <c r="L39" s="16"/>
    </row>
    <row r="40" spans="4:12" x14ac:dyDescent="0.25">
      <c r="D40" s="322" t="s">
        <v>185</v>
      </c>
      <c r="E40" s="16">
        <v>9.5507267508920251</v>
      </c>
      <c r="H40" s="20">
        <f t="shared" si="5"/>
        <v>62500</v>
      </c>
      <c r="I40" s="17">
        <f t="shared" si="4"/>
        <v>20.900052956091582</v>
      </c>
      <c r="J40" s="17">
        <f t="shared" si="4"/>
        <v>24.244420984872189</v>
      </c>
      <c r="K40" s="17">
        <f t="shared" si="4"/>
        <v>26.600858808272871</v>
      </c>
      <c r="L40" s="16"/>
    </row>
    <row r="41" spans="4:12" x14ac:dyDescent="0.25">
      <c r="D41" s="322" t="s">
        <v>186</v>
      </c>
      <c r="E41" s="16">
        <v>3.6915654771277344</v>
      </c>
      <c r="H41" s="20">
        <f t="shared" si="5"/>
        <v>65000</v>
      </c>
      <c r="I41" s="17">
        <f t="shared" si="4"/>
        <v>21.058770947470588</v>
      </c>
      <c r="J41" s="17">
        <f t="shared" si="4"/>
        <v>24.605869091413911</v>
      </c>
      <c r="K41" s="17">
        <f t="shared" si="4"/>
        <v>27.176222704397279</v>
      </c>
      <c r="L41" s="16"/>
    </row>
    <row r="42" spans="4:12" x14ac:dyDescent="0.25">
      <c r="D42" s="322" t="s">
        <v>187</v>
      </c>
      <c r="E42" s="16">
        <v>6.6245917106997769</v>
      </c>
      <c r="H42" s="20">
        <f t="shared" si="5"/>
        <v>67500</v>
      </c>
      <c r="I42" s="17">
        <f t="shared" si="4"/>
        <v>21.195029235977309</v>
      </c>
      <c r="J42" s="17">
        <f t="shared" si="4"/>
        <v>24.929339490621221</v>
      </c>
      <c r="K42" s="17">
        <f t="shared" si="4"/>
        <v>27.705116042380631</v>
      </c>
      <c r="L42" s="16"/>
    </row>
    <row r="43" spans="4:12" x14ac:dyDescent="0.25">
      <c r="D43" s="322" t="s">
        <v>188</v>
      </c>
      <c r="E43" s="16">
        <f>SUM(E37:E42)</f>
        <v>27.392487130044216</v>
      </c>
      <c r="H43" s="20">
        <f t="shared" si="5"/>
        <v>70000</v>
      </c>
      <c r="I43" s="17">
        <f t="shared" si="4"/>
        <v>21.311885200587565</v>
      </c>
      <c r="J43" s="17">
        <f t="shared" si="4"/>
        <v>25.218349461224783</v>
      </c>
      <c r="K43" s="17">
        <f t="shared" si="4"/>
        <v>28.190311937824323</v>
      </c>
      <c r="L43" s="16"/>
    </row>
    <row r="44" spans="4:12" x14ac:dyDescent="0.25">
      <c r="H44" s="20">
        <f t="shared" si="5"/>
        <v>72500</v>
      </c>
      <c r="I44" s="17">
        <f t="shared" si="4"/>
        <v>21.412013355931276</v>
      </c>
      <c r="J44" s="17">
        <f t="shared" si="4"/>
        <v>25.476197719814493</v>
      </c>
      <c r="K44" s="17">
        <f t="shared" si="4"/>
        <v>28.634612284044429</v>
      </c>
      <c r="L44" s="16"/>
    </row>
    <row r="45" spans="4:12" x14ac:dyDescent="0.25">
      <c r="H45" s="20">
        <f t="shared" si="5"/>
        <v>75000</v>
      </c>
      <c r="I45" s="17">
        <f t="shared" si="4"/>
        <v>21.497743854961367</v>
      </c>
      <c r="J45" s="17">
        <f t="shared" si="4"/>
        <v>25.705951300516322</v>
      </c>
      <c r="K45" s="17">
        <f t="shared" si="4"/>
        <v>29.040798374747101</v>
      </c>
      <c r="L45" s="16"/>
    </row>
    <row r="46" spans="4:12" x14ac:dyDescent="0.25">
      <c r="E46" s="36"/>
      <c r="H46" s="20">
        <f t="shared" si="5"/>
        <v>77500</v>
      </c>
      <c r="I46" s="17">
        <f t="shared" si="4"/>
        <v>21.57109998353766</v>
      </c>
      <c r="J46" s="17">
        <f t="shared" si="4"/>
        <v>25.910441290924773</v>
      </c>
      <c r="K46" s="17">
        <f t="shared" si="4"/>
        <v>29.411592532368747</v>
      </c>
      <c r="L46" s="16"/>
    </row>
    <row r="47" spans="4:12" x14ac:dyDescent="0.25">
      <c r="E47" s="36"/>
      <c r="H47" s="20">
        <f t="shared" si="5"/>
        <v>80000</v>
      </c>
      <c r="I47" s="17">
        <f t="shared" si="4"/>
        <v>21.633833608521197</v>
      </c>
      <c r="J47" s="17">
        <f t="shared" si="4"/>
        <v>26.092265138511603</v>
      </c>
      <c r="K47" s="17">
        <f t="shared" si="4"/>
        <v>29.749629137161396</v>
      </c>
      <c r="L47" s="16"/>
    </row>
    <row r="48" spans="4:12" x14ac:dyDescent="0.25">
      <c r="E48" s="36"/>
      <c r="H48" s="20">
        <f t="shared" si="5"/>
        <v>82500</v>
      </c>
      <c r="I48" s="17">
        <f t="shared" si="4"/>
        <v>21.687457985364318</v>
      </c>
      <c r="J48" s="17">
        <f t="shared" si="4"/>
        <v>26.253793677947499</v>
      </c>
      <c r="K48" s="17">
        <f t="shared" si="4"/>
        <v>30.05743356183649</v>
      </c>
      <c r="L48" s="16"/>
    </row>
    <row r="49" spans="5:12" x14ac:dyDescent="0.25">
      <c r="E49" s="36"/>
      <c r="H49" s="20">
        <f t="shared" si="5"/>
        <v>85000</v>
      </c>
      <c r="I49" s="17">
        <f t="shared" si="4"/>
        <v>21.733277642678594</v>
      </c>
      <c r="J49" s="17">
        <f t="shared" si="4"/>
        <v>26.397181408071898</v>
      </c>
      <c r="K49" s="17">
        <f t="shared" si="4"/>
        <v>30.337407655964359</v>
      </c>
      <c r="L49" s="16"/>
    </row>
    <row r="50" spans="5:12" x14ac:dyDescent="0.25">
      <c r="E50" s="36"/>
      <c r="H50" s="20">
        <f t="shared" si="5"/>
        <v>87500</v>
      </c>
      <c r="I50" s="17">
        <f t="shared" si="4"/>
        <v>21.772415273393793</v>
      </c>
      <c r="J50" s="17">
        <f t="shared" si="4"/>
        <v>26.524378867622982</v>
      </c>
      <c r="K50" s="17">
        <f t="shared" si="4"/>
        <v>30.59182057691892</v>
      </c>
      <c r="L50" s="16"/>
    </row>
    <row r="51" spans="5:12" x14ac:dyDescent="0.25">
      <c r="E51" s="36"/>
      <c r="H51" s="20">
        <f t="shared" si="5"/>
        <v>90000</v>
      </c>
      <c r="I51" s="17">
        <f t="shared" si="4"/>
        <v>21.805835701283762</v>
      </c>
      <c r="J51" s="17">
        <f t="shared" si="4"/>
        <v>26.637146224932341</v>
      </c>
      <c r="K51" s="17">
        <f t="shared" si="4"/>
        <v>30.822803918496337</v>
      </c>
      <c r="L51" s="16"/>
    </row>
    <row r="52" spans="5:12" x14ac:dyDescent="0.25">
      <c r="E52" s="36"/>
      <c r="H52" s="20">
        <f t="shared" si="5"/>
        <v>92500</v>
      </c>
      <c r="I52" s="17">
        <f t="shared" si="4"/>
        <v>21.834367078167929</v>
      </c>
      <c r="J52" s="17">
        <f t="shared" si="4"/>
        <v>26.73706741414</v>
      </c>
      <c r="K52" s="17">
        <f t="shared" si="4"/>
        <v>31.032350236826087</v>
      </c>
      <c r="L52" s="16"/>
    </row>
    <row r="53" spans="5:12" x14ac:dyDescent="0.25">
      <c r="E53" s="36"/>
      <c r="H53" s="20">
        <f t="shared" si="5"/>
        <v>95000</v>
      </c>
      <c r="I53" s="17">
        <f t="shared" si="4"/>
        <v>21.858719516388451</v>
      </c>
      <c r="J53" s="17">
        <f t="shared" si="4"/>
        <v>26.825564325403892</v>
      </c>
      <c r="K53" s="17">
        <f t="shared" si="4"/>
        <v>31.222314211149058</v>
      </c>
      <c r="L53" s="16"/>
    </row>
    <row r="54" spans="5:12" x14ac:dyDescent="0.25">
      <c r="E54" s="36"/>
      <c r="H54" s="20">
        <f t="shared" si="5"/>
        <v>97500</v>
      </c>
      <c r="I54" s="17">
        <f t="shared" si="4"/>
        <v>21.879501384670917</v>
      </c>
      <c r="J54" s="17">
        <f t="shared" si="4"/>
        <v>26.903910695413852</v>
      </c>
      <c r="K54" s="17">
        <f t="shared" si="4"/>
        <v>31.39441580190412</v>
      </c>
      <c r="L54" s="16"/>
    </row>
    <row r="55" spans="5:12" x14ac:dyDescent="0.25">
      <c r="E55" s="36"/>
      <c r="H55" s="20">
        <f t="shared" si="5"/>
        <v>100000</v>
      </c>
      <c r="I55" s="17">
        <f t="shared" si="4"/>
        <v>21.897233501608074</v>
      </c>
      <c r="J55" s="17">
        <f t="shared" si="4"/>
        <v>26.973245453247618</v>
      </c>
      <c r="K55" s="17">
        <f t="shared" si="4"/>
        <v>31.550244879291419</v>
      </c>
      <c r="L55" s="16"/>
    </row>
    <row r="56" spans="5:12" x14ac:dyDescent="0.25">
      <c r="E56" s="36"/>
      <c r="H56" s="16">
        <v>3000</v>
      </c>
      <c r="I56" s="20"/>
      <c r="J56" s="20"/>
      <c r="K56" s="20"/>
      <c r="L56" s="17">
        <v>1.5</v>
      </c>
    </row>
    <row r="57" spans="5:12" x14ac:dyDescent="0.25">
      <c r="H57" s="16">
        <v>3800</v>
      </c>
      <c r="I57" s="20"/>
      <c r="J57" s="20"/>
      <c r="K57" s="20"/>
      <c r="L57" s="17">
        <v>2.2000000000000002</v>
      </c>
    </row>
    <row r="58" spans="5:12" x14ac:dyDescent="0.25">
      <c r="H58" s="16">
        <v>5600</v>
      </c>
      <c r="I58" s="20"/>
      <c r="J58" s="20"/>
      <c r="K58" s="20"/>
      <c r="L58" s="17">
        <v>4.3</v>
      </c>
    </row>
    <row r="59" spans="5:12" x14ac:dyDescent="0.25">
      <c r="H59" s="16">
        <v>7800</v>
      </c>
      <c r="I59" s="20"/>
      <c r="J59" s="20"/>
      <c r="K59" s="20"/>
      <c r="L59" s="17">
        <v>6.3</v>
      </c>
    </row>
    <row r="60" spans="5:12" x14ac:dyDescent="0.25">
      <c r="H60" s="20">
        <v>12600</v>
      </c>
      <c r="I60" s="20"/>
      <c r="J60" s="20"/>
      <c r="K60" s="20"/>
      <c r="L60" s="17">
        <v>8.1</v>
      </c>
    </row>
    <row r="61" spans="5:12" x14ac:dyDescent="0.25">
      <c r="H61" s="20">
        <v>18200</v>
      </c>
      <c r="I61" s="20"/>
      <c r="J61" s="20"/>
      <c r="K61" s="20"/>
      <c r="L61" s="17">
        <v>8.8000000000000007</v>
      </c>
    </row>
    <row r="62" spans="5:12" x14ac:dyDescent="0.25">
      <c r="H62" s="20">
        <v>23900</v>
      </c>
      <c r="I62" s="20"/>
      <c r="J62" s="20"/>
      <c r="K62" s="20"/>
      <c r="L62" s="17">
        <v>9.1</v>
      </c>
    </row>
    <row r="63" spans="5:12" x14ac:dyDescent="0.25">
      <c r="H63" s="20">
        <v>28700</v>
      </c>
      <c r="I63" s="16"/>
      <c r="J63" s="16"/>
      <c r="K63" s="16"/>
      <c r="L63" s="17">
        <v>10.6</v>
      </c>
    </row>
    <row r="64" spans="5:12" x14ac:dyDescent="0.25">
      <c r="H64" s="20">
        <v>36300</v>
      </c>
      <c r="I64" s="16"/>
      <c r="J64" s="16"/>
      <c r="K64" s="16"/>
      <c r="L64" s="17">
        <v>14.2</v>
      </c>
    </row>
    <row r="65" spans="8:12" x14ac:dyDescent="0.25">
      <c r="H65" s="20">
        <v>44100</v>
      </c>
      <c r="I65" s="16"/>
      <c r="J65" s="16"/>
      <c r="K65" s="16"/>
      <c r="L65" s="17">
        <v>21.8</v>
      </c>
    </row>
    <row r="66" spans="8:12" x14ac:dyDescent="0.25">
      <c r="H66" s="20">
        <v>48500</v>
      </c>
      <c r="I66" s="16"/>
      <c r="J66" s="16"/>
      <c r="K66" s="16"/>
      <c r="L66" s="17">
        <v>26.9</v>
      </c>
    </row>
  </sheetData>
  <mergeCells count="4">
    <mergeCell ref="H6:K6"/>
    <mergeCell ref="D36:E36"/>
    <mergeCell ref="B3:B6"/>
    <mergeCell ref="H13:L1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AB45-965F-4B12-84A6-DD09A800BD1D}">
  <sheetPr>
    <tabColor theme="5" tint="0.79998168889431442"/>
  </sheetPr>
  <dimension ref="B2:T66"/>
  <sheetViews>
    <sheetView workbookViewId="0">
      <selection activeCell="P56" sqref="P56:P66"/>
    </sheetView>
  </sheetViews>
  <sheetFormatPr defaultRowHeight="15" x14ac:dyDescent="0.25"/>
  <cols>
    <col min="2" max="2" width="21.42578125" bestFit="1" customWidth="1"/>
    <col min="3" max="3" width="9.42578125" bestFit="1" customWidth="1"/>
    <col min="4" max="4" width="10.5703125" bestFit="1" customWidth="1"/>
    <col min="6" max="6" width="7.140625" customWidth="1"/>
    <col min="8" max="8" width="10.140625" bestFit="1" customWidth="1"/>
    <col min="10" max="10" width="10" customWidth="1"/>
    <col min="12" max="12" width="9.5703125" bestFit="1" customWidth="1"/>
  </cols>
  <sheetData>
    <row r="2" spans="2:20" ht="15.75" thickBot="1" x14ac:dyDescent="0.3"/>
    <row r="3" spans="2:20" x14ac:dyDescent="0.25">
      <c r="B3" s="15"/>
      <c r="G3" s="294" t="s">
        <v>174</v>
      </c>
      <c r="H3" s="33" t="s">
        <v>137</v>
      </c>
      <c r="I3" s="23">
        <v>30</v>
      </c>
    </row>
    <row r="4" spans="2:20" x14ac:dyDescent="0.25">
      <c r="G4" s="295"/>
      <c r="H4" s="34" t="s">
        <v>138</v>
      </c>
      <c r="I4" s="25">
        <v>1.1910489071212946</v>
      </c>
    </row>
    <row r="5" spans="2:20" x14ac:dyDescent="0.25">
      <c r="G5" s="295"/>
      <c r="H5" s="34" t="s">
        <v>139</v>
      </c>
      <c r="I5" s="25">
        <v>3.9458601833468106E-5</v>
      </c>
      <c r="T5" s="18"/>
    </row>
    <row r="6" spans="2:20" ht="15.75" thickBot="1" x14ac:dyDescent="0.3">
      <c r="G6" s="296"/>
      <c r="H6" s="35" t="s">
        <v>140</v>
      </c>
      <c r="I6" s="165">
        <f>SUM(I9:I19)</f>
        <v>25.040103477525925</v>
      </c>
      <c r="T6" s="18"/>
    </row>
    <row r="7" spans="2:20" ht="15.75" thickBot="1" x14ac:dyDescent="0.3">
      <c r="B7" s="286" t="s">
        <v>141</v>
      </c>
      <c r="C7" s="286"/>
      <c r="D7" s="286"/>
      <c r="T7" s="18"/>
    </row>
    <row r="8" spans="2:20" ht="15.75" thickBot="1" x14ac:dyDescent="0.3">
      <c r="B8" s="141" t="s">
        <v>142</v>
      </c>
      <c r="C8" s="16" t="s">
        <v>143</v>
      </c>
      <c r="D8" s="16" t="s">
        <v>144</v>
      </c>
      <c r="F8" s="16"/>
      <c r="G8" s="19" t="s">
        <v>145</v>
      </c>
      <c r="H8" s="19" t="s">
        <v>146</v>
      </c>
      <c r="I8" s="19" t="s">
        <v>147</v>
      </c>
      <c r="J8" s="19" t="s">
        <v>148</v>
      </c>
      <c r="L8" s="271" t="s">
        <v>175</v>
      </c>
      <c r="M8" s="272"/>
      <c r="N8" s="272"/>
      <c r="O8" s="273"/>
    </row>
    <row r="9" spans="2:20" x14ac:dyDescent="0.25">
      <c r="B9" s="16" t="s">
        <v>150</v>
      </c>
      <c r="C9" s="16">
        <v>1</v>
      </c>
      <c r="D9" s="17">
        <v>20</v>
      </c>
      <c r="F9" s="16">
        <v>1960</v>
      </c>
      <c r="G9" s="37">
        <v>9.4</v>
      </c>
      <c r="H9" s="17">
        <f t="shared" ref="H9:H19" si="0">$I$3*EXP(-$I$4*EXP(-$I$5*J9))</f>
        <v>10.413620653386813</v>
      </c>
      <c r="I9" s="20">
        <f t="shared" ref="I9:I12" si="1">(H9-G9)^2</f>
        <v>1.027426828972309</v>
      </c>
      <c r="J9" s="16">
        <v>3000</v>
      </c>
      <c r="L9" s="21" t="s">
        <v>137</v>
      </c>
      <c r="M9" s="22">
        <v>30</v>
      </c>
      <c r="N9" s="22">
        <v>40</v>
      </c>
      <c r="O9" s="23">
        <v>50</v>
      </c>
      <c r="T9" s="18"/>
    </row>
    <row r="10" spans="2:20" x14ac:dyDescent="0.25">
      <c r="B10" s="16" t="s">
        <v>151</v>
      </c>
      <c r="C10" s="16">
        <v>1</v>
      </c>
      <c r="D10" s="17">
        <v>3.1751460453782796</v>
      </c>
      <c r="F10" s="16">
        <v>1965</v>
      </c>
      <c r="G10" s="37">
        <v>10.3</v>
      </c>
      <c r="H10" s="17">
        <f t="shared" si="0"/>
        <v>10.761697807860052</v>
      </c>
      <c r="I10" s="20">
        <f t="shared" si="1"/>
        <v>0.21316486578277727</v>
      </c>
      <c r="J10" s="16">
        <v>3800</v>
      </c>
      <c r="L10" s="24" t="s">
        <v>138</v>
      </c>
      <c r="M10" s="16">
        <v>1.1910486317667501</v>
      </c>
      <c r="N10" s="16">
        <v>1.4209044275745475</v>
      </c>
      <c r="O10" s="25">
        <v>1.6191648111136419</v>
      </c>
      <c r="T10" s="18"/>
    </row>
    <row r="11" spans="2:20" ht="15.75" thickBot="1" x14ac:dyDescent="0.3">
      <c r="B11" s="16" t="s">
        <v>152</v>
      </c>
      <c r="C11" s="16">
        <v>0.5</v>
      </c>
      <c r="D11" s="17">
        <v>1.1027333333333333</v>
      </c>
      <c r="F11" s="16">
        <v>1970</v>
      </c>
      <c r="G11" s="37">
        <v>12.6</v>
      </c>
      <c r="H11" s="17">
        <f t="shared" si="0"/>
        <v>11.545355231217126</v>
      </c>
      <c r="I11" s="20">
        <f t="shared" si="1"/>
        <v>1.1122755883210806</v>
      </c>
      <c r="J11" s="16">
        <v>5600</v>
      </c>
      <c r="L11" s="26" t="s">
        <v>139</v>
      </c>
      <c r="M11" s="27">
        <v>3.9458600671220527E-5</v>
      </c>
      <c r="N11" s="27">
        <v>2.5160145637592091E-5</v>
      </c>
      <c r="O11" s="28">
        <v>1.954972582267199E-5</v>
      </c>
      <c r="T11" s="18"/>
    </row>
    <row r="12" spans="2:20" x14ac:dyDescent="0.25">
      <c r="B12" s="16" t="s">
        <v>153</v>
      </c>
      <c r="C12" s="16">
        <v>0.5</v>
      </c>
      <c r="D12" s="17">
        <v>1.7384166666666667</v>
      </c>
      <c r="F12" s="16">
        <v>1985</v>
      </c>
      <c r="G12" s="37">
        <v>14.6</v>
      </c>
      <c r="H12" s="17">
        <f t="shared" si="0"/>
        <v>12.499418956370402</v>
      </c>
      <c r="I12" s="20">
        <f t="shared" si="1"/>
        <v>4.4124407208560097</v>
      </c>
      <c r="J12" s="16">
        <v>7800</v>
      </c>
    </row>
    <row r="13" spans="2:20" x14ac:dyDescent="0.25">
      <c r="B13" s="16" t="s">
        <v>154</v>
      </c>
      <c r="C13" s="16">
        <v>1</v>
      </c>
      <c r="D13" s="17">
        <v>0.54400000000000004</v>
      </c>
      <c r="F13" s="16">
        <v>1980</v>
      </c>
      <c r="G13" s="37">
        <v>15.3</v>
      </c>
      <c r="H13" s="17">
        <f t="shared" si="0"/>
        <v>14.537746387657949</v>
      </c>
      <c r="I13" s="20">
        <f>(H13-G13)^2</f>
        <v>0.58103056952850729</v>
      </c>
      <c r="J13" s="20">
        <v>12600</v>
      </c>
      <c r="L13" s="297" t="s">
        <v>155</v>
      </c>
      <c r="M13" s="298"/>
      <c r="N13" s="298"/>
      <c r="O13" s="298"/>
      <c r="P13" s="299"/>
    </row>
    <row r="14" spans="2:20" x14ac:dyDescent="0.25">
      <c r="B14" s="16" t="s">
        <v>156</v>
      </c>
      <c r="C14" s="16">
        <v>1</v>
      </c>
      <c r="D14" s="17">
        <v>6.4302500000000009</v>
      </c>
      <c r="F14" s="16">
        <v>1985</v>
      </c>
      <c r="G14" s="37">
        <v>15.6</v>
      </c>
      <c r="H14" s="17">
        <f t="shared" si="0"/>
        <v>16.783161883514925</v>
      </c>
      <c r="I14" s="20">
        <f t="shared" ref="I14:I19" si="2">(H14-G14)^2</f>
        <v>1.3998720426025857</v>
      </c>
      <c r="J14" s="20">
        <v>18200</v>
      </c>
      <c r="L14" s="16"/>
      <c r="M14" s="19" t="s">
        <v>157</v>
      </c>
      <c r="N14" s="19" t="s">
        <v>158</v>
      </c>
      <c r="O14" s="19" t="s">
        <v>159</v>
      </c>
      <c r="P14" s="19" t="s">
        <v>145</v>
      </c>
    </row>
    <row r="15" spans="2:20" x14ac:dyDescent="0.25">
      <c r="B15" s="16" t="s">
        <v>160</v>
      </c>
      <c r="C15" s="16">
        <v>0.5</v>
      </c>
      <c r="D15" s="17">
        <v>2.0541166666666664</v>
      </c>
      <c r="F15" s="16">
        <v>1990</v>
      </c>
      <c r="G15" s="37">
        <v>17.399999999999999</v>
      </c>
      <c r="H15" s="17">
        <f t="shared" si="0"/>
        <v>18.866017843413037</v>
      </c>
      <c r="I15" s="20">
        <f t="shared" si="2"/>
        <v>2.1492083172054146</v>
      </c>
      <c r="J15" s="20">
        <v>23900</v>
      </c>
      <c r="L15" s="20">
        <v>0</v>
      </c>
      <c r="M15" s="17">
        <f>M$9*EXP(-M$10*EXP(-M$11*$L15))</f>
        <v>9.1170724557549079</v>
      </c>
      <c r="N15" s="17">
        <f t="shared" ref="N15:O15" si="3">N$9*EXP(-N$10*EXP(-N$11*$L15))</f>
        <v>9.6598201161974089</v>
      </c>
      <c r="O15" s="17">
        <f t="shared" si="3"/>
        <v>9.9032025459054829</v>
      </c>
      <c r="P15" s="16"/>
    </row>
    <row r="16" spans="2:20" x14ac:dyDescent="0.25">
      <c r="B16" s="16" t="s">
        <v>161</v>
      </c>
      <c r="C16" s="16">
        <v>0.5</v>
      </c>
      <c r="D16" s="17">
        <v>2.0541166666666664</v>
      </c>
      <c r="F16" s="16">
        <v>1995</v>
      </c>
      <c r="G16" s="37">
        <v>18.899999999999999</v>
      </c>
      <c r="H16" s="17">
        <f t="shared" si="0"/>
        <v>20.437981565484971</v>
      </c>
      <c r="I16" s="20">
        <f t="shared" si="2"/>
        <v>2.3653872957716078</v>
      </c>
      <c r="J16" s="20">
        <v>28700</v>
      </c>
      <c r="L16" s="20">
        <f>L15+2500</f>
        <v>2500</v>
      </c>
      <c r="M16" s="17">
        <f t="shared" ref="M16:O55" si="4">M$9*EXP(-M$10*EXP(-M$11*$L16))</f>
        <v>10.196375896908783</v>
      </c>
      <c r="N16" s="17">
        <f t="shared" si="4"/>
        <v>10.533888954157844</v>
      </c>
      <c r="O16" s="17">
        <f t="shared" si="4"/>
        <v>10.698366221065649</v>
      </c>
      <c r="P16" s="16"/>
    </row>
    <row r="17" spans="2:16" x14ac:dyDescent="0.25">
      <c r="B17" s="16" t="s">
        <v>162</v>
      </c>
      <c r="C17" s="16">
        <v>1</v>
      </c>
      <c r="D17" s="17">
        <v>0.60000000000000009</v>
      </c>
      <c r="F17" s="16">
        <v>2000</v>
      </c>
      <c r="G17" s="37">
        <v>21.1</v>
      </c>
      <c r="H17" s="17">
        <f t="shared" si="0"/>
        <v>22.574862291762749</v>
      </c>
      <c r="I17" s="20">
        <f t="shared" si="2"/>
        <v>2.1752187796636626</v>
      </c>
      <c r="J17" s="20">
        <v>36300</v>
      </c>
      <c r="L17" s="20">
        <f t="shared" ref="L17:L55" si="5">L16+2500</f>
        <v>5000</v>
      </c>
      <c r="M17" s="17">
        <f t="shared" si="4"/>
        <v>11.284227334787328</v>
      </c>
      <c r="N17" s="17">
        <f t="shared" si="4"/>
        <v>11.426547362323875</v>
      </c>
      <c r="O17" s="17">
        <f t="shared" si="4"/>
        <v>11.514878042949469</v>
      </c>
      <c r="P17" s="16"/>
    </row>
    <row r="18" spans="2:16" x14ac:dyDescent="0.25">
      <c r="B18" s="16" t="s">
        <v>163</v>
      </c>
      <c r="C18" s="16">
        <v>1</v>
      </c>
      <c r="D18" s="17">
        <v>1.99875</v>
      </c>
      <c r="F18" s="16">
        <v>2005</v>
      </c>
      <c r="G18" s="37">
        <v>25.8</v>
      </c>
      <c r="H18" s="17">
        <f t="shared" si="0"/>
        <v>24.341190377557101</v>
      </c>
      <c r="I18" s="20">
        <f t="shared" si="2"/>
        <v>2.1281255145319951</v>
      </c>
      <c r="J18" s="20">
        <v>44100</v>
      </c>
      <c r="L18" s="20">
        <f t="shared" si="5"/>
        <v>7500</v>
      </c>
      <c r="M18" s="17">
        <f t="shared" si="4"/>
        <v>12.369784806724599</v>
      </c>
      <c r="N18" s="17">
        <f t="shared" si="4"/>
        <v>12.333539156595403</v>
      </c>
      <c r="O18" s="17">
        <f t="shared" si="4"/>
        <v>12.350303295241051</v>
      </c>
      <c r="P18" s="16"/>
    </row>
    <row r="19" spans="2:16" x14ac:dyDescent="0.25">
      <c r="B19" s="16" t="s">
        <v>164</v>
      </c>
      <c r="C19" s="16">
        <v>1</v>
      </c>
      <c r="D19" s="17">
        <v>1.99875</v>
      </c>
      <c r="F19" s="16">
        <v>2009</v>
      </c>
      <c r="G19" s="37">
        <v>27.9</v>
      </c>
      <c r="H19" s="17">
        <f t="shared" si="0"/>
        <v>25.165781107100241</v>
      </c>
      <c r="I19" s="20">
        <f t="shared" si="2"/>
        <v>7.4759529542899781</v>
      </c>
      <c r="J19" s="20">
        <v>48500</v>
      </c>
      <c r="L19" s="20">
        <f t="shared" si="5"/>
        <v>10000</v>
      </c>
      <c r="M19" s="17">
        <f t="shared" si="4"/>
        <v>13.443281191980336</v>
      </c>
      <c r="N19" s="17">
        <f t="shared" si="4"/>
        <v>13.250678106528733</v>
      </c>
      <c r="O19" s="17">
        <f t="shared" si="4"/>
        <v>13.202159525574334</v>
      </c>
      <c r="P19" s="16"/>
    </row>
    <row r="20" spans="2:16" x14ac:dyDescent="0.25">
      <c r="B20" s="16" t="s">
        <v>165</v>
      </c>
      <c r="C20" s="16">
        <v>1</v>
      </c>
      <c r="D20" s="17">
        <v>2.9918750000000003</v>
      </c>
      <c r="L20" s="20">
        <f t="shared" si="5"/>
        <v>12500</v>
      </c>
      <c r="M20" s="17">
        <f t="shared" si="4"/>
        <v>14.496168923979859</v>
      </c>
      <c r="N20" s="17">
        <f t="shared" si="4"/>
        <v>14.173903475624961</v>
      </c>
      <c r="O20" s="17">
        <f t="shared" si="4"/>
        <v>14.067943327342302</v>
      </c>
      <c r="P20" s="16"/>
    </row>
    <row r="21" spans="2:16" x14ac:dyDescent="0.25">
      <c r="B21" s="16" t="s">
        <v>166</v>
      </c>
      <c r="C21" s="16">
        <v>1</v>
      </c>
      <c r="D21" s="17">
        <v>0.29519999999999996</v>
      </c>
      <c r="L21" s="20">
        <f t="shared" si="5"/>
        <v>15000</v>
      </c>
      <c r="M21" s="17">
        <f t="shared" si="4"/>
        <v>15.521187764751204</v>
      </c>
      <c r="N21" s="17">
        <f t="shared" si="4"/>
        <v>15.099326898275882</v>
      </c>
      <c r="O21" s="17">
        <f t="shared" si="4"/>
        <v>14.945155279854205</v>
      </c>
      <c r="P21" s="16"/>
    </row>
    <row r="22" spans="2:16" x14ac:dyDescent="0.25">
      <c r="B22" s="16" t="s">
        <v>167</v>
      </c>
      <c r="C22" s="16">
        <v>1</v>
      </c>
      <c r="D22" s="17">
        <v>4.2779999999999996</v>
      </c>
      <c r="L22" s="20">
        <f t="shared" si="5"/>
        <v>17500</v>
      </c>
      <c r="M22" s="17">
        <f t="shared" si="4"/>
        <v>16.512369222357002</v>
      </c>
      <c r="N22" s="17">
        <f t="shared" si="4"/>
        <v>16.023270575426913</v>
      </c>
      <c r="O22" s="17">
        <f t="shared" si="4"/>
        <v>15.831322797992552</v>
      </c>
      <c r="P22" s="16"/>
    </row>
    <row r="23" spans="2:16" x14ac:dyDescent="0.25">
      <c r="B23" s="16" t="s">
        <v>168</v>
      </c>
      <c r="C23" s="16">
        <v>1</v>
      </c>
      <c r="D23" s="17">
        <v>2</v>
      </c>
      <c r="L23" s="20">
        <f t="shared" si="5"/>
        <v>20000</v>
      </c>
      <c r="M23" s="17">
        <f t="shared" si="4"/>
        <v>17.464991729459271</v>
      </c>
      <c r="N23" s="17">
        <f t="shared" si="4"/>
        <v>16.942297053512728</v>
      </c>
      <c r="O23" s="17">
        <f t="shared" si="4"/>
        <v>16.724020719411691</v>
      </c>
      <c r="P23" s="16"/>
    </row>
    <row r="24" spans="2:16" x14ac:dyDescent="0.25">
      <c r="B24" s="16" t="s">
        <v>169</v>
      </c>
      <c r="C24" s="16">
        <v>1</v>
      </c>
      <c r="D24" s="17">
        <v>0.33823229782885433</v>
      </c>
      <c r="L24" s="20">
        <f t="shared" si="5"/>
        <v>22500</v>
      </c>
      <c r="M24" s="17">
        <f t="shared" si="4"/>
        <v>18.375500013793012</v>
      </c>
      <c r="N24" s="17">
        <f t="shared" si="4"/>
        <v>17.853231069330462</v>
      </c>
      <c r="O24" s="17">
        <f t="shared" si="4"/>
        <v>17.620889527401459</v>
      </c>
      <c r="P24" s="29"/>
    </row>
    <row r="25" spans="2:16" x14ac:dyDescent="0.25">
      <c r="B25" s="16" t="s">
        <v>170</v>
      </c>
      <c r="C25" s="16">
        <v>1</v>
      </c>
      <c r="D25" s="17">
        <v>2.929272342921754E-2</v>
      </c>
      <c r="L25" s="20">
        <f t="shared" si="5"/>
        <v>25000</v>
      </c>
      <c r="M25" s="17">
        <f t="shared" si="4"/>
        <v>19.241400636139392</v>
      </c>
      <c r="N25" s="17">
        <f t="shared" si="4"/>
        <v>18.753174101352975</v>
      </c>
      <c r="O25" s="17">
        <f t="shared" si="4"/>
        <v>18.51965116979882</v>
      </c>
      <c r="P25" s="16"/>
    </row>
    <row r="26" spans="2:16" x14ac:dyDescent="0.25">
      <c r="B26" s="16" t="s">
        <v>171</v>
      </c>
      <c r="C26" s="16">
        <v>1</v>
      </c>
      <c r="D26" s="17">
        <v>0.28440535238054276</v>
      </c>
      <c r="L26" s="20">
        <f t="shared" si="5"/>
        <v>27500</v>
      </c>
      <c r="M26" s="17">
        <f t="shared" si="4"/>
        <v>20.061143819707333</v>
      </c>
      <c r="N26" s="17">
        <f t="shared" si="4"/>
        <v>19.639512371786434</v>
      </c>
      <c r="O26" s="17">
        <f t="shared" si="4"/>
        <v>19.418122488220753</v>
      </c>
      <c r="P26" s="29"/>
    </row>
    <row r="27" spans="2:16" x14ac:dyDescent="0.25">
      <c r="B27" s="16" t="s">
        <v>172</v>
      </c>
      <c r="C27" s="16">
        <v>1</v>
      </c>
      <c r="D27" s="17">
        <v>2.12794872058674</v>
      </c>
      <c r="L27" s="20">
        <f t="shared" si="5"/>
        <v>30000</v>
      </c>
      <c r="M27" s="17">
        <f t="shared" si="4"/>
        <v>20.833999724041504</v>
      </c>
      <c r="N27" s="17">
        <f t="shared" si="4"/>
        <v>20.509919100881845</v>
      </c>
      <c r="O27" s="17">
        <f t="shared" si="4"/>
        <v>20.314226317258878</v>
      </c>
      <c r="P27" s="29"/>
    </row>
    <row r="28" spans="2:16" x14ac:dyDescent="0.25">
      <c r="B28" s="321" t="s">
        <v>173</v>
      </c>
      <c r="C28" s="321"/>
      <c r="D28" s="17">
        <f>SUMPRODUCT(D9:D27,C9:C27)</f>
        <v>50.566541806270308</v>
      </c>
      <c r="L28" s="20">
        <f t="shared" si="5"/>
        <v>32500</v>
      </c>
      <c r="M28" s="17">
        <f t="shared" si="4"/>
        <v>21.559935416553373</v>
      </c>
      <c r="N28" s="17">
        <f t="shared" si="4"/>
        <v>21.36235183352602</v>
      </c>
      <c r="O28" s="17">
        <f t="shared" si="4"/>
        <v>21.206000350284334</v>
      </c>
      <c r="P28" s="29"/>
    </row>
    <row r="29" spans="2:16" x14ac:dyDescent="0.25">
      <c r="L29" s="20">
        <f t="shared" si="5"/>
        <v>35000</v>
      </c>
      <c r="M29" s="17">
        <f t="shared" si="4"/>
        <v>22.239497081930097</v>
      </c>
      <c r="N29" s="17">
        <f t="shared" si="4"/>
        <v>22.195045645780652</v>
      </c>
      <c r="O29" s="17">
        <f t="shared" si="4"/>
        <v>22.091603897567882</v>
      </c>
      <c r="P29" s="16"/>
    </row>
    <row r="30" spans="2:16" x14ac:dyDescent="0.25">
      <c r="L30" s="20">
        <f t="shared" si="5"/>
        <v>37500</v>
      </c>
      <c r="M30" s="17">
        <f t="shared" si="4"/>
        <v>22.873700543542878</v>
      </c>
      <c r="N30" s="17">
        <f t="shared" si="4"/>
        <v>23.006503003142889</v>
      </c>
      <c r="O30" s="17">
        <f t="shared" si="4"/>
        <v>22.969322684112949</v>
      </c>
      <c r="P30" s="16"/>
    </row>
    <row r="31" spans="2:16" x14ac:dyDescent="0.25">
      <c r="L31" s="20">
        <f t="shared" si="5"/>
        <v>40000</v>
      </c>
      <c r="M31" s="17">
        <f t="shared" si="4"/>
        <v>23.463931970218407</v>
      </c>
      <c r="N31" s="17">
        <f t="shared" si="4"/>
        <v>23.795480989462728</v>
      </c>
      <c r="O31" s="17">
        <f t="shared" si="4"/>
        <v>23.837571849633736</v>
      </c>
      <c r="P31" s="29"/>
    </row>
    <row r="32" spans="2:16" x14ac:dyDescent="0.25">
      <c r="L32" s="20">
        <f t="shared" si="5"/>
        <v>42500</v>
      </c>
      <c r="M32" s="17">
        <f t="shared" si="4"/>
        <v>24.011859697950268</v>
      </c>
      <c r="N32" s="17">
        <f t="shared" si="4"/>
        <v>24.560976561393723</v>
      </c>
      <c r="O32" s="17">
        <f t="shared" si="4"/>
        <v>24.694897322262022</v>
      </c>
      <c r="P32" s="29"/>
    </row>
    <row r="33" spans="6:16" x14ac:dyDescent="0.25">
      <c r="L33" s="20">
        <f t="shared" si="5"/>
        <v>45000</v>
      </c>
      <c r="M33" s="17">
        <f t="shared" si="4"/>
        <v>24.519357384788748</v>
      </c>
      <c r="N33" s="17">
        <f t="shared" si="4"/>
        <v>25.302210412769846</v>
      </c>
      <c r="O33" s="17">
        <f t="shared" si="4"/>
        <v>25.539975741637605</v>
      </c>
      <c r="P33" s="16"/>
    </row>
    <row r="34" spans="6:16" x14ac:dyDescent="0.25">
      <c r="L34" s="20">
        <f t="shared" si="5"/>
        <v>47500</v>
      </c>
      <c r="M34" s="17">
        <f t="shared" si="4"/>
        <v>24.988438205727057</v>
      </c>
      <c r="N34" s="17">
        <f t="shared" si="4"/>
        <v>26.018609960278908</v>
      </c>
      <c r="O34" s="17">
        <f t="shared" si="4"/>
        <v>26.37161310682405</v>
      </c>
      <c r="P34" s="16"/>
    </row>
    <row r="35" spans="6:16" x14ac:dyDescent="0.25">
      <c r="L35" s="20">
        <f t="shared" si="5"/>
        <v>50000</v>
      </c>
      <c r="M35" s="17">
        <f t="shared" si="4"/>
        <v>25.421199447977546</v>
      </c>
      <c r="N35" s="17">
        <f t="shared" si="4"/>
        <v>26.709791889279426</v>
      </c>
      <c r="O35" s="17">
        <f t="shared" si="4"/>
        <v>27.188742320758543</v>
      </c>
      <c r="P35" s="16"/>
    </row>
    <row r="36" spans="6:16" x14ac:dyDescent="0.25">
      <c r="L36" s="20">
        <f t="shared" si="5"/>
        <v>52500</v>
      </c>
      <c r="M36" s="17">
        <f t="shared" si="4"/>
        <v>25.819776651889818</v>
      </c>
      <c r="N36" s="17">
        <f t="shared" si="4"/>
        <v>27.375544628855604</v>
      </c>
      <c r="O36" s="17">
        <f t="shared" si="4"/>
        <v>27.990419796407195</v>
      </c>
      <c r="P36" s="16"/>
    </row>
    <row r="37" spans="6:16" x14ac:dyDescent="0.25">
      <c r="L37" s="20">
        <f t="shared" si="5"/>
        <v>55000</v>
      </c>
      <c r="M37" s="17">
        <f t="shared" si="4"/>
        <v>26.186306328468429</v>
      </c>
      <c r="N37" s="17">
        <f t="shared" si="4"/>
        <v>28.015811059837546</v>
      </c>
      <c r="O37" s="17">
        <f t="shared" si="4"/>
        <v>28.775821281106879</v>
      </c>
      <c r="P37" s="16"/>
    </row>
    <row r="38" spans="6:16" x14ac:dyDescent="0.25">
      <c r="L38" s="20">
        <f t="shared" si="5"/>
        <v>57500</v>
      </c>
      <c r="M38" s="17">
        <f t="shared" si="4"/>
        <v>26.522896244828274</v>
      </c>
      <c r="N38" s="17">
        <f t="shared" si="4"/>
        <v>28.630671699586262</v>
      </c>
      <c r="O38" s="17">
        <f t="shared" si="4"/>
        <v>29.544237045314798</v>
      </c>
      <c r="P38" s="16"/>
    </row>
    <row r="39" spans="6:16" x14ac:dyDescent="0.25">
      <c r="L39" s="20">
        <f t="shared" si="5"/>
        <v>60000</v>
      </c>
      <c r="M39" s="17">
        <f t="shared" si="4"/>
        <v>26.831602282328433</v>
      </c>
      <c r="N39" s="17">
        <f t="shared" si="4"/>
        <v>29.220328553457762</v>
      </c>
      <c r="O39" s="17">
        <f t="shared" si="4"/>
        <v>30.295066570667878</v>
      </c>
      <c r="P39" s="16"/>
    </row>
    <row r="40" spans="6:16" x14ac:dyDescent="0.25">
      <c r="L40" s="20">
        <f t="shared" si="5"/>
        <v>62500</v>
      </c>
      <c r="M40" s="17">
        <f t="shared" si="4"/>
        <v>27.114410921220074</v>
      </c>
      <c r="N40" s="17">
        <f t="shared" si="4"/>
        <v>29.785089775261039</v>
      </c>
      <c r="O40" s="17">
        <f t="shared" si="4"/>
        <v>31.027812860312103</v>
      </c>
      <c r="P40" s="16"/>
    </row>
    <row r="41" spans="6:16" x14ac:dyDescent="0.25">
      <c r="L41" s="20">
        <f t="shared" si="5"/>
        <v>65000</v>
      </c>
      <c r="M41" s="17">
        <f t="shared" si="4"/>
        <v>27.373226476985103</v>
      </c>
      <c r="N41" s="17">
        <f t="shared" si="4"/>
        <v>30.325355237679542</v>
      </c>
      <c r="O41" s="17">
        <f t="shared" si="4"/>
        <v>31.74207648226588</v>
      </c>
      <c r="P41" s="16"/>
    </row>
    <row r="42" spans="6:16" x14ac:dyDescent="0.25">
      <c r="L42" s="20">
        <f t="shared" si="5"/>
        <v>67500</v>
      </c>
      <c r="M42" s="17">
        <f t="shared" si="4"/>
        <v>27.609862297007329</v>
      </c>
      <c r="N42" s="17">
        <f t="shared" si="4"/>
        <v>30.841603078303272</v>
      </c>
      <c r="O42" s="17">
        <f t="shared" si="4"/>
        <v>32.437549444431731</v>
      </c>
      <c r="P42" s="16"/>
    </row>
    <row r="43" spans="6:16" x14ac:dyDescent="0.25">
      <c r="F43" s="30"/>
      <c r="L43" s="20">
        <f t="shared" si="5"/>
        <v>70000</v>
      </c>
      <c r="M43" s="17">
        <f t="shared" si="4"/>
        <v>27.826035214436644</v>
      </c>
      <c r="N43" s="17">
        <f t="shared" si="4"/>
        <v>31.334377257246466</v>
      </c>
      <c r="O43" s="17">
        <f t="shared" si="4"/>
        <v>33.11400898800904</v>
      </c>
      <c r="P43" s="16"/>
    </row>
    <row r="44" spans="6:16" x14ac:dyDescent="0.25">
      <c r="F44" s="30"/>
      <c r="L44" s="20">
        <f t="shared" si="5"/>
        <v>72500</v>
      </c>
      <c r="M44" s="17">
        <f t="shared" si="4"/>
        <v>28.023362643912545</v>
      </c>
      <c r="N44" s="17">
        <f t="shared" si="4"/>
        <v>31.80427613784331</v>
      </c>
      <c r="O44" s="17">
        <f t="shared" si="4"/>
        <v>33.7713113746739</v>
      </c>
      <c r="P44" s="16"/>
    </row>
    <row r="45" spans="6:16" x14ac:dyDescent="0.25">
      <c r="F45" s="30"/>
      <c r="L45" s="20">
        <f t="shared" si="5"/>
        <v>75000</v>
      </c>
      <c r="M45" s="17">
        <f t="shared" si="4"/>
        <v>28.203361787760006</v>
      </c>
      <c r="N45" s="17">
        <f t="shared" si="4"/>
        <v>32.251942082110034</v>
      </c>
      <c r="O45" s="17">
        <f t="shared" si="4"/>
        <v>34.409385732119929</v>
      </c>
      <c r="P45" s="16"/>
    </row>
    <row r="46" spans="6:16" x14ac:dyDescent="0.25">
      <c r="F46" s="30"/>
      <c r="L46" s="20">
        <f t="shared" si="5"/>
        <v>77500</v>
      </c>
      <c r="M46" s="17">
        <f t="shared" si="4"/>
        <v>28.367450499219331</v>
      </c>
      <c r="N46" s="17">
        <f t="shared" si="4"/>
        <v>32.678052037007078</v>
      </c>
      <c r="O46" s="17">
        <f t="shared" si="4"/>
        <v>35.028228012493543</v>
      </c>
      <c r="P46" s="16"/>
    </row>
    <row r="47" spans="6:16" x14ac:dyDescent="0.25">
      <c r="F47" s="30"/>
      <c r="L47" s="20">
        <f t="shared" si="5"/>
        <v>80000</v>
      </c>
      <c r="M47" s="17">
        <f t="shared" si="4"/>
        <v>28.516949420048697</v>
      </c>
      <c r="N47" s="17">
        <f t="shared" si="4"/>
        <v>33.08330907550463</v>
      </c>
      <c r="O47" s="17">
        <f t="shared" si="4"/>
        <v>35.627895108972268</v>
      </c>
      <c r="P47" s="16"/>
    </row>
    <row r="48" spans="6:16" x14ac:dyDescent="0.25">
      <c r="F48" s="30"/>
      <c r="L48" s="20">
        <f t="shared" si="5"/>
        <v>82500</v>
      </c>
      <c r="M48" s="17">
        <f t="shared" si="4"/>
        <v>28.653085072964213</v>
      </c>
      <c r="N48" s="17">
        <f t="shared" si="4"/>
        <v>33.468434847545069</v>
      </c>
      <c r="O48" s="17">
        <f t="shared" si="4"/>
        <v>36.208499167257671</v>
      </c>
      <c r="P48" s="16"/>
    </row>
    <row r="49" spans="6:16" x14ac:dyDescent="0.25">
      <c r="F49" s="30"/>
      <c r="L49" s="20">
        <f t="shared" si="5"/>
        <v>85000</v>
      </c>
      <c r="M49" s="17">
        <f t="shared" si="4"/>
        <v>28.776993644856812</v>
      </c>
      <c r="N49" s="17">
        <f t="shared" si="4"/>
        <v>33.834162889734628</v>
      </c>
      <c r="O49" s="17">
        <f t="shared" si="4"/>
        <v>36.770202121095991</v>
      </c>
      <c r="P49" s="16"/>
    </row>
    <row r="50" spans="6:16" x14ac:dyDescent="0.25">
      <c r="F50" s="30"/>
      <c r="L50" s="20">
        <f t="shared" si="5"/>
        <v>87500</v>
      </c>
      <c r="M50" s="17">
        <f t="shared" si="4"/>
        <v>28.889725244865105</v>
      </c>
      <c r="N50" s="17">
        <f t="shared" si="4"/>
        <v>34.181232738551664</v>
      </c>
      <c r="O50" s="17">
        <f t="shared" si="4"/>
        <v>37.313210474088955</v>
      </c>
      <c r="P50" s="16"/>
    </row>
    <row r="51" spans="6:16" x14ac:dyDescent="0.25">
      <c r="F51" s="30"/>
      <c r="L51" s="20">
        <f t="shared" si="5"/>
        <v>90000</v>
      </c>
      <c r="M51" s="17">
        <f t="shared" si="4"/>
        <v>28.992248462699266</v>
      </c>
      <c r="N51" s="17">
        <f t="shared" si="4"/>
        <v>34.510384789639858</v>
      </c>
      <c r="O51" s="17">
        <f t="shared" si="4"/>
        <v>37.837770343990904</v>
      </c>
      <c r="P51" s="16"/>
    </row>
    <row r="52" spans="6:16" x14ac:dyDescent="0.25">
      <c r="F52" s="30"/>
      <c r="L52" s="20">
        <f t="shared" si="5"/>
        <v>92500</v>
      </c>
      <c r="M52" s="17">
        <f t="shared" si="4"/>
        <v>29.085455087721012</v>
      </c>
      <c r="N52" s="17">
        <f t="shared" si="4"/>
        <v>34.822355845015899</v>
      </c>
      <c r="O52" s="17">
        <f t="shared" si="4"/>
        <v>38.344162780370034</v>
      </c>
      <c r="P52" s="16"/>
    </row>
    <row r="53" spans="6:16" x14ac:dyDescent="0.25">
      <c r="F53" s="30"/>
      <c r="L53" s="20">
        <f t="shared" si="5"/>
        <v>95000</v>
      </c>
      <c r="M53" s="17">
        <f t="shared" si="4"/>
        <v>29.170164878849974</v>
      </c>
      <c r="N53" s="17">
        <f t="shared" si="4"/>
        <v>35.117875290459324</v>
      </c>
      <c r="O53" s="17">
        <f t="shared" si="4"/>
        <v>38.832699361898086</v>
      </c>
      <c r="P53" s="16"/>
    </row>
    <row r="54" spans="6:16" x14ac:dyDescent="0.25">
      <c r="L54" s="20">
        <f t="shared" si="5"/>
        <v>97500</v>
      </c>
      <c r="M54" s="17">
        <f t="shared" si="4"/>
        <v>29.247130300048745</v>
      </c>
      <c r="N54" s="17">
        <f t="shared" si="4"/>
        <v>35.39766184670588</v>
      </c>
      <c r="O54" s="17">
        <f t="shared" si="4"/>
        <v>39.303718075574707</v>
      </c>
      <c r="P54" s="16"/>
    </row>
    <row r="55" spans="6:16" x14ac:dyDescent="0.25">
      <c r="L55" s="20">
        <f t="shared" si="5"/>
        <v>100000</v>
      </c>
      <c r="M55" s="17">
        <f t="shared" si="4"/>
        <v>29.317041156573104</v>
      </c>
      <c r="N55" s="17">
        <f t="shared" si="4"/>
        <v>35.66242084011121</v>
      </c>
      <c r="O55" s="17">
        <f t="shared" si="4"/>
        <v>39.757579476838572</v>
      </c>
      <c r="P55" s="16"/>
    </row>
    <row r="56" spans="6:16" x14ac:dyDescent="0.25">
      <c r="L56" s="16">
        <v>3000</v>
      </c>
      <c r="M56" s="16"/>
      <c r="N56" s="16"/>
      <c r="O56" s="16"/>
      <c r="P56" s="17">
        <v>9.4</v>
      </c>
    </row>
    <row r="57" spans="6:16" x14ac:dyDescent="0.25">
      <c r="L57" s="16">
        <v>3800</v>
      </c>
      <c r="M57" s="16"/>
      <c r="N57" s="16"/>
      <c r="O57" s="16"/>
      <c r="P57" s="17">
        <v>10.3</v>
      </c>
    </row>
    <row r="58" spans="6:16" x14ac:dyDescent="0.25">
      <c r="L58" s="16">
        <v>5600</v>
      </c>
      <c r="M58" s="16"/>
      <c r="N58" s="16"/>
      <c r="O58" s="16"/>
      <c r="P58" s="17">
        <v>12.6</v>
      </c>
    </row>
    <row r="59" spans="6:16" x14ac:dyDescent="0.25">
      <c r="L59" s="16">
        <v>7800</v>
      </c>
      <c r="M59" s="16"/>
      <c r="N59" s="16"/>
      <c r="O59" s="16"/>
      <c r="P59" s="17">
        <v>14.6</v>
      </c>
    </row>
    <row r="60" spans="6:16" x14ac:dyDescent="0.25">
      <c r="L60" s="20">
        <v>12600</v>
      </c>
      <c r="M60" s="16"/>
      <c r="N60" s="16"/>
      <c r="O60" s="16"/>
      <c r="P60" s="17">
        <v>15.3</v>
      </c>
    </row>
    <row r="61" spans="6:16" x14ac:dyDescent="0.25">
      <c r="L61" s="20">
        <v>18200</v>
      </c>
      <c r="M61" s="16"/>
      <c r="N61" s="16"/>
      <c r="O61" s="16"/>
      <c r="P61" s="17">
        <v>15.6</v>
      </c>
    </row>
    <row r="62" spans="6:16" x14ac:dyDescent="0.25">
      <c r="L62" s="20">
        <v>23900</v>
      </c>
      <c r="M62" s="16"/>
      <c r="N62" s="16"/>
      <c r="O62" s="16"/>
      <c r="P62" s="17">
        <v>17.399999999999999</v>
      </c>
    </row>
    <row r="63" spans="6:16" x14ac:dyDescent="0.25">
      <c r="L63" s="20">
        <v>28700</v>
      </c>
      <c r="M63" s="16"/>
      <c r="N63" s="16"/>
      <c r="O63" s="16"/>
      <c r="P63" s="17">
        <v>18.899999999999999</v>
      </c>
    </row>
    <row r="64" spans="6:16" x14ac:dyDescent="0.25">
      <c r="L64" s="20">
        <v>36300</v>
      </c>
      <c r="M64" s="16"/>
      <c r="N64" s="16"/>
      <c r="O64" s="16"/>
      <c r="P64" s="17">
        <v>21.1</v>
      </c>
    </row>
    <row r="65" spans="12:16" x14ac:dyDescent="0.25">
      <c r="L65" s="20">
        <v>44100</v>
      </c>
      <c r="M65" s="16"/>
      <c r="N65" s="16"/>
      <c r="O65" s="16"/>
      <c r="P65" s="17">
        <v>25.8</v>
      </c>
    </row>
    <row r="66" spans="12:16" x14ac:dyDescent="0.25">
      <c r="L66" s="20">
        <v>48500</v>
      </c>
      <c r="M66" s="16"/>
      <c r="N66" s="16"/>
      <c r="O66" s="16"/>
      <c r="P66" s="17">
        <v>27.9</v>
      </c>
    </row>
  </sheetData>
  <mergeCells count="5">
    <mergeCell ref="B7:D7"/>
    <mergeCell ref="L8:O8"/>
    <mergeCell ref="B28:C28"/>
    <mergeCell ref="G3:G6"/>
    <mergeCell ref="L13:P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F679-DAA8-4EC3-B760-2AFBA480D700}">
  <sheetPr>
    <tabColor theme="5" tint="0.79998168889431442"/>
  </sheetPr>
  <dimension ref="B2:P68"/>
  <sheetViews>
    <sheetView workbookViewId="0">
      <selection activeCell="L56" sqref="L56:L66"/>
    </sheetView>
  </sheetViews>
  <sheetFormatPr defaultRowHeight="15" x14ac:dyDescent="0.25"/>
  <cols>
    <col min="6" max="6" width="10" customWidth="1"/>
    <col min="8" max="8" width="9.5703125" bestFit="1" customWidth="1"/>
  </cols>
  <sheetData>
    <row r="2" spans="2:16" ht="15.75" thickBot="1" x14ac:dyDescent="0.3"/>
    <row r="3" spans="2:16" x14ac:dyDescent="0.25">
      <c r="B3" s="294" t="s">
        <v>174</v>
      </c>
      <c r="C3" s="38" t="s">
        <v>137</v>
      </c>
      <c r="D3" s="39">
        <v>60</v>
      </c>
    </row>
    <row r="4" spans="2:16" x14ac:dyDescent="0.25">
      <c r="B4" s="295"/>
      <c r="C4" s="40" t="s">
        <v>138</v>
      </c>
      <c r="D4" s="41">
        <v>1.9703209589238067</v>
      </c>
    </row>
    <row r="5" spans="2:16" x14ac:dyDescent="0.25">
      <c r="B5" s="295"/>
      <c r="C5" s="40" t="s">
        <v>139</v>
      </c>
      <c r="D5" s="41">
        <v>2.9893007887436076E-5</v>
      </c>
    </row>
    <row r="6" spans="2:16" ht="15.75" thickBot="1" x14ac:dyDescent="0.3">
      <c r="B6" s="296"/>
      <c r="C6" s="42" t="s">
        <v>140</v>
      </c>
      <c r="D6" s="164">
        <f>SUM(E9:E19)</f>
        <v>29.158018852533807</v>
      </c>
      <c r="P6" s="18"/>
    </row>
    <row r="7" spans="2:16" ht="15.75" thickBot="1" x14ac:dyDescent="0.3">
      <c r="P7" s="18"/>
    </row>
    <row r="8" spans="2:16" ht="15.75" thickBot="1" x14ac:dyDescent="0.3">
      <c r="B8" s="16"/>
      <c r="C8" s="19" t="s">
        <v>179</v>
      </c>
      <c r="D8" s="19" t="s">
        <v>146</v>
      </c>
      <c r="E8" s="19" t="s">
        <v>147</v>
      </c>
      <c r="F8" s="19" t="s">
        <v>148</v>
      </c>
      <c r="H8" s="300" t="s">
        <v>149</v>
      </c>
      <c r="I8" s="301"/>
      <c r="J8" s="301"/>
      <c r="K8" s="302"/>
      <c r="P8" s="18"/>
    </row>
    <row r="9" spans="2:16" x14ac:dyDescent="0.25">
      <c r="B9" s="16">
        <v>1960</v>
      </c>
      <c r="C9" s="20">
        <v>6.3851179860195</v>
      </c>
      <c r="D9" s="17">
        <f t="shared" ref="D9:D12" si="0">$D$3*EXP(-$D$4*EXP(-$D$5*F9))</f>
        <v>9.9048913004728991</v>
      </c>
      <c r="E9" s="20">
        <f t="shared" ref="E9:E12" si="1">(D9-C9)^2</f>
        <v>12.388804185138268</v>
      </c>
      <c r="F9" s="16">
        <v>3000</v>
      </c>
      <c r="H9" s="44" t="s">
        <v>137</v>
      </c>
      <c r="I9" s="47">
        <v>40</v>
      </c>
      <c r="J9" s="48">
        <v>50</v>
      </c>
      <c r="K9" s="39">
        <v>60</v>
      </c>
    </row>
    <row r="10" spans="2:16" x14ac:dyDescent="0.25">
      <c r="B10" s="16">
        <v>1965</v>
      </c>
      <c r="C10" s="20">
        <v>8.3919542851349327</v>
      </c>
      <c r="D10" s="17">
        <f t="shared" si="0"/>
        <v>10.335608835935922</v>
      </c>
      <c r="E10" s="20">
        <f t="shared" si="1"/>
        <v>3.7777930128493953</v>
      </c>
      <c r="F10" s="16">
        <v>3800</v>
      </c>
      <c r="H10" s="45" t="s">
        <v>138</v>
      </c>
      <c r="I10" s="40">
        <v>1.8231973635130241</v>
      </c>
      <c r="J10" s="49">
        <v>1.870316476105087</v>
      </c>
      <c r="K10" s="41">
        <v>1.9703209589238067</v>
      </c>
    </row>
    <row r="11" spans="2:16" ht="15.75" thickBot="1" x14ac:dyDescent="0.3">
      <c r="B11" s="16">
        <v>1970</v>
      </c>
      <c r="C11" s="20">
        <v>11.29153980090334</v>
      </c>
      <c r="D11" s="17">
        <f t="shared" si="0"/>
        <v>11.33310308878092</v>
      </c>
      <c r="E11" s="20">
        <f t="shared" si="1"/>
        <v>1.7275068991945528E-3</v>
      </c>
      <c r="F11" s="16">
        <v>5600</v>
      </c>
      <c r="H11" s="46" t="s">
        <v>139</v>
      </c>
      <c r="I11" s="42">
        <v>5.5642155606302949E-5</v>
      </c>
      <c r="J11" s="50">
        <v>3.7921490175335182E-5</v>
      </c>
      <c r="K11" s="51">
        <v>2.9893007887436076E-5</v>
      </c>
    </row>
    <row r="12" spans="2:16" x14ac:dyDescent="0.25">
      <c r="B12" s="16">
        <v>1975</v>
      </c>
      <c r="C12" s="20">
        <v>14.278444071614212</v>
      </c>
      <c r="D12" s="17">
        <f t="shared" si="0"/>
        <v>12.60137587051684</v>
      </c>
      <c r="E12" s="20">
        <f t="shared" si="1"/>
        <v>2.8125577511319748</v>
      </c>
      <c r="F12" s="16">
        <v>7800</v>
      </c>
    </row>
    <row r="13" spans="2:16" x14ac:dyDescent="0.25">
      <c r="B13" s="16">
        <v>1980</v>
      </c>
      <c r="C13" s="20">
        <v>17.060942582508098</v>
      </c>
      <c r="D13" s="17">
        <f>$D$3*EXP(-$D$4*EXP(-$D$5*F13))</f>
        <v>15.524186306890037</v>
      </c>
      <c r="E13" s="20">
        <f>(D13-C13)^2</f>
        <v>2.361619850651492</v>
      </c>
      <c r="F13" s="20">
        <v>12600</v>
      </c>
      <c r="H13" s="297" t="s">
        <v>155</v>
      </c>
      <c r="I13" s="298"/>
      <c r="J13" s="298"/>
      <c r="K13" s="298"/>
      <c r="L13" s="299"/>
    </row>
    <row r="14" spans="2:16" x14ac:dyDescent="0.25">
      <c r="B14" s="16">
        <v>1985</v>
      </c>
      <c r="C14" s="20">
        <v>20.756085674458209</v>
      </c>
      <c r="D14" s="17">
        <f t="shared" ref="D14:D19" si="2">$D$3*EXP(-$D$4*EXP(-$D$5*F14))</f>
        <v>19.121003960849521</v>
      </c>
      <c r="E14" s="20">
        <f t="shared" ref="E14:E19" si="3">(D14-C14)^2</f>
        <v>2.6734922101775243</v>
      </c>
      <c r="F14" s="20">
        <v>18200</v>
      </c>
      <c r="H14" s="16"/>
      <c r="I14" s="19" t="s">
        <v>157</v>
      </c>
      <c r="J14" s="19" t="s">
        <v>158</v>
      </c>
      <c r="K14" s="19" t="s">
        <v>159</v>
      </c>
      <c r="L14" s="19" t="s">
        <v>145</v>
      </c>
    </row>
    <row r="15" spans="2:16" x14ac:dyDescent="0.25">
      <c r="B15" s="16">
        <v>1990</v>
      </c>
      <c r="C15" s="20">
        <v>24.25291949291455</v>
      </c>
      <c r="D15" s="17">
        <f t="shared" si="2"/>
        <v>22.872652004332618</v>
      </c>
      <c r="E15" s="20">
        <f t="shared" si="3"/>
        <v>1.9051383400362742</v>
      </c>
      <c r="F15" s="20">
        <v>23900</v>
      </c>
      <c r="H15" s="20">
        <v>0</v>
      </c>
      <c r="I15" s="17">
        <f>I$9*EXP(-I$10*EXP(-I$11*$H15))</f>
        <v>6.4603409213249643</v>
      </c>
      <c r="J15" s="17">
        <f t="shared" ref="J15:K15" si="4">J$9*EXP(-J$10*EXP(-J$11*$H15))</f>
        <v>7.7037446538207845</v>
      </c>
      <c r="K15" s="17">
        <f t="shared" si="4"/>
        <v>8.364726208490552</v>
      </c>
      <c r="L15" s="16"/>
    </row>
    <row r="16" spans="2:16" x14ac:dyDescent="0.25">
      <c r="B16" s="16">
        <v>1995</v>
      </c>
      <c r="C16" s="20">
        <v>26.614207735190526</v>
      </c>
      <c r="D16" s="17">
        <f t="shared" si="2"/>
        <v>26.019628571841618</v>
      </c>
      <c r="E16" s="20">
        <f t="shared" si="3"/>
        <v>0.35352438148868653</v>
      </c>
      <c r="F16" s="20">
        <v>28700</v>
      </c>
      <c r="H16" s="20">
        <f>H15+2500</f>
        <v>2500</v>
      </c>
      <c r="I16" s="17">
        <f t="shared" ref="I16:K55" si="5">I$9*EXP(-I$10*EXP(-I$11*$H16))</f>
        <v>8.1861950750000325</v>
      </c>
      <c r="J16" s="17">
        <f t="shared" si="5"/>
        <v>9.1236866801823293</v>
      </c>
      <c r="K16" s="17">
        <f t="shared" si="5"/>
        <v>9.6398265909994763</v>
      </c>
      <c r="L16" s="16"/>
    </row>
    <row r="17" spans="2:12" x14ac:dyDescent="0.25">
      <c r="B17" s="16">
        <v>2000</v>
      </c>
      <c r="C17" s="20">
        <v>30.670463464707726</v>
      </c>
      <c r="D17" s="17">
        <f t="shared" si="2"/>
        <v>30.834893077316327</v>
      </c>
      <c r="E17" s="20">
        <f t="shared" si="3"/>
        <v>2.7037097502614415E-2</v>
      </c>
      <c r="F17" s="20">
        <v>36300</v>
      </c>
      <c r="H17" s="20">
        <f t="shared" ref="H17:H55" si="6">H16+2500</f>
        <v>5000</v>
      </c>
      <c r="I17" s="17">
        <f t="shared" si="5"/>
        <v>10.059011270817839</v>
      </c>
      <c r="J17" s="17">
        <f t="shared" si="5"/>
        <v>10.641276483111808</v>
      </c>
      <c r="K17" s="17">
        <f t="shared" si="5"/>
        <v>10.996380024609273</v>
      </c>
      <c r="L17" s="16"/>
    </row>
    <row r="18" spans="2:12" x14ac:dyDescent="0.25">
      <c r="B18" s="16">
        <v>2005</v>
      </c>
      <c r="C18" s="20">
        <v>34.476970251588831</v>
      </c>
      <c r="D18" s="17">
        <f t="shared" si="2"/>
        <v>35.413640081672391</v>
      </c>
      <c r="E18" s="20">
        <f t="shared" si="3"/>
        <v>0.87735037058876408</v>
      </c>
      <c r="F18" s="20">
        <v>44100</v>
      </c>
      <c r="H18" s="20">
        <f t="shared" si="6"/>
        <v>7500</v>
      </c>
      <c r="I18" s="17">
        <f t="shared" si="5"/>
        <v>12.033977089725754</v>
      </c>
      <c r="J18" s="17">
        <f t="shared" si="5"/>
        <v>12.239763171739144</v>
      </c>
      <c r="K18" s="17">
        <f t="shared" si="5"/>
        <v>12.4254688642744</v>
      </c>
      <c r="L18" s="16"/>
    </row>
    <row r="19" spans="2:12" x14ac:dyDescent="0.25">
      <c r="B19" s="16">
        <v>2009</v>
      </c>
      <c r="C19" s="20">
        <v>36.384520019367478</v>
      </c>
      <c r="D19" s="17">
        <f t="shared" si="2"/>
        <v>37.791280178765525</v>
      </c>
      <c r="E19" s="20">
        <f t="shared" si="3"/>
        <v>1.9789741460696186</v>
      </c>
      <c r="F19" s="20">
        <v>48500</v>
      </c>
      <c r="H19" s="20">
        <f t="shared" si="6"/>
        <v>10000</v>
      </c>
      <c r="I19" s="17">
        <f t="shared" si="5"/>
        <v>14.065418995361295</v>
      </c>
      <c r="J19" s="17">
        <f t="shared" si="5"/>
        <v>13.901283586220917</v>
      </c>
      <c r="K19" s="17">
        <f t="shared" si="5"/>
        <v>13.917295531419594</v>
      </c>
      <c r="L19" s="16"/>
    </row>
    <row r="20" spans="2:12" x14ac:dyDescent="0.25">
      <c r="H20" s="20">
        <f t="shared" si="6"/>
        <v>12500</v>
      </c>
      <c r="I20" s="17">
        <f t="shared" si="5"/>
        <v>16.110118990418989</v>
      </c>
      <c r="J20" s="17">
        <f t="shared" si="5"/>
        <v>15.607617894360008</v>
      </c>
      <c r="K20" s="17">
        <f t="shared" si="5"/>
        <v>15.461480423662895</v>
      </c>
      <c r="L20" s="16"/>
    </row>
    <row r="21" spans="2:12" x14ac:dyDescent="0.25">
      <c r="H21" s="20">
        <f t="shared" si="6"/>
        <v>15000</v>
      </c>
      <c r="I21" s="17">
        <f t="shared" si="5"/>
        <v>18.12966871771097</v>
      </c>
      <c r="J21" s="17">
        <f t="shared" si="5"/>
        <v>17.340852168641792</v>
      </c>
      <c r="K21" s="17">
        <f t="shared" si="5"/>
        <v>17.047346615308044</v>
      </c>
      <c r="L21" s="16"/>
    </row>
    <row r="22" spans="2:12" x14ac:dyDescent="0.25">
      <c r="H22" s="20">
        <f t="shared" si="6"/>
        <v>17500</v>
      </c>
      <c r="I22" s="17">
        <f t="shared" si="5"/>
        <v>20.091859611139341</v>
      </c>
      <c r="J22" s="17">
        <f t="shared" si="5"/>
        <v>19.083924518814484</v>
      </c>
      <c r="K22" s="17">
        <f t="shared" si="5"/>
        <v>18.66418125687251</v>
      </c>
      <c r="L22" s="16"/>
    </row>
    <row r="23" spans="2:12" x14ac:dyDescent="0.25">
      <c r="H23" s="20">
        <f t="shared" si="6"/>
        <v>20000</v>
      </c>
      <c r="I23" s="17">
        <f t="shared" si="5"/>
        <v>21.971239131599454</v>
      </c>
      <c r="J23" s="17">
        <f t="shared" si="5"/>
        <v>20.821045472225837</v>
      </c>
      <c r="K23" s="17">
        <f t="shared" si="5"/>
        <v>20.301466589236114</v>
      </c>
      <c r="L23" s="16"/>
    </row>
    <row r="24" spans="2:12" x14ac:dyDescent="0.25">
      <c r="H24" s="20">
        <f t="shared" si="6"/>
        <v>22500</v>
      </c>
      <c r="I24" s="17">
        <f t="shared" si="5"/>
        <v>23.749025113670239</v>
      </c>
      <c r="J24" s="17">
        <f t="shared" si="5"/>
        <v>22.537994473074299</v>
      </c>
      <c r="K24" s="17">
        <f t="shared" si="5"/>
        <v>21.949076294484296</v>
      </c>
      <c r="L24" s="29"/>
    </row>
    <row r="25" spans="2:12" x14ac:dyDescent="0.25">
      <c r="H25" s="20">
        <f t="shared" si="6"/>
        <v>25000</v>
      </c>
      <c r="I25" s="17">
        <f t="shared" si="5"/>
        <v>25.412580558324443</v>
      </c>
      <c r="J25" s="17">
        <f t="shared" si="5"/>
        <v>24.222302363346571</v>
      </c>
      <c r="K25" s="17">
        <f t="shared" si="5"/>
        <v>23.597435361132714</v>
      </c>
      <c r="L25" s="16"/>
    </row>
    <row r="26" spans="2:12" x14ac:dyDescent="0.25">
      <c r="H26" s="20">
        <f t="shared" si="6"/>
        <v>27500</v>
      </c>
      <c r="I26" s="17">
        <f t="shared" si="5"/>
        <v>26.954629744180394</v>
      </c>
      <c r="J26" s="17">
        <f t="shared" si="5"/>
        <v>25.863334709768608</v>
      </c>
      <c r="K26" s="17">
        <f t="shared" si="5"/>
        <v>25.237643664527763</v>
      </c>
      <c r="L26" s="29"/>
    </row>
    <row r="27" spans="2:12" x14ac:dyDescent="0.25">
      <c r="H27" s="20">
        <f t="shared" si="6"/>
        <v>30000</v>
      </c>
      <c r="I27" s="17">
        <f t="shared" si="5"/>
        <v>28.372360038053664</v>
      </c>
      <c r="J27" s="17">
        <f t="shared" si="5"/>
        <v>27.452293310052401</v>
      </c>
      <c r="K27" s="17">
        <f t="shared" si="5"/>
        <v>26.861565027801543</v>
      </c>
      <c r="L27" s="29"/>
    </row>
    <row r="28" spans="2:12" x14ac:dyDescent="0.25">
      <c r="H28" s="20">
        <f t="shared" si="6"/>
        <v>32500</v>
      </c>
      <c r="I28" s="17">
        <f t="shared" si="5"/>
        <v>29.666513988463073</v>
      </c>
      <c r="J28" s="17">
        <f t="shared" si="5"/>
        <v>28.982153715529769</v>
      </c>
      <c r="K28" s="17">
        <f t="shared" si="5"/>
        <v>28.46188465015744</v>
      </c>
      <c r="L28" s="29"/>
    </row>
    <row r="29" spans="2:12" x14ac:dyDescent="0.25">
      <c r="H29" s="20">
        <f t="shared" si="6"/>
        <v>35000</v>
      </c>
      <c r="I29" s="17">
        <f t="shared" si="5"/>
        <v>30.840540091067016</v>
      </c>
      <c r="J29" s="17">
        <f t="shared" si="5"/>
        <v>30.447555717130577</v>
      </c>
      <c r="K29" s="17">
        <f t="shared" si="5"/>
        <v>30.032138510522707</v>
      </c>
      <c r="L29" s="16"/>
    </row>
    <row r="30" spans="2:12" x14ac:dyDescent="0.25">
      <c r="H30" s="20">
        <f t="shared" si="6"/>
        <v>37500</v>
      </c>
      <c r="I30" s="17">
        <f t="shared" si="5"/>
        <v>31.899841213746875</v>
      </c>
      <c r="J30" s="17">
        <f t="shared" si="5"/>
        <v>31.844661967447475</v>
      </c>
      <c r="K30" s="17">
        <f t="shared" si="5"/>
        <v>31.566718734670115</v>
      </c>
      <c r="L30" s="16"/>
    </row>
    <row r="31" spans="2:12" x14ac:dyDescent="0.25">
      <c r="H31" s="20">
        <f t="shared" si="6"/>
        <v>40000</v>
      </c>
      <c r="I31" s="17">
        <f t="shared" si="5"/>
        <v>32.851137799763237</v>
      </c>
      <c r="J31" s="17">
        <f t="shared" si="5"/>
        <v>33.170997669875021</v>
      </c>
      <c r="K31" s="17">
        <f t="shared" si="5"/>
        <v>33.060859018211914</v>
      </c>
      <c r="L31" s="29"/>
    </row>
    <row r="32" spans="2:12" x14ac:dyDescent="0.25">
      <c r="H32" s="20">
        <f t="shared" si="6"/>
        <v>42500</v>
      </c>
      <c r="I32" s="17">
        <f t="shared" si="5"/>
        <v>33.701947988068042</v>
      </c>
      <c r="J32" s="17">
        <f t="shared" si="5"/>
        <v>34.425281871368334</v>
      </c>
      <c r="K32" s="17">
        <f t="shared" si="5"/>
        <v>34.510604091408744</v>
      </c>
      <c r="L32" s="29"/>
    </row>
    <row r="33" spans="8:12" x14ac:dyDescent="0.25">
      <c r="H33" s="20">
        <f t="shared" si="6"/>
        <v>45000</v>
      </c>
      <c r="I33" s="17">
        <f t="shared" si="5"/>
        <v>34.460177444902705</v>
      </c>
      <c r="J33" s="17">
        <f t="shared" si="5"/>
        <v>35.607258567858125</v>
      </c>
      <c r="K33" s="17">
        <f t="shared" si="5"/>
        <v>35.912766954468104</v>
      </c>
      <c r="L33" s="16"/>
    </row>
    <row r="34" spans="8:12" x14ac:dyDescent="0.25">
      <c r="H34" s="20">
        <f t="shared" si="6"/>
        <v>47500</v>
      </c>
      <c r="I34" s="17">
        <f t="shared" si="5"/>
        <v>35.133806599980446</v>
      </c>
      <c r="J34" s="17">
        <f t="shared" si="5"/>
        <v>36.71753370949564</v>
      </c>
      <c r="K34" s="17">
        <f t="shared" si="5"/>
        <v>37.264877256135328</v>
      </c>
      <c r="L34" s="16"/>
    </row>
    <row r="35" spans="8:12" x14ac:dyDescent="0.25">
      <c r="H35" s="20">
        <f t="shared" si="6"/>
        <v>50000</v>
      </c>
      <c r="I35" s="17">
        <f t="shared" si="5"/>
        <v>35.730660856136403</v>
      </c>
      <c r="J35" s="17">
        <f t="shared" si="5"/>
        <v>37.757422351663656</v>
      </c>
      <c r="K35" s="17">
        <f t="shared" si="5"/>
        <v>38.565123777149779</v>
      </c>
      <c r="L35" s="16"/>
    </row>
    <row r="36" spans="8:12" x14ac:dyDescent="0.25">
      <c r="H36" s="20">
        <f t="shared" si="6"/>
        <v>52500</v>
      </c>
      <c r="I36" s="17">
        <f t="shared" si="5"/>
        <v>36.258249156950633</v>
      </c>
      <c r="J36" s="17">
        <f t="shared" si="5"/>
        <v>38.728808665213634</v>
      </c>
      <c r="K36" s="17">
        <f t="shared" si="5"/>
        <v>39.812293547705266</v>
      </c>
      <c r="L36" s="16"/>
    </row>
    <row r="37" spans="8:12" x14ac:dyDescent="0.25">
      <c r="H37" s="20">
        <f t="shared" si="6"/>
        <v>55000</v>
      </c>
      <c r="I37" s="17">
        <f t="shared" si="5"/>
        <v>36.723657268104631</v>
      </c>
      <c r="J37" s="17">
        <f t="shared" si="5"/>
        <v>39.634020291797356</v>
      </c>
      <c r="K37" s="17">
        <f t="shared" si="5"/>
        <v>41.005709700068017</v>
      </c>
      <c r="L37" s="16"/>
    </row>
    <row r="38" spans="8:12" x14ac:dyDescent="0.25">
      <c r="H38" s="20">
        <f t="shared" si="6"/>
        <v>57500</v>
      </c>
      <c r="I38" s="17">
        <f t="shared" si="5"/>
        <v>37.133483698199676</v>
      </c>
      <c r="J38" s="17">
        <f t="shared" si="5"/>
        <v>40.47571758361196</v>
      </c>
      <c r="K38" s="17">
        <f t="shared" si="5"/>
        <v>42.145169752113965</v>
      </c>
      <c r="L38" s="16"/>
    </row>
    <row r="39" spans="8:12" x14ac:dyDescent="0.25">
      <c r="H39" s="20">
        <f t="shared" si="6"/>
        <v>60000</v>
      </c>
      <c r="I39" s="17">
        <f t="shared" si="5"/>
        <v>37.493807981566285</v>
      </c>
      <c r="J39" s="17">
        <f t="shared" si="5"/>
        <v>41.256797566728736</v>
      </c>
      <c r="K39" s="17">
        <f t="shared" si="5"/>
        <v>43.230885646590025</v>
      </c>
      <c r="L39" s="16"/>
    </row>
    <row r="40" spans="8:12" x14ac:dyDescent="0.25">
      <c r="H40" s="20">
        <f t="shared" si="6"/>
        <v>62500</v>
      </c>
      <c r="I40" s="17">
        <f t="shared" si="5"/>
        <v>37.810182837397605</v>
      </c>
      <c r="J40" s="17">
        <f t="shared" si="5"/>
        <v>41.980311974542403</v>
      </c>
      <c r="K40" s="17">
        <f t="shared" si="5"/>
        <v>44.26342654114233</v>
      </c>
      <c r="L40" s="16"/>
    </row>
    <row r="41" spans="8:12" x14ac:dyDescent="0.25">
      <c r="H41" s="20">
        <f t="shared" si="6"/>
        <v>65000</v>
      </c>
      <c r="I41" s="17">
        <f t="shared" si="5"/>
        <v>38.087643374544172</v>
      </c>
      <c r="J41" s="17">
        <f t="shared" si="5"/>
        <v>42.649398374011511</v>
      </c>
      <c r="K41" s="17">
        <f t="shared" si="5"/>
        <v>45.243665058434857</v>
      </c>
      <c r="L41" s="16"/>
    </row>
    <row r="42" spans="8:12" x14ac:dyDescent="0.25">
      <c r="H42" s="20">
        <f t="shared" si="6"/>
        <v>67500</v>
      </c>
      <c r="I42" s="17">
        <f t="shared" si="5"/>
        <v>38.330727965445888</v>
      </c>
      <c r="J42" s="17">
        <f t="shared" si="5"/>
        <v>43.267223216339637</v>
      </c>
      <c r="K42" s="17">
        <f t="shared" si="5"/>
        <v>46.172727463967902</v>
      </c>
      <c r="L42" s="16"/>
    </row>
    <row r="43" spans="8:12" x14ac:dyDescent="0.25">
      <c r="H43" s="20">
        <f t="shared" si="6"/>
        <v>70000</v>
      </c>
      <c r="I43" s="17">
        <f t="shared" si="5"/>
        <v>38.543506645250666</v>
      </c>
      <c r="J43" s="17">
        <f t="shared" si="5"/>
        <v>43.836935553909981</v>
      </c>
      <c r="K43" s="17">
        <f t="shared" si="5"/>
        <v>47.051948039451986</v>
      </c>
      <c r="L43" s="16"/>
    </row>
    <row r="44" spans="8:12" x14ac:dyDescent="0.25">
      <c r="H44" s="20">
        <f t="shared" si="6"/>
        <v>72500</v>
      </c>
      <c r="I44" s="17">
        <f t="shared" si="5"/>
        <v>38.729613908410023</v>
      </c>
      <c r="J44" s="17">
        <f t="shared" si="5"/>
        <v>44.361630149800511</v>
      </c>
      <c r="K44" s="17">
        <f t="shared" si="5"/>
        <v>47.882827758462433</v>
      </c>
      <c r="L44" s="16"/>
    </row>
    <row r="45" spans="8:12" x14ac:dyDescent="0.25">
      <c r="H45" s="20">
        <f t="shared" si="6"/>
        <v>75000</v>
      </c>
      <c r="I45" s="17">
        <f t="shared" si="5"/>
        <v>38.892283594203086</v>
      </c>
      <c r="J45" s="17">
        <f t="shared" si="5"/>
        <v>44.84431874306501</v>
      </c>
      <c r="K45" s="17">
        <f t="shared" si="5"/>
        <v>48.666997244516807</v>
      </c>
      <c r="L45" s="16"/>
    </row>
    <row r="46" spans="8:12" x14ac:dyDescent="0.25">
      <c r="H46" s="20">
        <f t="shared" si="6"/>
        <v>77500</v>
      </c>
      <c r="I46" s="17">
        <f t="shared" si="5"/>
        <v>39.034384200250017</v>
      </c>
      <c r="J46" s="17">
        <f t="shared" si="5"/>
        <v>45.287908304637334</v>
      </c>
      <c r="K46" s="17">
        <f t="shared" si="5"/>
        <v>49.406183895293239</v>
      </c>
      <c r="L46" s="16"/>
    </row>
    <row r="47" spans="8:12" x14ac:dyDescent="0.25">
      <c r="H47" s="20">
        <f t="shared" si="6"/>
        <v>80000</v>
      </c>
      <c r="I47" s="17">
        <f t="shared" si="5"/>
        <v>39.158453466151791</v>
      </c>
      <c r="J47" s="17">
        <f t="shared" si="5"/>
        <v>45.695185211628065</v>
      </c>
      <c r="K47" s="17">
        <f t="shared" si="5"/>
        <v>50.102182986041633</v>
      </c>
      <c r="L47" s="16"/>
    </row>
    <row r="48" spans="8:12" x14ac:dyDescent="0.25">
      <c r="H48" s="20">
        <f t="shared" si="6"/>
        <v>82500</v>
      </c>
      <c r="I48" s="17">
        <f t="shared" si="5"/>
        <v>39.266731453706953</v>
      </c>
      <c r="J48" s="17">
        <f t="shared" si="5"/>
        <v>46.068804371718421</v>
      </c>
      <c r="K48" s="17">
        <f t="shared" si="5"/>
        <v>50.756832516126721</v>
      </c>
      <c r="L48" s="16"/>
    </row>
    <row r="49" spans="2:12" x14ac:dyDescent="0.25">
      <c r="H49" s="20">
        <f t="shared" si="6"/>
        <v>85000</v>
      </c>
      <c r="I49" s="17">
        <f t="shared" si="5"/>
        <v>39.361191638832167</v>
      </c>
      <c r="J49" s="17">
        <f t="shared" si="5"/>
        <v>46.411282436869207</v>
      </c>
      <c r="K49" s="17">
        <f t="shared" si="5"/>
        <v>51.371991531205296</v>
      </c>
      <c r="L49" s="16"/>
    </row>
    <row r="50" spans="2:12" x14ac:dyDescent="0.25">
      <c r="H50" s="20">
        <f t="shared" si="6"/>
        <v>87500</v>
      </c>
      <c r="I50" s="17">
        <f t="shared" si="5"/>
        <v>39.443569743273613</v>
      </c>
      <c r="J50" s="17">
        <f t="shared" si="5"/>
        <v>46.724994351426261</v>
      </c>
      <c r="K50" s="17">
        <f t="shared" si="5"/>
        <v>51.949521636303217</v>
      </c>
      <c r="L50" s="16"/>
    </row>
    <row r="51" spans="2:12" x14ac:dyDescent="0.25">
      <c r="H51" s="20">
        <f t="shared" si="6"/>
        <v>90000</v>
      </c>
      <c r="I51" s="17">
        <f t="shared" si="5"/>
        <v>39.515390188108668</v>
      </c>
      <c r="J51" s="17">
        <f t="shared" si="5"/>
        <v>47.012172580426324</v>
      </c>
      <c r="K51" s="17">
        <f t="shared" si="5"/>
        <v>52.491271408976651</v>
      </c>
      <c r="L51" s="16"/>
    </row>
    <row r="52" spans="2:12" x14ac:dyDescent="0.25">
      <c r="H52" s="20">
        <f t="shared" si="6"/>
        <v>92500</v>
      </c>
      <c r="I52" s="17">
        <f t="shared" si="5"/>
        <v>39.577990159536633</v>
      </c>
      <c r="J52" s="17">
        <f t="shared" si="5"/>
        <v>47.274908457324351</v>
      </c>
      <c r="K52" s="17">
        <f t="shared" si="5"/>
        <v>52.999063424203122</v>
      </c>
      <c r="L52" s="16"/>
    </row>
    <row r="53" spans="2:12" x14ac:dyDescent="0.25">
      <c r="H53" s="20">
        <f t="shared" si="6"/>
        <v>95000</v>
      </c>
      <c r="I53" s="17">
        <f t="shared" si="5"/>
        <v>39.632541351498134</v>
      </c>
      <c r="J53" s="17">
        <f t="shared" si="5"/>
        <v>47.515155175294701</v>
      </c>
      <c r="K53" s="17">
        <f t="shared" si="5"/>
        <v>53.474683611450267</v>
      </c>
      <c r="L53" s="16"/>
    </row>
    <row r="54" spans="2:12" x14ac:dyDescent="0.25">
      <c r="H54" s="20">
        <f t="shared" si="6"/>
        <v>97500</v>
      </c>
      <c r="I54" s="17">
        <f t="shared" si="5"/>
        <v>39.680069497916499</v>
      </c>
      <c r="J54" s="17">
        <f t="shared" si="5"/>
        <v>47.734732022238767</v>
      </c>
      <c r="K54" s="17">
        <f t="shared" si="5"/>
        <v>53.919872677692076</v>
      </c>
      <c r="L54" s="16"/>
    </row>
    <row r="55" spans="2:12" x14ac:dyDescent="0.25">
      <c r="H55" s="20">
        <f t="shared" si="6"/>
        <v>100000</v>
      </c>
      <c r="I55" s="17">
        <f t="shared" si="5"/>
        <v>39.721471836593388</v>
      </c>
      <c r="J55" s="17">
        <f t="shared" si="5"/>
        <v>47.935329526692676</v>
      </c>
      <c r="K55" s="17">
        <f t="shared" si="5"/>
        <v>54.336319346500723</v>
      </c>
      <c r="L55" s="16"/>
    </row>
    <row r="56" spans="2:12" x14ac:dyDescent="0.25">
      <c r="H56" s="16">
        <v>3000</v>
      </c>
      <c r="I56" s="16"/>
      <c r="J56" s="16"/>
      <c r="K56" s="16"/>
      <c r="L56" s="17">
        <v>6.3851179860195</v>
      </c>
    </row>
    <row r="57" spans="2:12" x14ac:dyDescent="0.25">
      <c r="H57" s="16">
        <v>3800</v>
      </c>
      <c r="I57" s="16"/>
      <c r="J57" s="16"/>
      <c r="K57" s="16"/>
      <c r="L57" s="17">
        <v>8.3919542851349327</v>
      </c>
    </row>
    <row r="58" spans="2:12" x14ac:dyDescent="0.25">
      <c r="B58" s="36"/>
      <c r="H58" s="16">
        <v>5600</v>
      </c>
      <c r="I58" s="16"/>
      <c r="J58" s="16"/>
      <c r="K58" s="16"/>
      <c r="L58" s="17">
        <v>11.29153980090334</v>
      </c>
    </row>
    <row r="59" spans="2:12" x14ac:dyDescent="0.25">
      <c r="B59" s="36"/>
      <c r="H59" s="16">
        <v>7800</v>
      </c>
      <c r="I59" s="16"/>
      <c r="J59" s="16"/>
      <c r="K59" s="16"/>
      <c r="L59" s="17">
        <v>14.278444071614212</v>
      </c>
    </row>
    <row r="60" spans="2:12" x14ac:dyDescent="0.25">
      <c r="B60" s="36"/>
      <c r="H60" s="20">
        <v>12600</v>
      </c>
      <c r="I60" s="16"/>
      <c r="J60" s="16"/>
      <c r="K60" s="16"/>
      <c r="L60" s="17">
        <v>17.060942582508098</v>
      </c>
    </row>
    <row r="61" spans="2:12" x14ac:dyDescent="0.25">
      <c r="B61" s="36"/>
      <c r="H61" s="20">
        <v>18200</v>
      </c>
      <c r="I61" s="16"/>
      <c r="J61" s="16"/>
      <c r="K61" s="16"/>
      <c r="L61" s="17">
        <v>20.756085674458209</v>
      </c>
    </row>
    <row r="62" spans="2:12" x14ac:dyDescent="0.25">
      <c r="B62" s="36"/>
      <c r="H62" s="20">
        <v>23900</v>
      </c>
      <c r="I62" s="16"/>
      <c r="J62" s="16"/>
      <c r="K62" s="16"/>
      <c r="L62" s="17">
        <v>24.25291949291455</v>
      </c>
    </row>
    <row r="63" spans="2:12" x14ac:dyDescent="0.25">
      <c r="B63" s="36"/>
      <c r="H63" s="20">
        <v>28700</v>
      </c>
      <c r="I63" s="16"/>
      <c r="J63" s="16"/>
      <c r="K63" s="16"/>
      <c r="L63" s="17">
        <v>26.614207735190526</v>
      </c>
    </row>
    <row r="64" spans="2:12" x14ac:dyDescent="0.25">
      <c r="B64" s="36"/>
      <c r="H64" s="20">
        <v>36300</v>
      </c>
      <c r="I64" s="16"/>
      <c r="J64" s="16"/>
      <c r="K64" s="16"/>
      <c r="L64" s="17">
        <v>30.670463464707726</v>
      </c>
    </row>
    <row r="65" spans="2:12" x14ac:dyDescent="0.25">
      <c r="B65" s="36"/>
      <c r="H65" s="20">
        <v>44100</v>
      </c>
      <c r="I65" s="16"/>
      <c r="J65" s="16"/>
      <c r="K65" s="16"/>
      <c r="L65" s="17">
        <v>34.476970251588831</v>
      </c>
    </row>
    <row r="66" spans="2:12" x14ac:dyDescent="0.25">
      <c r="B66" s="36"/>
      <c r="H66" s="20">
        <v>48500</v>
      </c>
      <c r="I66" s="16"/>
      <c r="J66" s="16"/>
      <c r="K66" s="16"/>
      <c r="L66" s="17">
        <v>36.384520019367478</v>
      </c>
    </row>
    <row r="67" spans="2:12" x14ac:dyDescent="0.25">
      <c r="B67" s="36"/>
    </row>
    <row r="68" spans="2:12" x14ac:dyDescent="0.25">
      <c r="B68" s="36"/>
    </row>
  </sheetData>
  <mergeCells count="3">
    <mergeCell ref="H8:K8"/>
    <mergeCell ref="B3:B6"/>
    <mergeCell ref="H13:L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D56A-044A-4850-A530-3EF90E8610CF}">
  <sheetPr>
    <tabColor theme="5" tint="0.79998168889431442"/>
  </sheetPr>
  <dimension ref="B2:AJ475"/>
  <sheetViews>
    <sheetView topLeftCell="A13" workbookViewId="0">
      <selection activeCell="AA3" sqref="AA3:AF6"/>
    </sheetView>
  </sheetViews>
  <sheetFormatPr defaultRowHeight="15" x14ac:dyDescent="0.25"/>
  <cols>
    <col min="3" max="10" width="8.5703125" customWidth="1"/>
    <col min="19" max="19" width="14" customWidth="1"/>
    <col min="24" max="24" width="9.85546875" customWidth="1"/>
    <col min="25" max="25" width="10" customWidth="1"/>
    <col min="28" max="28" width="9.5703125" bestFit="1" customWidth="1"/>
  </cols>
  <sheetData>
    <row r="2" spans="2:36" ht="15.75" thickBot="1" x14ac:dyDescent="0.3"/>
    <row r="3" spans="2:36" x14ac:dyDescent="0.25">
      <c r="U3" s="307" t="s">
        <v>174</v>
      </c>
      <c r="V3" s="171" t="s">
        <v>137</v>
      </c>
      <c r="W3" s="23">
        <v>2</v>
      </c>
    </row>
    <row r="4" spans="2:36" x14ac:dyDescent="0.25">
      <c r="U4" s="308"/>
      <c r="V4" s="148" t="s">
        <v>138</v>
      </c>
      <c r="W4" s="25">
        <v>4.6306615685144825</v>
      </c>
    </row>
    <row r="5" spans="2:36" x14ac:dyDescent="0.25">
      <c r="U5" s="308"/>
      <c r="V5" s="148" t="s">
        <v>139</v>
      </c>
      <c r="W5" s="25">
        <v>2.3059887274746562E-4</v>
      </c>
    </row>
    <row r="6" spans="2:36" ht="15.75" thickBot="1" x14ac:dyDescent="0.3">
      <c r="U6" s="309"/>
      <c r="V6" s="149" t="s">
        <v>140</v>
      </c>
      <c r="W6" s="32">
        <f>SUM(X10:X429)</f>
        <v>13.324760457795776</v>
      </c>
      <c r="AJ6" s="18"/>
    </row>
    <row r="7" spans="2:36" ht="15.75" thickBot="1" x14ac:dyDescent="0.3">
      <c r="B7" s="16"/>
      <c r="C7" s="247" t="s">
        <v>387</v>
      </c>
      <c r="D7" s="247"/>
      <c r="E7" s="247"/>
      <c r="F7" s="247"/>
      <c r="G7" s="247"/>
      <c r="H7" s="247"/>
      <c r="I7" s="247"/>
      <c r="J7" s="247"/>
      <c r="K7" s="247" t="s">
        <v>388</v>
      </c>
      <c r="L7" s="247"/>
      <c r="M7" s="247"/>
      <c r="N7" s="247"/>
      <c r="O7" s="247"/>
      <c r="P7" s="247"/>
      <c r="Q7" s="247"/>
      <c r="W7" s="18"/>
      <c r="AJ7" s="18"/>
    </row>
    <row r="8" spans="2:36" ht="15.75" thickBot="1" x14ac:dyDescent="0.3">
      <c r="B8" s="16"/>
      <c r="C8" s="141" t="s">
        <v>218</v>
      </c>
      <c r="D8" s="141" t="s">
        <v>389</v>
      </c>
      <c r="E8" s="141" t="s">
        <v>220</v>
      </c>
      <c r="F8" s="141" t="s">
        <v>390</v>
      </c>
      <c r="G8" s="141" t="s">
        <v>391</v>
      </c>
      <c r="H8" s="141" t="s">
        <v>392</v>
      </c>
      <c r="I8" s="141" t="s">
        <v>393</v>
      </c>
      <c r="J8" s="141" t="s">
        <v>188</v>
      </c>
      <c r="K8" s="141" t="s">
        <v>218</v>
      </c>
      <c r="L8" s="141" t="s">
        <v>389</v>
      </c>
      <c r="M8" s="141" t="s">
        <v>220</v>
      </c>
      <c r="N8" s="141" t="s">
        <v>390</v>
      </c>
      <c r="O8" s="141" t="s">
        <v>391</v>
      </c>
      <c r="P8" s="141" t="s">
        <v>392</v>
      </c>
      <c r="Q8" s="141" t="s">
        <v>393</v>
      </c>
      <c r="S8" s="286"/>
      <c r="T8" s="249" t="s">
        <v>394</v>
      </c>
      <c r="U8" s="249" t="s">
        <v>395</v>
      </c>
      <c r="V8" s="72" t="s">
        <v>179</v>
      </c>
      <c r="W8" s="303" t="s">
        <v>146</v>
      </c>
      <c r="X8" s="305" t="s">
        <v>396</v>
      </c>
      <c r="Y8" s="72" t="s">
        <v>148</v>
      </c>
      <c r="AB8" s="310" t="s">
        <v>149</v>
      </c>
      <c r="AC8" s="311"/>
      <c r="AD8" s="311"/>
      <c r="AE8" s="312"/>
      <c r="AJ8" s="18"/>
    </row>
    <row r="9" spans="2:36" x14ac:dyDescent="0.25">
      <c r="B9" s="72">
        <v>1960</v>
      </c>
      <c r="C9" s="168">
        <v>667070000</v>
      </c>
      <c r="D9" s="168">
        <v>444704959</v>
      </c>
      <c r="E9" s="168">
        <v>92500572</v>
      </c>
      <c r="F9" s="168">
        <v>26847422</v>
      </c>
      <c r="G9" s="168">
        <v>236351868</v>
      </c>
      <c r="H9" s="168">
        <v>678169804</v>
      </c>
      <c r="I9" s="168">
        <v>215318997</v>
      </c>
      <c r="J9" s="168">
        <f>SUM(C9:I9)</f>
        <v>2360963622</v>
      </c>
      <c r="K9" s="140">
        <f>C9/$J9</f>
        <v>0.28254141393119697</v>
      </c>
      <c r="L9" s="140">
        <f t="shared" ref="L9:Q24" si="0">D9/$J9</f>
        <v>0.18835739562276069</v>
      </c>
      <c r="M9" s="140">
        <f t="shared" si="0"/>
        <v>3.9179160211558733E-2</v>
      </c>
      <c r="N9" s="140">
        <f t="shared" si="0"/>
        <v>1.1371383171612459E-2</v>
      </c>
      <c r="O9" s="140">
        <f t="shared" si="0"/>
        <v>0.10010822098130574</v>
      </c>
      <c r="P9" s="140">
        <f t="shared" si="0"/>
        <v>0.28724280106675865</v>
      </c>
      <c r="Q9" s="140">
        <f t="shared" si="0"/>
        <v>9.1199625014806773E-2</v>
      </c>
      <c r="S9" s="286"/>
      <c r="T9" s="249"/>
      <c r="U9" s="249"/>
      <c r="V9" s="16" t="s">
        <v>397</v>
      </c>
      <c r="W9" s="304"/>
      <c r="X9" s="306"/>
      <c r="Y9" s="16" t="s">
        <v>398</v>
      </c>
      <c r="AB9" s="44" t="s">
        <v>137</v>
      </c>
      <c r="AC9" s="47">
        <v>2</v>
      </c>
      <c r="AD9" s="22">
        <v>2.5</v>
      </c>
      <c r="AE9" s="23">
        <v>3</v>
      </c>
    </row>
    <row r="10" spans="2:36" x14ac:dyDescent="0.25">
      <c r="B10" s="72">
        <v>1961</v>
      </c>
      <c r="C10" s="168">
        <v>660330000</v>
      </c>
      <c r="D10" s="168">
        <v>449228590</v>
      </c>
      <c r="E10" s="168">
        <v>94943000</v>
      </c>
      <c r="F10" s="168">
        <v>27584229</v>
      </c>
      <c r="G10" s="168">
        <v>240928056</v>
      </c>
      <c r="H10" s="168">
        <v>693581984</v>
      </c>
      <c r="I10" s="168">
        <v>219257631</v>
      </c>
      <c r="J10" s="168">
        <f t="shared" ref="J10:J68" si="1">SUM(C10:I10)</f>
        <v>2385853490</v>
      </c>
      <c r="K10" s="140">
        <f t="shared" ref="K10:Q59" si="2">C10/$J10</f>
        <v>0.27676888072452427</v>
      </c>
      <c r="L10" s="140">
        <f t="shared" si="0"/>
        <v>0.18828842252170314</v>
      </c>
      <c r="M10" s="140">
        <f t="shared" si="0"/>
        <v>3.9794145113244153E-2</v>
      </c>
      <c r="N10" s="140">
        <f t="shared" si="0"/>
        <v>1.156157706900938E-2</v>
      </c>
      <c r="O10" s="140">
        <f t="shared" si="0"/>
        <v>0.10098191570011283</v>
      </c>
      <c r="P10" s="140">
        <f t="shared" si="0"/>
        <v>0.29070602486995123</v>
      </c>
      <c r="Q10" s="140">
        <f t="shared" si="0"/>
        <v>9.1899034001454966E-2</v>
      </c>
      <c r="S10" s="249" t="s">
        <v>218</v>
      </c>
      <c r="T10" s="19">
        <v>1960</v>
      </c>
      <c r="U10" s="169">
        <f t="shared" ref="U10:U41" si="3">K9</f>
        <v>0.28254141393119697</v>
      </c>
      <c r="V10" s="16">
        <v>2.56223363243616E-3</v>
      </c>
      <c r="W10" s="17">
        <f>$W$3*EXP(-$W$4*EXP(-$W$5*AB56))</f>
        <v>2.143131726792866E-2</v>
      </c>
      <c r="X10" s="20">
        <f>((W10-V10)^2)*U10</f>
        <v>1.005966997332366E-4</v>
      </c>
      <c r="Y10" s="16">
        <v>89.520541510358441</v>
      </c>
      <c r="AB10" s="45" t="s">
        <v>138</v>
      </c>
      <c r="AC10" s="24">
        <v>4.630671427944403</v>
      </c>
      <c r="AD10" s="16">
        <v>4.6068602101676017</v>
      </c>
      <c r="AE10" s="25">
        <v>4.1429085837934982</v>
      </c>
    </row>
    <row r="11" spans="2:36" ht="15.75" thickBot="1" x14ac:dyDescent="0.3">
      <c r="B11" s="72">
        <v>1962</v>
      </c>
      <c r="C11" s="168">
        <v>665770000</v>
      </c>
      <c r="D11" s="168">
        <v>453906310</v>
      </c>
      <c r="E11" s="168">
        <v>95832000</v>
      </c>
      <c r="F11" s="168">
        <v>28354448</v>
      </c>
      <c r="G11" s="168">
        <v>245347319</v>
      </c>
      <c r="H11" s="168">
        <v>709514362</v>
      </c>
      <c r="I11" s="168">
        <v>223333098</v>
      </c>
      <c r="J11" s="168">
        <f t="shared" si="1"/>
        <v>2422057537</v>
      </c>
      <c r="K11" s="140">
        <f t="shared" si="2"/>
        <v>0.27487786306870049</v>
      </c>
      <c r="L11" s="140">
        <f t="shared" si="0"/>
        <v>0.18740525485708145</v>
      </c>
      <c r="M11" s="140">
        <f t="shared" si="0"/>
        <v>3.9566359814349861E-2</v>
      </c>
      <c r="N11" s="140">
        <f t="shared" si="0"/>
        <v>1.170676070524744E-2</v>
      </c>
      <c r="O11" s="140">
        <f t="shared" si="0"/>
        <v>0.10129706468653556</v>
      </c>
      <c r="P11" s="140">
        <f t="shared" si="0"/>
        <v>0.29293869000272227</v>
      </c>
      <c r="Q11" s="140">
        <f t="shared" si="0"/>
        <v>9.2208006865362915E-2</v>
      </c>
      <c r="S11" s="249"/>
      <c r="T11" s="19">
        <v>1961</v>
      </c>
      <c r="U11" s="169">
        <f t="shared" si="3"/>
        <v>0.27676888072452427</v>
      </c>
      <c r="V11" s="16">
        <v>2.8444418249514891E-3</v>
      </c>
      <c r="W11" s="17">
        <f>$W$3*EXP(-$W$4*EXP(-$W$5*AB57))</f>
        <v>2.1125585312366316E-2</v>
      </c>
      <c r="X11" s="20">
        <f t="shared" ref="X11:X74" si="4">((W11-V11)^2)*U11</f>
        <v>9.2496217286709896E-5</v>
      </c>
      <c r="Y11" s="170">
        <v>75.805837925996457</v>
      </c>
      <c r="AB11" s="46" t="s">
        <v>139</v>
      </c>
      <c r="AC11" s="26">
        <v>2.305991149186315E-4</v>
      </c>
      <c r="AD11" s="27">
        <v>1.9363243999877844E-4</v>
      </c>
      <c r="AE11" s="28">
        <v>1.5193176333247672E-4</v>
      </c>
    </row>
    <row r="12" spans="2:36" x14ac:dyDescent="0.25">
      <c r="B12" s="72">
        <v>1963</v>
      </c>
      <c r="C12" s="168">
        <v>682335000</v>
      </c>
      <c r="D12" s="168">
        <v>458675760</v>
      </c>
      <c r="E12" s="168">
        <v>96812000</v>
      </c>
      <c r="F12" s="168">
        <v>29155281</v>
      </c>
      <c r="G12" s="168">
        <v>249668369</v>
      </c>
      <c r="H12" s="168">
        <v>725946823</v>
      </c>
      <c r="I12" s="168">
        <v>227400057</v>
      </c>
      <c r="J12" s="168">
        <f t="shared" si="1"/>
        <v>2469993290</v>
      </c>
      <c r="K12" s="140">
        <f t="shared" si="2"/>
        <v>0.27624973831406641</v>
      </c>
      <c r="L12" s="140">
        <f t="shared" si="0"/>
        <v>0.18569919272938593</v>
      </c>
      <c r="M12" s="140">
        <f t="shared" si="0"/>
        <v>3.9195248178184323E-2</v>
      </c>
      <c r="N12" s="140">
        <f t="shared" si="0"/>
        <v>1.1803789556043692E-2</v>
      </c>
      <c r="O12" s="140">
        <f t="shared" si="0"/>
        <v>0.10108058593147029</v>
      </c>
      <c r="P12" s="140">
        <f t="shared" si="0"/>
        <v>0.29390639478214936</v>
      </c>
      <c r="Q12" s="140">
        <f t="shared" si="0"/>
        <v>9.2065050508699967E-2</v>
      </c>
      <c r="S12" s="249"/>
      <c r="T12" s="19">
        <v>1962</v>
      </c>
      <c r="U12" s="169">
        <f t="shared" si="3"/>
        <v>0.27487786306870049</v>
      </c>
      <c r="V12" s="16">
        <v>3.0751631214252836E-3</v>
      </c>
      <c r="W12" s="17">
        <f>$W$3*EXP(-$W$4*EXP(-$W$5*AB58))</f>
        <v>2.1017261042672424E-2</v>
      </c>
      <c r="X12" s="20">
        <f t="shared" si="4"/>
        <v>8.8488373215431958E-5</v>
      </c>
      <c r="Y12" s="170">
        <v>70.909411667100727</v>
      </c>
      <c r="AC12" s="18"/>
    </row>
    <row r="13" spans="2:36" x14ac:dyDescent="0.25">
      <c r="B13" s="72">
        <v>1964</v>
      </c>
      <c r="C13" s="168">
        <v>698355000</v>
      </c>
      <c r="D13" s="168">
        <v>463419914</v>
      </c>
      <c r="E13" s="168">
        <v>97826000</v>
      </c>
      <c r="F13" s="168">
        <v>29982539</v>
      </c>
      <c r="G13" s="168">
        <v>253985079</v>
      </c>
      <c r="H13" s="168">
        <v>742813225</v>
      </c>
      <c r="I13" s="168">
        <v>231521815</v>
      </c>
      <c r="J13" s="168">
        <f t="shared" si="1"/>
        <v>2517903572</v>
      </c>
      <c r="K13" s="140">
        <f t="shared" si="2"/>
        <v>0.27735573663978264</v>
      </c>
      <c r="L13" s="140">
        <f t="shared" si="0"/>
        <v>0.18404990530749366</v>
      </c>
      <c r="M13" s="140">
        <f t="shared" si="0"/>
        <v>3.8852163000942755E-2</v>
      </c>
      <c r="N13" s="140">
        <f t="shared" si="0"/>
        <v>1.1907739173738302E-2</v>
      </c>
      <c r="O13" s="140">
        <f t="shared" si="0"/>
        <v>0.1008716464857535</v>
      </c>
      <c r="P13" s="140">
        <f t="shared" si="0"/>
        <v>0.29501257842450845</v>
      </c>
      <c r="Q13" s="140">
        <f t="shared" si="0"/>
        <v>9.1950230967780683E-2</v>
      </c>
      <c r="S13" s="249"/>
      <c r="T13" s="19">
        <v>1963</v>
      </c>
      <c r="U13" s="169">
        <f t="shared" si="3"/>
        <v>0.27624973831406641</v>
      </c>
      <c r="V13" s="16">
        <v>3.2483053521106284E-3</v>
      </c>
      <c r="W13" s="17">
        <f>$W$3*EXP(-$W$4*EXP(-$W$5*AB59))</f>
        <v>2.1092527256284462E-2</v>
      </c>
      <c r="X13" s="20">
        <f t="shared" si="4"/>
        <v>8.7962407219635937E-5</v>
      </c>
      <c r="Y13" s="170">
        <v>74.313643448614471</v>
      </c>
      <c r="AA13" s="16"/>
      <c r="AB13" s="247" t="s">
        <v>155</v>
      </c>
      <c r="AC13" s="247"/>
      <c r="AD13" s="247"/>
      <c r="AE13" s="247"/>
      <c r="AF13" s="72"/>
    </row>
    <row r="14" spans="2:36" x14ac:dyDescent="0.25">
      <c r="B14" s="72">
        <v>1965</v>
      </c>
      <c r="C14" s="168">
        <v>715185000</v>
      </c>
      <c r="D14" s="168">
        <v>467954960</v>
      </c>
      <c r="E14" s="168">
        <v>98883000</v>
      </c>
      <c r="F14" s="168">
        <v>30834438</v>
      </c>
      <c r="G14" s="168">
        <v>258104853</v>
      </c>
      <c r="H14" s="168">
        <v>760108104</v>
      </c>
      <c r="I14" s="168">
        <v>235667233</v>
      </c>
      <c r="J14" s="168">
        <f t="shared" si="1"/>
        <v>2566737588</v>
      </c>
      <c r="K14" s="140">
        <f t="shared" si="2"/>
        <v>0.27863580731572629</v>
      </c>
      <c r="L14" s="140">
        <f t="shared" si="0"/>
        <v>0.18231507661234281</v>
      </c>
      <c r="M14" s="140">
        <f t="shared" si="0"/>
        <v>3.852477965114056E-2</v>
      </c>
      <c r="N14" s="140">
        <f t="shared" si="0"/>
        <v>1.2013085460764289E-2</v>
      </c>
      <c r="O14" s="140">
        <f t="shared" si="0"/>
        <v>0.10055755376267939</v>
      </c>
      <c r="P14" s="140">
        <f t="shared" si="0"/>
        <v>0.29613783175719011</v>
      </c>
      <c r="Q14" s="140">
        <f t="shared" si="0"/>
        <v>9.181586544015656E-2</v>
      </c>
      <c r="S14" s="249"/>
      <c r="T14" s="19">
        <v>1964</v>
      </c>
      <c r="U14" s="169">
        <f t="shared" si="3"/>
        <v>0.27735573663978264</v>
      </c>
      <c r="V14" s="16">
        <v>3.4159038218577946E-3</v>
      </c>
      <c r="W14" s="17">
        <f>$W$3*EXP(-$W$4*EXP(-$W$5*AB60))</f>
        <v>2.1341302833513598E-2</v>
      </c>
      <c r="X14" s="20">
        <f t="shared" si="4"/>
        <v>8.9119925806494928E-5</v>
      </c>
      <c r="Y14" s="170">
        <v>85.498555159631337</v>
      </c>
      <c r="AA14" s="16"/>
      <c r="AB14" s="72" t="s">
        <v>399</v>
      </c>
      <c r="AC14" s="72" t="s">
        <v>157</v>
      </c>
      <c r="AD14" s="72" t="s">
        <v>158</v>
      </c>
      <c r="AE14" s="72" t="s">
        <v>159</v>
      </c>
      <c r="AF14" s="72" t="s">
        <v>145</v>
      </c>
    </row>
    <row r="15" spans="2:36" x14ac:dyDescent="0.25">
      <c r="B15" s="72">
        <v>1966</v>
      </c>
      <c r="C15" s="168">
        <v>735400000</v>
      </c>
      <c r="D15" s="168">
        <v>472293403</v>
      </c>
      <c r="E15" s="168">
        <v>99790000</v>
      </c>
      <c r="F15" s="168">
        <v>31713333</v>
      </c>
      <c r="G15" s="168">
        <v>262127737</v>
      </c>
      <c r="H15" s="168">
        <v>777824348</v>
      </c>
      <c r="I15" s="168">
        <v>239191699</v>
      </c>
      <c r="J15" s="168">
        <f t="shared" si="1"/>
        <v>2618340520</v>
      </c>
      <c r="K15" s="140">
        <f t="shared" si="2"/>
        <v>0.28086491973931643</v>
      </c>
      <c r="L15" s="140">
        <f t="shared" si="0"/>
        <v>0.18037890770601525</v>
      </c>
      <c r="M15" s="140">
        <f t="shared" si="0"/>
        <v>3.8111925946133239E-2</v>
      </c>
      <c r="N15" s="140">
        <f t="shared" si="0"/>
        <v>1.2111997182093031E-2</v>
      </c>
      <c r="O15" s="140">
        <f t="shared" si="0"/>
        <v>0.10011216455528099</v>
      </c>
      <c r="P15" s="140">
        <f t="shared" si="0"/>
        <v>0.29706768163218128</v>
      </c>
      <c r="Q15" s="140">
        <f t="shared" si="0"/>
        <v>9.1352403238979779E-2</v>
      </c>
      <c r="S15" s="249"/>
      <c r="T15" s="19">
        <v>1965</v>
      </c>
      <c r="U15" s="169">
        <f t="shared" si="3"/>
        <v>0.27863580731572629</v>
      </c>
      <c r="V15" s="16">
        <v>3.5719353658068818E-3</v>
      </c>
      <c r="W15" s="17">
        <f>$W$3*EXP(-$W$4*EXP(-$W$5*AB61))</f>
        <v>2.1633052213578516E-2</v>
      </c>
      <c r="X15" s="20">
        <f t="shared" si="4"/>
        <v>9.0892098669911281E-5</v>
      </c>
      <c r="Y15" s="170">
        <v>98.486777752220632</v>
      </c>
      <c r="AA15" s="313"/>
      <c r="AB15" s="20">
        <v>0</v>
      </c>
      <c r="AC15" s="17">
        <f>AC$9*EXP(-AC$10*EXP(-AC$11*$AB15))</f>
        <v>1.9496423365593731E-2</v>
      </c>
      <c r="AD15" s="17">
        <f>AD$9*EXP(-AD$10*EXP(-AD$11*$AB15))</f>
        <v>2.4957785077679758E-2</v>
      </c>
      <c r="AE15" s="17">
        <f t="shared" ref="AE15" si="5">AE$9*EXP(-AE$10*EXP(-AE$11*$AB15))</f>
        <v>4.7629817531914254E-2</v>
      </c>
      <c r="AF15" s="16"/>
    </row>
    <row r="16" spans="2:36" x14ac:dyDescent="0.25">
      <c r="B16" s="72">
        <v>1967</v>
      </c>
      <c r="C16" s="168">
        <v>754550000</v>
      </c>
      <c r="D16" s="168">
        <v>476482011</v>
      </c>
      <c r="E16" s="168">
        <v>100725000</v>
      </c>
      <c r="F16" s="168">
        <v>32625168</v>
      </c>
      <c r="G16" s="168">
        <v>266080208</v>
      </c>
      <c r="H16" s="168">
        <v>795928591</v>
      </c>
      <c r="I16" s="168">
        <v>242618326</v>
      </c>
      <c r="J16" s="168">
        <f t="shared" si="1"/>
        <v>2669009304</v>
      </c>
      <c r="K16" s="140">
        <f t="shared" si="2"/>
        <v>0.28270789422471043</v>
      </c>
      <c r="L16" s="140">
        <f t="shared" si="0"/>
        <v>0.17852392282256352</v>
      </c>
      <c r="M16" s="140">
        <f t="shared" si="0"/>
        <v>3.7738721947894717E-2</v>
      </c>
      <c r="N16" s="140">
        <f t="shared" si="0"/>
        <v>1.2223699614349489E-2</v>
      </c>
      <c r="O16" s="140">
        <f t="shared" si="0"/>
        <v>9.9692499236038637E-2</v>
      </c>
      <c r="P16" s="140">
        <f t="shared" si="0"/>
        <v>0.29821124632542684</v>
      </c>
      <c r="Q16" s="140">
        <f t="shared" si="0"/>
        <v>9.0902015829016386E-2</v>
      </c>
      <c r="S16" s="249"/>
      <c r="T16" s="19">
        <v>1966</v>
      </c>
      <c r="U16" s="169">
        <f t="shared" si="3"/>
        <v>0.28086491973931643</v>
      </c>
      <c r="V16" s="16">
        <v>3.7036655910737317E-3</v>
      </c>
      <c r="W16" s="17">
        <f>$W$3*EXP(-$W$4*EXP(-$W$5*AB62))</f>
        <v>2.1765192082476296E-2</v>
      </c>
      <c r="X16" s="20">
        <f t="shared" si="4"/>
        <v>9.1623400002766966E-5</v>
      </c>
      <c r="Y16" s="170">
        <v>104.3245661811473</v>
      </c>
      <c r="AA16" s="314"/>
      <c r="AB16" s="20">
        <f>AB15+2500</f>
        <v>2500</v>
      </c>
      <c r="AC16" s="17">
        <f t="shared" ref="AC16:AE38" si="6">AC$9*EXP(-AC$10*EXP(-AC$11*$AB16))</f>
        <v>0.14827979062729532</v>
      </c>
      <c r="AD16" s="17">
        <f t="shared" si="6"/>
        <v>0.14620467145721205</v>
      </c>
      <c r="AE16" s="17">
        <f t="shared" si="6"/>
        <v>0.17639202062002352</v>
      </c>
      <c r="AF16" s="16"/>
    </row>
    <row r="17" spans="2:32" x14ac:dyDescent="0.25">
      <c r="B17" s="72">
        <v>1968</v>
      </c>
      <c r="C17" s="168">
        <v>774510000</v>
      </c>
      <c r="D17" s="168">
        <v>480464285</v>
      </c>
      <c r="E17" s="168">
        <v>101061000</v>
      </c>
      <c r="F17" s="168">
        <v>33576485</v>
      </c>
      <c r="G17" s="168">
        <v>269881972</v>
      </c>
      <c r="H17" s="168">
        <v>814529727</v>
      </c>
      <c r="I17" s="168">
        <v>246105609</v>
      </c>
      <c r="J17" s="168">
        <f t="shared" si="1"/>
        <v>2720129078</v>
      </c>
      <c r="K17" s="140">
        <f t="shared" si="2"/>
        <v>0.28473281149196994</v>
      </c>
      <c r="L17" s="140">
        <f t="shared" si="0"/>
        <v>0.17663289910979732</v>
      </c>
      <c r="M17" s="140">
        <f t="shared" si="0"/>
        <v>3.7153016309912038E-2</v>
      </c>
      <c r="N17" s="140">
        <f t="shared" si="0"/>
        <v>1.2343710183300353E-2</v>
      </c>
      <c r="O17" s="140">
        <f t="shared" si="0"/>
        <v>9.9216604896718061E-2</v>
      </c>
      <c r="P17" s="140">
        <f t="shared" si="0"/>
        <v>0.29944524823759117</v>
      </c>
      <c r="Q17" s="140">
        <f t="shared" si="0"/>
        <v>9.0475709770711107E-2</v>
      </c>
      <c r="S17" s="249"/>
      <c r="T17" s="19">
        <v>1967</v>
      </c>
      <c r="U17" s="169">
        <f t="shared" si="3"/>
        <v>0.28270789422471043</v>
      </c>
      <c r="V17" s="16">
        <v>3.8337509200937207E-3</v>
      </c>
      <c r="W17" s="17">
        <f>$W$3*EXP(-$W$4*EXP(-$W$5*AB63))</f>
        <v>2.1590242401271942E-2</v>
      </c>
      <c r="X17" s="20">
        <f t="shared" si="4"/>
        <v>8.9135817187880928E-5</v>
      </c>
      <c r="Y17" s="170">
        <v>96.589531941781914</v>
      </c>
      <c r="AA17" s="314"/>
      <c r="AB17" s="20">
        <f t="shared" ref="AB17:AB38" si="7">AB16+2500</f>
        <v>5000</v>
      </c>
      <c r="AC17" s="17">
        <f t="shared" si="6"/>
        <v>0.46361166841134577</v>
      </c>
      <c r="AD17" s="17">
        <f t="shared" si="6"/>
        <v>0.43461083277438028</v>
      </c>
      <c r="AE17" s="17">
        <f t="shared" si="6"/>
        <v>0.43190564826474853</v>
      </c>
      <c r="AF17" s="16"/>
    </row>
    <row r="18" spans="2:32" x14ac:dyDescent="0.25">
      <c r="B18" s="72">
        <v>1969</v>
      </c>
      <c r="C18" s="168">
        <v>796025000</v>
      </c>
      <c r="D18" s="168">
        <v>484365595</v>
      </c>
      <c r="E18" s="168">
        <v>103172000</v>
      </c>
      <c r="F18" s="168">
        <v>34575589</v>
      </c>
      <c r="G18" s="168">
        <v>273650279</v>
      </c>
      <c r="H18" s="168">
        <v>833711446</v>
      </c>
      <c r="I18" s="168">
        <v>249672208</v>
      </c>
      <c r="J18" s="168">
        <f t="shared" si="1"/>
        <v>2775172117</v>
      </c>
      <c r="K18" s="140">
        <f t="shared" si="2"/>
        <v>0.28683806497036812</v>
      </c>
      <c r="L18" s="140">
        <f t="shared" si="0"/>
        <v>0.17453533495558682</v>
      </c>
      <c r="M18" s="140">
        <f t="shared" si="0"/>
        <v>3.7176793240316343E-2</v>
      </c>
      <c r="N18" s="140">
        <f t="shared" si="0"/>
        <v>1.2458898959166791E-2</v>
      </c>
      <c r="O18" s="140">
        <f t="shared" si="0"/>
        <v>9.8606597163357124E-2</v>
      </c>
      <c r="P18" s="140">
        <f t="shared" si="0"/>
        <v>0.30041792395249839</v>
      </c>
      <c r="Q18" s="140">
        <f t="shared" si="0"/>
        <v>8.9966386758706399E-2</v>
      </c>
      <c r="S18" s="249"/>
      <c r="T18" s="19">
        <v>1968</v>
      </c>
      <c r="U18" s="169">
        <f t="shared" si="3"/>
        <v>0.28473281149196994</v>
      </c>
      <c r="V18" s="16">
        <v>3.9532579796746469E-3</v>
      </c>
      <c r="W18" s="17">
        <f>$W$3*EXP(-$W$4*EXP(-$W$5*AB64))</f>
        <v>2.1475114693777608E-2</v>
      </c>
      <c r="X18" s="20">
        <f t="shared" si="4"/>
        <v>8.7417375868799647E-5</v>
      </c>
      <c r="Y18" s="170">
        <v>91.472718306607177</v>
      </c>
      <c r="AA18" s="314"/>
      <c r="AB18" s="20">
        <f t="shared" si="7"/>
        <v>7500</v>
      </c>
      <c r="AC18" s="17">
        <f t="shared" si="6"/>
        <v>0.87966449565682869</v>
      </c>
      <c r="AD18" s="17">
        <f t="shared" si="6"/>
        <v>0.85050896278470123</v>
      </c>
      <c r="AE18" s="17">
        <f t="shared" si="6"/>
        <v>0.79688336951890226</v>
      </c>
      <c r="AF18" s="16"/>
    </row>
    <row r="19" spans="2:32" x14ac:dyDescent="0.25">
      <c r="B19" s="72">
        <v>1970</v>
      </c>
      <c r="C19" s="168">
        <v>818315000</v>
      </c>
      <c r="D19" s="168">
        <v>487754353</v>
      </c>
      <c r="E19" s="168">
        <v>104345000</v>
      </c>
      <c r="F19" s="168">
        <v>35630739</v>
      </c>
      <c r="G19" s="168">
        <v>277869565</v>
      </c>
      <c r="H19" s="168">
        <v>853533824</v>
      </c>
      <c r="I19" s="168">
        <v>253286099</v>
      </c>
      <c r="J19" s="168">
        <f t="shared" si="1"/>
        <v>2830734580</v>
      </c>
      <c r="K19" s="140">
        <f t="shared" si="2"/>
        <v>0.28908220706442916</v>
      </c>
      <c r="L19" s="140">
        <f t="shared" si="0"/>
        <v>0.172306636039328</v>
      </c>
      <c r="M19" s="140">
        <f t="shared" si="0"/>
        <v>3.6861456647058727E-2</v>
      </c>
      <c r="N19" s="140">
        <f t="shared" si="0"/>
        <v>1.2587099918071443E-2</v>
      </c>
      <c r="O19" s="140">
        <f t="shared" si="0"/>
        <v>9.8161645730840644E-2</v>
      </c>
      <c r="P19" s="140">
        <f t="shared" si="0"/>
        <v>0.3015237917501965</v>
      </c>
      <c r="Q19" s="140">
        <f t="shared" si="0"/>
        <v>8.9477162850075467E-2</v>
      </c>
      <c r="S19" s="249"/>
      <c r="T19" s="19">
        <v>1969</v>
      </c>
      <c r="U19" s="169">
        <f t="shared" si="3"/>
        <v>0.28683806497036812</v>
      </c>
      <c r="V19" s="16">
        <v>4.2712226374799784E-3</v>
      </c>
      <c r="W19" s="17">
        <f>$W$3*EXP(-$W$4*EXP(-$W$5*AB65))</f>
        <v>2.1670181420781514E-2</v>
      </c>
      <c r="X19" s="20">
        <f t="shared" si="4"/>
        <v>8.6832699473110534E-5</v>
      </c>
      <c r="Y19" s="170">
        <v>100.12990326618034</v>
      </c>
      <c r="AA19" s="314"/>
      <c r="AB19" s="20">
        <f t="shared" si="7"/>
        <v>10000</v>
      </c>
      <c r="AC19" s="17">
        <f t="shared" si="6"/>
        <v>1.26068419747037</v>
      </c>
      <c r="AD19" s="17">
        <f t="shared" si="6"/>
        <v>1.286375933270917</v>
      </c>
      <c r="AE19" s="17">
        <f t="shared" si="6"/>
        <v>1.2115377604130915</v>
      </c>
      <c r="AF19" s="16"/>
    </row>
    <row r="20" spans="2:32" x14ac:dyDescent="0.25">
      <c r="B20" s="72">
        <v>1971</v>
      </c>
      <c r="C20" s="168">
        <v>841105000</v>
      </c>
      <c r="D20" s="168">
        <v>491138084</v>
      </c>
      <c r="E20" s="168">
        <v>105697000</v>
      </c>
      <c r="F20" s="168">
        <v>36748382</v>
      </c>
      <c r="G20" s="168">
        <v>282699405</v>
      </c>
      <c r="H20" s="168">
        <v>873987993</v>
      </c>
      <c r="I20" s="168">
        <v>257148668</v>
      </c>
      <c r="J20" s="168">
        <f t="shared" si="1"/>
        <v>2888524532</v>
      </c>
      <c r="K20" s="140">
        <f t="shared" si="2"/>
        <v>0.29118845648772218</v>
      </c>
      <c r="L20" s="140">
        <f t="shared" si="0"/>
        <v>0.17003078165306024</v>
      </c>
      <c r="M20" s="140">
        <f t="shared" si="0"/>
        <v>3.6592038194259657E-2</v>
      </c>
      <c r="N20" s="140">
        <f t="shared" si="0"/>
        <v>1.2722198337902155E-2</v>
      </c>
      <c r="O20" s="140">
        <f t="shared" si="0"/>
        <v>9.7869830035426542E-2</v>
      </c>
      <c r="P20" s="140">
        <f t="shared" si="0"/>
        <v>0.30257246677938204</v>
      </c>
      <c r="Q20" s="140">
        <f t="shared" si="0"/>
        <v>8.9024228512247242E-2</v>
      </c>
      <c r="S20" s="249"/>
      <c r="T20" s="19">
        <v>1970</v>
      </c>
      <c r="U20" s="169">
        <f t="shared" si="3"/>
        <v>0.28908220706442916</v>
      </c>
      <c r="V20" s="16">
        <v>4.1548792335469832E-3</v>
      </c>
      <c r="W20" s="17">
        <f>$W$3*EXP(-$W$4*EXP(-$W$5*AB66))</f>
        <v>2.1966447436128606E-2</v>
      </c>
      <c r="X20" s="20">
        <f t="shared" si="4"/>
        <v>9.1711897322844491E-5</v>
      </c>
      <c r="Y20" s="170">
        <v>113.16299155468569</v>
      </c>
      <c r="AA20" s="314"/>
      <c r="AB20" s="20">
        <f t="shared" si="7"/>
        <v>12500</v>
      </c>
      <c r="AC20" s="17">
        <f t="shared" si="6"/>
        <v>1.5431900145112192</v>
      </c>
      <c r="AD20" s="17">
        <f t="shared" si="6"/>
        <v>1.6599829807443298</v>
      </c>
      <c r="AE20" s="17">
        <f t="shared" si="6"/>
        <v>1.6135462748063474</v>
      </c>
      <c r="AF20" s="16"/>
    </row>
    <row r="21" spans="2:32" x14ac:dyDescent="0.25">
      <c r="B21" s="72">
        <v>1972</v>
      </c>
      <c r="C21" s="168">
        <v>862030000</v>
      </c>
      <c r="D21" s="168">
        <v>495098087</v>
      </c>
      <c r="E21" s="168">
        <v>107188000</v>
      </c>
      <c r="F21" s="168">
        <v>37935276</v>
      </c>
      <c r="G21" s="168">
        <v>286804406</v>
      </c>
      <c r="H21" s="168">
        <v>895075722</v>
      </c>
      <c r="I21" s="168">
        <v>260881003</v>
      </c>
      <c r="J21" s="168">
        <f t="shared" si="1"/>
        <v>2945012494</v>
      </c>
      <c r="K21" s="140">
        <f t="shared" si="2"/>
        <v>0.29270843561996784</v>
      </c>
      <c r="L21" s="140">
        <f t="shared" si="0"/>
        <v>0.16811408712482018</v>
      </c>
      <c r="M21" s="140">
        <f t="shared" si="0"/>
        <v>3.6396450004330609E-2</v>
      </c>
      <c r="N21" s="140">
        <f t="shared" si="0"/>
        <v>1.288119356956453E-2</v>
      </c>
      <c r="O21" s="140">
        <f t="shared" si="0"/>
        <v>9.7386481919624748E-2</v>
      </c>
      <c r="P21" s="140">
        <f t="shared" si="0"/>
        <v>0.3039293462501691</v>
      </c>
      <c r="Q21" s="140">
        <f t="shared" si="0"/>
        <v>8.858400551152297E-2</v>
      </c>
      <c r="S21" s="249"/>
      <c r="T21" s="19">
        <v>1971</v>
      </c>
      <c r="U21" s="169">
        <f t="shared" si="3"/>
        <v>0.29118845648772218</v>
      </c>
      <c r="V21" s="16">
        <v>4.0423014962460094E-3</v>
      </c>
      <c r="W21" s="17">
        <f>$W$3*EXP(-$W$4*EXP(-$W$5*AB67))</f>
        <v>2.2092221253078446E-2</v>
      </c>
      <c r="X21" s="20">
        <f t="shared" si="4"/>
        <v>9.4869083588299791E-5</v>
      </c>
      <c r="Y21" s="170">
        <v>118.65457778534622</v>
      </c>
      <c r="AA21" s="314"/>
      <c r="AB21" s="20">
        <f t="shared" si="7"/>
        <v>15000</v>
      </c>
      <c r="AC21" s="17">
        <f t="shared" si="6"/>
        <v>1.7288539489257826</v>
      </c>
      <c r="AD21" s="17">
        <f t="shared" si="6"/>
        <v>1.9424327530310621</v>
      </c>
      <c r="AE21" s="17">
        <f t="shared" si="6"/>
        <v>1.9629024409373281</v>
      </c>
      <c r="AF21" s="16"/>
    </row>
    <row r="22" spans="2:32" x14ac:dyDescent="0.25">
      <c r="B22" s="72">
        <v>1973</v>
      </c>
      <c r="C22" s="168">
        <v>881940000</v>
      </c>
      <c r="D22" s="168">
        <v>498993402</v>
      </c>
      <c r="E22" s="168">
        <v>108079000</v>
      </c>
      <c r="F22" s="168">
        <v>39200953</v>
      </c>
      <c r="G22" s="168">
        <v>290725080</v>
      </c>
      <c r="H22" s="168">
        <v>916721121</v>
      </c>
      <c r="I22" s="168">
        <v>264633710</v>
      </c>
      <c r="J22" s="168">
        <f t="shared" si="1"/>
        <v>3000293266</v>
      </c>
      <c r="K22" s="140">
        <f t="shared" si="2"/>
        <v>0.29395126469613586</v>
      </c>
      <c r="L22" s="140">
        <f t="shared" si="0"/>
        <v>0.16631487583387458</v>
      </c>
      <c r="M22" s="140">
        <f t="shared" si="0"/>
        <v>3.6022811911347333E-2</v>
      </c>
      <c r="N22" s="140">
        <f t="shared" si="0"/>
        <v>1.3065707090781439E-2</v>
      </c>
      <c r="O22" s="140">
        <f t="shared" si="0"/>
        <v>9.6898887616941376E-2</v>
      </c>
      <c r="P22" s="140">
        <f t="shared" si="0"/>
        <v>0.30554383846022337</v>
      </c>
      <c r="Q22" s="140">
        <f t="shared" si="0"/>
        <v>8.820261439069603E-2</v>
      </c>
      <c r="S22" s="249"/>
      <c r="T22" s="19">
        <v>1972</v>
      </c>
      <c r="U22" s="169">
        <f t="shared" si="3"/>
        <v>0.29270843561996784</v>
      </c>
      <c r="V22" s="16">
        <v>4.9302228460726422E-3</v>
      </c>
      <c r="W22" s="17">
        <f>$W$3*EXP(-$W$4*EXP(-$W$5*AB68))</f>
        <v>2.239750547957798E-2</v>
      </c>
      <c r="X22" s="20">
        <f t="shared" si="4"/>
        <v>8.9307089010606642E-5</v>
      </c>
      <c r="Y22" s="170">
        <v>131.88356124386769</v>
      </c>
      <c r="AA22" s="314"/>
      <c r="AB22" s="20">
        <f t="shared" si="7"/>
        <v>17500</v>
      </c>
      <c r="AC22" s="17">
        <f t="shared" si="6"/>
        <v>1.8428075980318175</v>
      </c>
      <c r="AD22" s="17">
        <f t="shared" si="6"/>
        <v>2.1399382781423744</v>
      </c>
      <c r="AE22" s="17">
        <f t="shared" si="6"/>
        <v>2.2444869038606963</v>
      </c>
      <c r="AF22" s="16"/>
    </row>
    <row r="23" spans="2:32" x14ac:dyDescent="0.25">
      <c r="B23" s="72">
        <v>1974</v>
      </c>
      <c r="C23" s="168">
        <v>900350000</v>
      </c>
      <c r="D23" s="168">
        <v>502765470</v>
      </c>
      <c r="E23" s="168">
        <v>110162000</v>
      </c>
      <c r="F23" s="168">
        <v>40555936</v>
      </c>
      <c r="G23" s="168">
        <v>294628773</v>
      </c>
      <c r="H23" s="168">
        <v>938833864</v>
      </c>
      <c r="I23" s="168">
        <v>268573279</v>
      </c>
      <c r="J23" s="168">
        <f t="shared" si="1"/>
        <v>3055869322</v>
      </c>
      <c r="K23" s="140">
        <f t="shared" si="2"/>
        <v>0.29462974529641878</v>
      </c>
      <c r="L23" s="140">
        <f t="shared" si="0"/>
        <v>0.16452453198193401</v>
      </c>
      <c r="M23" s="140">
        <f t="shared" si="0"/>
        <v>3.6049316378457361E-2</v>
      </c>
      <c r="N23" s="140">
        <f t="shared" si="0"/>
        <v>1.3271488969776044E-2</v>
      </c>
      <c r="O23" s="140">
        <f t="shared" si="0"/>
        <v>9.6414061582702715E-2</v>
      </c>
      <c r="P23" s="140">
        <f t="shared" si="0"/>
        <v>0.30722317124004295</v>
      </c>
      <c r="Q23" s="140">
        <f t="shared" si="0"/>
        <v>8.7887684550668102E-2</v>
      </c>
      <c r="S23" s="249"/>
      <c r="T23" s="19">
        <v>1973</v>
      </c>
      <c r="U23" s="169">
        <f t="shared" si="3"/>
        <v>0.29395126469613586</v>
      </c>
      <c r="V23" s="16">
        <v>4.8189219221262221E-3</v>
      </c>
      <c r="W23" s="17">
        <f>$W$3*EXP(-$W$4*EXP(-$W$5*AB69))</f>
        <v>2.2988269379264882E-2</v>
      </c>
      <c r="X23" s="20">
        <f t="shared" si="4"/>
        <v>9.7040716232057393E-5</v>
      </c>
      <c r="Y23" s="170">
        <v>157.09037429865688</v>
      </c>
      <c r="AA23" s="314"/>
      <c r="AB23" s="20">
        <f t="shared" si="7"/>
        <v>20000</v>
      </c>
      <c r="AC23" s="17">
        <f t="shared" si="6"/>
        <v>1.9100985561947164</v>
      </c>
      <c r="AD23" s="17">
        <f t="shared" si="6"/>
        <v>2.2715293573081343</v>
      </c>
      <c r="AE23" s="17">
        <f t="shared" si="6"/>
        <v>2.4600116185664236</v>
      </c>
      <c r="AF23" s="16"/>
    </row>
    <row r="24" spans="2:32" x14ac:dyDescent="0.25">
      <c r="B24" s="72">
        <v>1975</v>
      </c>
      <c r="C24" s="168">
        <v>916395000</v>
      </c>
      <c r="D24" s="168">
        <v>506425921</v>
      </c>
      <c r="E24" s="168">
        <v>111940000</v>
      </c>
      <c r="F24" s="168">
        <v>42010476</v>
      </c>
      <c r="G24" s="168">
        <v>298724228</v>
      </c>
      <c r="H24" s="168">
        <v>961350514</v>
      </c>
      <c r="I24" s="168">
        <v>272379971</v>
      </c>
      <c r="J24" s="168">
        <f t="shared" si="1"/>
        <v>3109226110</v>
      </c>
      <c r="K24" s="140">
        <f t="shared" si="2"/>
        <v>0.29473411311343967</v>
      </c>
      <c r="L24" s="140">
        <f t="shared" si="0"/>
        <v>0.16287844726738127</v>
      </c>
      <c r="M24" s="140">
        <f t="shared" si="0"/>
        <v>3.6002527973110328E-2</v>
      </c>
      <c r="N24" s="140">
        <f t="shared" si="0"/>
        <v>1.3511553844503126E-2</v>
      </c>
      <c r="O24" s="140">
        <f t="shared" si="0"/>
        <v>9.6076714086258591E-2</v>
      </c>
      <c r="P24" s="140">
        <f t="shared" si="0"/>
        <v>0.30919286021305153</v>
      </c>
      <c r="Q24" s="140">
        <f t="shared" si="0"/>
        <v>8.7603783502255492E-2</v>
      </c>
      <c r="S24" s="249"/>
      <c r="T24" s="19">
        <v>1974</v>
      </c>
      <c r="U24" s="169">
        <f t="shared" si="3"/>
        <v>0.29462974529641878</v>
      </c>
      <c r="V24" s="16">
        <v>5.6644638196257004E-3</v>
      </c>
      <c r="W24" s="17">
        <f>$W$3*EXP(-$W$4*EXP(-$W$5*AB70))</f>
        <v>2.3060556905082717E-2</v>
      </c>
      <c r="X24" s="20">
        <f t="shared" si="4"/>
        <v>8.9162048138529713E-5</v>
      </c>
      <c r="Y24" s="170">
        <v>160.14009372768567</v>
      </c>
      <c r="AA24" s="314"/>
      <c r="AB24" s="20">
        <f t="shared" si="7"/>
        <v>22500</v>
      </c>
      <c r="AC24" s="17">
        <f t="shared" si="6"/>
        <v>1.9489793025692415</v>
      </c>
      <c r="AD24" s="17">
        <f t="shared" si="6"/>
        <v>2.3566230095162854</v>
      </c>
      <c r="AE24" s="17">
        <f t="shared" si="6"/>
        <v>2.6192275000778511</v>
      </c>
      <c r="AF24" s="29"/>
    </row>
    <row r="25" spans="2:32" x14ac:dyDescent="0.25">
      <c r="B25" s="72">
        <v>1976</v>
      </c>
      <c r="C25" s="168">
        <v>930685000</v>
      </c>
      <c r="D25" s="168">
        <v>509836709</v>
      </c>
      <c r="E25" s="168">
        <v>112771000</v>
      </c>
      <c r="F25" s="168">
        <v>43559718</v>
      </c>
      <c r="G25" s="168">
        <v>302726998</v>
      </c>
      <c r="H25" s="168">
        <v>984204419</v>
      </c>
      <c r="I25" s="168">
        <v>276337511</v>
      </c>
      <c r="J25" s="168">
        <f t="shared" si="1"/>
        <v>3160121355</v>
      </c>
      <c r="K25" s="140">
        <f t="shared" si="2"/>
        <v>0.29450925943950024</v>
      </c>
      <c r="L25" s="140">
        <f t="shared" si="2"/>
        <v>0.16133453488845526</v>
      </c>
      <c r="M25" s="140">
        <f t="shared" si="2"/>
        <v>3.5685654863086738E-2</v>
      </c>
      <c r="N25" s="140">
        <f t="shared" si="2"/>
        <v>1.3784191525138439E-2</v>
      </c>
      <c r="O25" s="140">
        <f t="shared" si="2"/>
        <v>9.5796004011371269E-2</v>
      </c>
      <c r="P25" s="140">
        <f t="shared" si="2"/>
        <v>0.31144513404296148</v>
      </c>
      <c r="Q25" s="140">
        <f t="shared" si="2"/>
        <v>8.7445221229486614E-2</v>
      </c>
      <c r="S25" s="249"/>
      <c r="T25" s="19">
        <v>1975</v>
      </c>
      <c r="U25" s="169">
        <f t="shared" si="3"/>
        <v>0.29473411311343967</v>
      </c>
      <c r="V25" s="16">
        <v>5.5652857119473584E-3</v>
      </c>
      <c r="W25" s="17">
        <f>$W$3*EXP(-$W$4*EXP(-$W$5*AB71))</f>
        <v>2.3495666945007258E-2</v>
      </c>
      <c r="X25" s="20">
        <f t="shared" si="4"/>
        <v>9.4756596238925567E-5</v>
      </c>
      <c r="Y25" s="170">
        <v>178.34181960809613</v>
      </c>
      <c r="AA25" s="314"/>
      <c r="AB25" s="20">
        <f t="shared" si="7"/>
        <v>25000</v>
      </c>
      <c r="AC25" s="17">
        <f t="shared" si="6"/>
        <v>1.9711711797111422</v>
      </c>
      <c r="AD25" s="17">
        <f t="shared" si="6"/>
        <v>2.4106431262191599</v>
      </c>
      <c r="AE25" s="17">
        <f t="shared" si="6"/>
        <v>2.7340225507221638</v>
      </c>
      <c r="AF25" s="16"/>
    </row>
    <row r="26" spans="2:32" x14ac:dyDescent="0.25">
      <c r="B26" s="72">
        <v>1977</v>
      </c>
      <c r="C26" s="168">
        <v>943455000</v>
      </c>
      <c r="D26" s="168">
        <v>513033737</v>
      </c>
      <c r="E26" s="168">
        <v>113863000</v>
      </c>
      <c r="F26" s="168">
        <v>45209383</v>
      </c>
      <c r="G26" s="168">
        <v>306834746</v>
      </c>
      <c r="H26" s="168">
        <v>1007439476</v>
      </c>
      <c r="I26" s="168">
        <v>280348742</v>
      </c>
      <c r="J26" s="168">
        <f t="shared" si="1"/>
        <v>3210184084</v>
      </c>
      <c r="K26" s="140">
        <f t="shared" si="2"/>
        <v>0.29389436098144955</v>
      </c>
      <c r="L26" s="140">
        <f t="shared" si="2"/>
        <v>0.15981442919645353</v>
      </c>
      <c r="M26" s="140">
        <f t="shared" si="2"/>
        <v>3.5469305504163731E-2</v>
      </c>
      <c r="N26" s="140">
        <f t="shared" si="2"/>
        <v>1.4083112312882553E-2</v>
      </c>
      <c r="O26" s="140">
        <f t="shared" si="2"/>
        <v>9.5581666960878248E-2</v>
      </c>
      <c r="P26" s="140">
        <f t="shared" si="2"/>
        <v>0.31382607652352934</v>
      </c>
      <c r="Q26" s="140">
        <f t="shared" si="2"/>
        <v>8.7331048520643023E-2</v>
      </c>
      <c r="S26" s="249"/>
      <c r="T26" s="19">
        <v>1976</v>
      </c>
      <c r="U26" s="169">
        <f t="shared" si="3"/>
        <v>0.29450925943950024</v>
      </c>
      <c r="V26" s="16">
        <v>8.2197521180635766E-3</v>
      </c>
      <c r="W26" s="17">
        <f>$W$3*EXP(-$W$4*EXP(-$W$5*AB72))</f>
        <v>2.3185778835068397E-2</v>
      </c>
      <c r="X26" s="20">
        <f t="shared" si="4"/>
        <v>6.5964759899280958E-5</v>
      </c>
      <c r="Y26" s="170">
        <v>165.40554037242046</v>
      </c>
      <c r="AA26" s="314"/>
      <c r="AB26" s="20">
        <f t="shared" si="7"/>
        <v>27500</v>
      </c>
      <c r="AC26" s="17">
        <f t="shared" si="6"/>
        <v>1.9837506563333318</v>
      </c>
      <c r="AD26" s="17">
        <f t="shared" si="6"/>
        <v>2.4445486366682654</v>
      </c>
      <c r="AE26" s="17">
        <f t="shared" si="6"/>
        <v>2.8154241494282415</v>
      </c>
      <c r="AF26" s="29"/>
    </row>
    <row r="27" spans="2:32" x14ac:dyDescent="0.25">
      <c r="B27" s="72">
        <v>1978</v>
      </c>
      <c r="C27" s="168">
        <v>956165000</v>
      </c>
      <c r="D27" s="168">
        <v>516135773</v>
      </c>
      <c r="E27" s="168">
        <v>114898000</v>
      </c>
      <c r="F27" s="168">
        <v>46991381</v>
      </c>
      <c r="G27" s="168">
        <v>311043072</v>
      </c>
      <c r="H27" s="168">
        <v>1031136513</v>
      </c>
      <c r="I27" s="168">
        <v>284447882</v>
      </c>
      <c r="J27" s="168">
        <f t="shared" si="1"/>
        <v>3260817621</v>
      </c>
      <c r="K27" s="140">
        <f t="shared" si="2"/>
        <v>0.2932286043359798</v>
      </c>
      <c r="L27" s="140">
        <f t="shared" si="2"/>
        <v>0.15828415845033242</v>
      </c>
      <c r="M27" s="140">
        <f t="shared" si="2"/>
        <v>3.523594795981385E-2</v>
      </c>
      <c r="N27" s="140">
        <f t="shared" si="2"/>
        <v>1.4410919732943875E-2</v>
      </c>
      <c r="O27" s="140">
        <f t="shared" si="2"/>
        <v>9.5388061569850066E-2</v>
      </c>
      <c r="P27" s="140">
        <f t="shared" si="2"/>
        <v>0.31622023456919979</v>
      </c>
      <c r="Q27" s="140">
        <f t="shared" si="2"/>
        <v>8.7232073381880201E-2</v>
      </c>
      <c r="S27" s="249"/>
      <c r="T27" s="19">
        <v>1977</v>
      </c>
      <c r="U27" s="169">
        <f t="shared" si="3"/>
        <v>0.29389436098144955</v>
      </c>
      <c r="V27" s="16">
        <v>9.0094387119682429E-3</v>
      </c>
      <c r="W27" s="17">
        <f>$W$3*EXP(-$W$4*EXP(-$W$5*AB73))</f>
        <v>2.3666646334806567E-2</v>
      </c>
      <c r="X27" s="20">
        <f t="shared" si="4"/>
        <v>6.3138423352954517E-5</v>
      </c>
      <c r="Y27" s="170">
        <v>185.42283291367269</v>
      </c>
      <c r="AA27" s="314"/>
      <c r="AB27" s="20">
        <f t="shared" si="7"/>
        <v>30000</v>
      </c>
      <c r="AC27" s="17">
        <f t="shared" si="6"/>
        <v>1.9908537865402085</v>
      </c>
      <c r="AD27" s="17">
        <f t="shared" si="6"/>
        <v>2.4656804263716343</v>
      </c>
      <c r="AE27" s="17">
        <f t="shared" si="6"/>
        <v>2.87249248861204</v>
      </c>
      <c r="AF27" s="29"/>
    </row>
    <row r="28" spans="2:32" x14ac:dyDescent="0.25">
      <c r="B28" s="72">
        <v>1979</v>
      </c>
      <c r="C28" s="168">
        <v>969005000</v>
      </c>
      <c r="D28" s="168">
        <v>519188139</v>
      </c>
      <c r="E28" s="168">
        <v>115870000</v>
      </c>
      <c r="F28" s="168">
        <v>48946635</v>
      </c>
      <c r="G28" s="168">
        <v>315380441</v>
      </c>
      <c r="H28" s="168">
        <v>1055441259</v>
      </c>
      <c r="I28" s="168">
        <v>288660929</v>
      </c>
      <c r="J28" s="168">
        <f t="shared" si="1"/>
        <v>3312492403</v>
      </c>
      <c r="K28" s="140">
        <f t="shared" si="2"/>
        <v>0.29253048222009764</v>
      </c>
      <c r="L28" s="140">
        <f t="shared" si="2"/>
        <v>0.1567364014268503</v>
      </c>
      <c r="M28" s="140">
        <f t="shared" si="2"/>
        <v>3.4979702865147975E-2</v>
      </c>
      <c r="N28" s="140">
        <f t="shared" si="2"/>
        <v>1.4776376530153207E-2</v>
      </c>
      <c r="O28" s="140">
        <f t="shared" si="2"/>
        <v>9.5209408092339104E-2</v>
      </c>
      <c r="P28" s="140">
        <f t="shared" si="2"/>
        <v>0.31862450704615247</v>
      </c>
      <c r="Q28" s="140">
        <f t="shared" si="2"/>
        <v>8.7143121819259303E-2</v>
      </c>
      <c r="S28" s="249"/>
      <c r="T28" s="19">
        <v>1978</v>
      </c>
      <c r="U28" s="169">
        <f t="shared" si="3"/>
        <v>0.2932286043359798</v>
      </c>
      <c r="V28" s="16">
        <v>9.7786469908436296E-3</v>
      </c>
      <c r="W28" s="17">
        <f>$W$3*EXP(-$W$4*EXP(-$W$5*AB74))</f>
        <v>2.2971844417524725E-2</v>
      </c>
      <c r="X28" s="20">
        <f t="shared" si="4"/>
        <v>5.1039505268938726E-5</v>
      </c>
      <c r="Y28" s="170">
        <v>156.39638852004444</v>
      </c>
      <c r="AA28" s="314"/>
      <c r="AB28" s="20">
        <f t="shared" si="7"/>
        <v>32500</v>
      </c>
      <c r="AC28" s="17">
        <f t="shared" si="6"/>
        <v>1.9948559243162107</v>
      </c>
      <c r="AD28" s="17">
        <f t="shared" si="6"/>
        <v>2.4787940458971089</v>
      </c>
      <c r="AE28" s="17">
        <f t="shared" si="6"/>
        <v>2.9121907542452776</v>
      </c>
      <c r="AF28" s="29"/>
    </row>
    <row r="29" spans="2:32" x14ac:dyDescent="0.25">
      <c r="B29" s="72">
        <v>1980</v>
      </c>
      <c r="C29" s="168">
        <v>981235000</v>
      </c>
      <c r="D29" s="168">
        <v>522309668</v>
      </c>
      <c r="E29" s="168">
        <v>116782000</v>
      </c>
      <c r="F29" s="168">
        <v>51099128</v>
      </c>
      <c r="G29" s="168">
        <v>319502039</v>
      </c>
      <c r="H29" s="168">
        <v>1080447146</v>
      </c>
      <c r="I29" s="168">
        <v>293091167</v>
      </c>
      <c r="J29" s="168">
        <f t="shared" si="1"/>
        <v>3364466148</v>
      </c>
      <c r="K29" s="140">
        <f t="shared" si="2"/>
        <v>0.29164656644956677</v>
      </c>
      <c r="L29" s="140">
        <f t="shared" si="2"/>
        <v>0.15524295535280863</v>
      </c>
      <c r="M29" s="140">
        <f t="shared" si="2"/>
        <v>3.4710410169952466E-2</v>
      </c>
      <c r="N29" s="140">
        <f t="shared" si="2"/>
        <v>1.5187885908846422E-2</v>
      </c>
      <c r="O29" s="140">
        <f t="shared" si="2"/>
        <v>9.4963665837424854E-2</v>
      </c>
      <c r="P29" s="140">
        <f t="shared" si="2"/>
        <v>0.32113479478527956</v>
      </c>
      <c r="Q29" s="140">
        <f t="shared" si="2"/>
        <v>8.7113721496121288E-2</v>
      </c>
      <c r="S29" s="249"/>
      <c r="T29" s="19">
        <v>1979</v>
      </c>
      <c r="U29" s="169">
        <f t="shared" si="3"/>
        <v>0.29253048222009764</v>
      </c>
      <c r="V29" s="16">
        <v>1.0526261474398996E-2</v>
      </c>
      <c r="W29" s="17">
        <f>$W$3*EXP(-$W$4*EXP(-$W$5*AB75))</f>
        <v>2.3631805732227753E-2</v>
      </c>
      <c r="X29" s="20">
        <f t="shared" si="4"/>
        <v>5.0243657893529849E-5</v>
      </c>
      <c r="Y29" s="170">
        <v>183.98315221597773</v>
      </c>
      <c r="AA29" s="314"/>
      <c r="AB29" s="20">
        <f t="shared" si="7"/>
        <v>35000</v>
      </c>
      <c r="AC29" s="17">
        <f t="shared" si="6"/>
        <v>1.9971081052730251</v>
      </c>
      <c r="AD29" s="17">
        <f t="shared" si="6"/>
        <v>2.4869101978710586</v>
      </c>
      <c r="AE29" s="17">
        <f t="shared" si="6"/>
        <v>2.9396590003533123</v>
      </c>
      <c r="AF29" s="16"/>
    </row>
    <row r="30" spans="2:32" x14ac:dyDescent="0.25">
      <c r="B30" s="72">
        <v>1981</v>
      </c>
      <c r="C30" s="168">
        <v>993885000</v>
      </c>
      <c r="D30" s="168">
        <v>525371852</v>
      </c>
      <c r="E30" s="168">
        <v>117648000</v>
      </c>
      <c r="F30" s="168">
        <v>53450984</v>
      </c>
      <c r="G30" s="168">
        <v>323693539</v>
      </c>
      <c r="H30" s="168">
        <v>1106242902</v>
      </c>
      <c r="I30" s="168">
        <v>297703855</v>
      </c>
      <c r="J30" s="168">
        <f t="shared" si="1"/>
        <v>3417996132</v>
      </c>
      <c r="K30" s="140">
        <f t="shared" si="2"/>
        <v>0.29078002479143822</v>
      </c>
      <c r="L30" s="140">
        <f t="shared" si="2"/>
        <v>0.15370756189024265</v>
      </c>
      <c r="M30" s="140">
        <f t="shared" si="2"/>
        <v>3.4420167682038795E-2</v>
      </c>
      <c r="N30" s="140">
        <f t="shared" si="2"/>
        <v>1.5638105467581025E-2</v>
      </c>
      <c r="O30" s="140">
        <f t="shared" si="2"/>
        <v>9.4702722442987247E-2</v>
      </c>
      <c r="P30" s="140">
        <f t="shared" si="2"/>
        <v>0.32365247334340752</v>
      </c>
      <c r="Q30" s="140">
        <f t="shared" si="2"/>
        <v>8.7098944382304533E-2</v>
      </c>
      <c r="S30" s="249"/>
      <c r="T30" s="19">
        <v>1980</v>
      </c>
      <c r="U30" s="169">
        <f t="shared" si="3"/>
        <v>0.29164656644956677</v>
      </c>
      <c r="V30" s="16">
        <v>9.5288080836904501E-3</v>
      </c>
      <c r="W30" s="17">
        <f>$W$3*EXP(-$W$4*EXP(-$W$5*AB76))</f>
        <v>2.3894665647668033E-2</v>
      </c>
      <c r="X30" s="20">
        <f t="shared" si="4"/>
        <v>6.0189395295114874E-5</v>
      </c>
      <c r="Y30" s="170">
        <v>194.80472218683599</v>
      </c>
      <c r="AA30" s="314"/>
      <c r="AB30" s="20">
        <f t="shared" si="7"/>
        <v>37500</v>
      </c>
      <c r="AC30" s="17">
        <f t="shared" si="6"/>
        <v>1.9983746372101541</v>
      </c>
      <c r="AD30" s="17">
        <f t="shared" si="6"/>
        <v>2.4919251128130369</v>
      </c>
      <c r="AE30" s="17">
        <f t="shared" si="6"/>
        <v>2.9585957383037282</v>
      </c>
      <c r="AF30" s="16"/>
    </row>
    <row r="31" spans="2:32" x14ac:dyDescent="0.25">
      <c r="B31" s="72">
        <v>1982</v>
      </c>
      <c r="C31" s="168">
        <v>1008630000</v>
      </c>
      <c r="D31" s="168">
        <v>528027198</v>
      </c>
      <c r="E31" s="168">
        <v>118449000</v>
      </c>
      <c r="F31" s="168">
        <v>55976182</v>
      </c>
      <c r="G31" s="168">
        <v>327839596</v>
      </c>
      <c r="H31" s="168">
        <v>1132653573</v>
      </c>
      <c r="I31" s="168">
        <v>302458395</v>
      </c>
      <c r="J31" s="168">
        <f t="shared" si="1"/>
        <v>3474033944</v>
      </c>
      <c r="K31" s="140">
        <f t="shared" si="2"/>
        <v>0.29033395074967638</v>
      </c>
      <c r="L31" s="140">
        <f t="shared" si="2"/>
        <v>0.15199252699069196</v>
      </c>
      <c r="M31" s="140">
        <f t="shared" si="2"/>
        <v>3.4095521779392263E-2</v>
      </c>
      <c r="N31" s="140">
        <f t="shared" si="2"/>
        <v>1.6112733180594391E-2</v>
      </c>
      <c r="O31" s="140">
        <f t="shared" si="2"/>
        <v>9.4368564408016622E-2</v>
      </c>
      <c r="P31" s="140">
        <f t="shared" si="2"/>
        <v>0.32603411229075774</v>
      </c>
      <c r="Q31" s="140">
        <f t="shared" si="2"/>
        <v>8.7062590600870654E-2</v>
      </c>
      <c r="S31" s="249"/>
      <c r="T31" s="19">
        <v>1981</v>
      </c>
      <c r="U31" s="169">
        <f t="shared" si="3"/>
        <v>0.29078002479143822</v>
      </c>
      <c r="V31" s="16">
        <v>9.4075270277748421E-3</v>
      </c>
      <c r="W31" s="17">
        <f>$W$3*EXP(-$W$4*EXP(-$W$5*AB77))</f>
        <v>2.3950011484696544E-2</v>
      </c>
      <c r="X31" s="20">
        <f t="shared" si="4"/>
        <v>6.1495280361393843E-5</v>
      </c>
      <c r="Y31" s="170">
        <v>197.07147449910167</v>
      </c>
      <c r="AA31" s="314"/>
      <c r="AB31" s="20">
        <f t="shared" si="7"/>
        <v>40000</v>
      </c>
      <c r="AC31" s="17">
        <f t="shared" si="6"/>
        <v>1.9990866066461994</v>
      </c>
      <c r="AD31" s="17">
        <f t="shared" si="6"/>
        <v>2.4950206554937315</v>
      </c>
      <c r="AE31" s="17">
        <f t="shared" si="6"/>
        <v>2.9716182569371079</v>
      </c>
      <c r="AF31" s="29"/>
    </row>
    <row r="32" spans="2:32" x14ac:dyDescent="0.25">
      <c r="B32" s="72">
        <v>1983</v>
      </c>
      <c r="C32" s="168">
        <v>1023310000</v>
      </c>
      <c r="D32" s="168">
        <v>530424475</v>
      </c>
      <c r="E32" s="168">
        <v>119259000</v>
      </c>
      <c r="F32" s="168">
        <v>58633271</v>
      </c>
      <c r="G32" s="168">
        <v>331867750</v>
      </c>
      <c r="H32" s="168">
        <v>1159457335</v>
      </c>
      <c r="I32" s="168">
        <v>307270303</v>
      </c>
      <c r="J32" s="168">
        <f t="shared" si="1"/>
        <v>3530222134</v>
      </c>
      <c r="K32" s="140">
        <f t="shared" si="2"/>
        <v>0.28987127754493874</v>
      </c>
      <c r="L32" s="140">
        <f t="shared" si="2"/>
        <v>0.15025243592787468</v>
      </c>
      <c r="M32" s="140">
        <f t="shared" si="2"/>
        <v>3.3782293428904098E-2</v>
      </c>
      <c r="N32" s="140">
        <f t="shared" si="2"/>
        <v>1.660894662556665E-2</v>
      </c>
      <c r="O32" s="140">
        <f t="shared" si="2"/>
        <v>9.4007611250221682E-2</v>
      </c>
      <c r="P32" s="140">
        <f t="shared" si="2"/>
        <v>0.32843750081138662</v>
      </c>
      <c r="Q32" s="140">
        <f t="shared" si="2"/>
        <v>8.7039934411107509E-2</v>
      </c>
      <c r="S32" s="249"/>
      <c r="T32" s="19">
        <v>1982</v>
      </c>
      <c r="U32" s="169">
        <f t="shared" si="3"/>
        <v>0.29033395074967638</v>
      </c>
      <c r="V32" s="16">
        <v>1.0955454428283912E-2</v>
      </c>
      <c r="W32" s="17">
        <f>$W$3*EXP(-$W$4*EXP(-$W$5*AB78))</f>
        <v>2.4103457951088422E-2</v>
      </c>
      <c r="X32" s="20">
        <f t="shared" si="4"/>
        <v>5.0190029089320185E-5</v>
      </c>
      <c r="Y32" s="170">
        <v>203.33491950346371</v>
      </c>
      <c r="AA32" s="314"/>
      <c r="AB32" s="20">
        <f t="shared" si="7"/>
        <v>42500</v>
      </c>
      <c r="AC32" s="17">
        <f t="shared" si="6"/>
        <v>1.9994867469995166</v>
      </c>
      <c r="AD32" s="17">
        <f t="shared" si="6"/>
        <v>2.4969302393726553</v>
      </c>
      <c r="AE32" s="17">
        <f t="shared" si="6"/>
        <v>2.9805583695138145</v>
      </c>
      <c r="AF32" s="29"/>
    </row>
    <row r="33" spans="2:32" x14ac:dyDescent="0.25">
      <c r="B33" s="72">
        <v>1984</v>
      </c>
      <c r="C33" s="168">
        <v>1036825000</v>
      </c>
      <c r="D33" s="168">
        <v>532685240</v>
      </c>
      <c r="E33" s="168">
        <v>120018000</v>
      </c>
      <c r="F33" s="168">
        <v>61365163</v>
      </c>
      <c r="G33" s="168">
        <v>335784684</v>
      </c>
      <c r="H33" s="168">
        <v>1186508425</v>
      </c>
      <c r="I33" s="168">
        <v>312403551</v>
      </c>
      <c r="J33" s="168">
        <f t="shared" si="1"/>
        <v>3585590063</v>
      </c>
      <c r="K33" s="140">
        <f t="shared" si="2"/>
        <v>0.28916440021939005</v>
      </c>
      <c r="L33" s="140">
        <f t="shared" si="2"/>
        <v>0.14856278343049389</v>
      </c>
      <c r="M33" s="140">
        <f t="shared" si="2"/>
        <v>3.3472314986165222E-2</v>
      </c>
      <c r="N33" s="140">
        <f t="shared" si="2"/>
        <v>1.7114383385103665E-2</v>
      </c>
      <c r="O33" s="140">
        <f t="shared" si="2"/>
        <v>9.3648375330183414E-2</v>
      </c>
      <c r="P33" s="140">
        <f t="shared" si="2"/>
        <v>0.33091022792696756</v>
      </c>
      <c r="Q33" s="140">
        <f t="shared" si="2"/>
        <v>8.7127514721696164E-2</v>
      </c>
      <c r="S33" s="249"/>
      <c r="T33" s="19">
        <v>1983</v>
      </c>
      <c r="U33" s="169">
        <f t="shared" si="3"/>
        <v>0.28987127754493874</v>
      </c>
      <c r="V33" s="16">
        <v>1.1628929649861721E-2</v>
      </c>
      <c r="W33" s="17">
        <f>$W$3*EXP(-$W$4*EXP(-$W$5*AB79))</f>
        <v>2.4650888782443658E-2</v>
      </c>
      <c r="X33" s="20">
        <f t="shared" si="4"/>
        <v>4.9153884049238235E-5</v>
      </c>
      <c r="Y33" s="170">
        <v>225.43192889081189</v>
      </c>
      <c r="AA33" s="314"/>
      <c r="AB33" s="20">
        <f t="shared" si="7"/>
        <v>45000</v>
      </c>
      <c r="AC33" s="17">
        <f t="shared" si="6"/>
        <v>1.9997116060755491</v>
      </c>
      <c r="AD33" s="17">
        <f t="shared" si="6"/>
        <v>2.4981077734797088</v>
      </c>
      <c r="AE33" s="17">
        <f t="shared" si="6"/>
        <v>2.9866886952960283</v>
      </c>
      <c r="AF33" s="16"/>
    </row>
    <row r="34" spans="2:32" x14ac:dyDescent="0.25">
      <c r="B34" s="72">
        <v>1985</v>
      </c>
      <c r="C34" s="168">
        <v>1051040000</v>
      </c>
      <c r="D34" s="168">
        <v>534930638</v>
      </c>
      <c r="E34" s="168">
        <v>120754000</v>
      </c>
      <c r="F34" s="168">
        <v>64121079</v>
      </c>
      <c r="G34" s="168">
        <v>339749601</v>
      </c>
      <c r="H34" s="168">
        <v>1213598219</v>
      </c>
      <c r="I34" s="168">
        <v>317702629</v>
      </c>
      <c r="J34" s="168">
        <f t="shared" si="1"/>
        <v>3641896166</v>
      </c>
      <c r="K34" s="140">
        <f t="shared" si="2"/>
        <v>0.28859691547834204</v>
      </c>
      <c r="L34" s="140">
        <f t="shared" si="2"/>
        <v>0.14688245178267392</v>
      </c>
      <c r="M34" s="140">
        <f t="shared" si="2"/>
        <v>3.3156903573290944E-2</v>
      </c>
      <c r="N34" s="140">
        <f t="shared" si="2"/>
        <v>1.7606509377895319E-2</v>
      </c>
      <c r="O34" s="140">
        <f t="shared" si="2"/>
        <v>9.3289205818615314E-2</v>
      </c>
      <c r="P34" s="140">
        <f t="shared" si="2"/>
        <v>0.33323251506451651</v>
      </c>
      <c r="Q34" s="140">
        <f t="shared" si="2"/>
        <v>8.723549890466592E-2</v>
      </c>
      <c r="S34" s="249"/>
      <c r="T34" s="19">
        <v>1984</v>
      </c>
      <c r="U34" s="169">
        <f t="shared" si="3"/>
        <v>0.28916440021939005</v>
      </c>
      <c r="V34" s="16">
        <v>1.2297157186603331E-2</v>
      </c>
      <c r="W34" s="17">
        <f>$W$3*EXP(-$W$4*EXP(-$W$5*AB80))</f>
        <v>2.528895241960789E-2</v>
      </c>
      <c r="X34" s="20">
        <f t="shared" si="4"/>
        <v>4.8807117413397671E-5</v>
      </c>
      <c r="Y34" s="170">
        <v>250.71396904698756</v>
      </c>
      <c r="AA34" s="314"/>
      <c r="AB34" s="20">
        <f t="shared" si="7"/>
        <v>47500</v>
      </c>
      <c r="AC34" s="17">
        <f t="shared" si="6"/>
        <v>1.9998379570955884</v>
      </c>
      <c r="AD34" s="17">
        <f t="shared" si="6"/>
        <v>2.4988337209843277</v>
      </c>
      <c r="AE34" s="17">
        <f t="shared" si="6"/>
        <v>2.9908889635457001</v>
      </c>
      <c r="AF34" s="16"/>
    </row>
    <row r="35" spans="2:32" x14ac:dyDescent="0.25">
      <c r="B35" s="72">
        <v>1986</v>
      </c>
      <c r="C35" s="168">
        <v>1066790000</v>
      </c>
      <c r="D35" s="168">
        <v>537347817</v>
      </c>
      <c r="E35" s="168">
        <v>121492000</v>
      </c>
      <c r="F35" s="168">
        <v>66893205</v>
      </c>
      <c r="G35" s="168">
        <v>343832376</v>
      </c>
      <c r="H35" s="168">
        <v>1240829637</v>
      </c>
      <c r="I35" s="168">
        <v>323044816</v>
      </c>
      <c r="J35" s="168">
        <f t="shared" si="1"/>
        <v>3700229851</v>
      </c>
      <c r="K35" s="140">
        <f t="shared" si="2"/>
        <v>0.28830371164961449</v>
      </c>
      <c r="L35" s="140">
        <f t="shared" si="2"/>
        <v>0.14522011838123514</v>
      </c>
      <c r="M35" s="140">
        <f t="shared" si="2"/>
        <v>3.2833635988090408E-2</v>
      </c>
      <c r="N35" s="140">
        <f t="shared" si="2"/>
        <v>1.8078121547482215E-2</v>
      </c>
      <c r="O35" s="140">
        <f t="shared" si="2"/>
        <v>9.2921896705167678E-2</v>
      </c>
      <c r="P35" s="140">
        <f t="shared" si="2"/>
        <v>0.33533852948747533</v>
      </c>
      <c r="Q35" s="140">
        <f t="shared" si="2"/>
        <v>8.7303986240934744E-2</v>
      </c>
      <c r="S35" s="249"/>
      <c r="T35" s="19">
        <v>1985</v>
      </c>
      <c r="U35" s="169">
        <f t="shared" si="3"/>
        <v>0.28859691547834204</v>
      </c>
      <c r="V35" s="16">
        <v>1.2939564621708022E-2</v>
      </c>
      <c r="W35" s="17">
        <f>$W$3*EXP(-$W$4*EXP(-$W$5*AB81))</f>
        <v>2.6422974326046986E-2</v>
      </c>
      <c r="X35" s="20">
        <f t="shared" si="4"/>
        <v>5.2467593758564205E-5</v>
      </c>
      <c r="Y35" s="170">
        <v>294.45884850495992</v>
      </c>
      <c r="AA35" s="314"/>
      <c r="AB35" s="20">
        <f t="shared" si="7"/>
        <v>50000</v>
      </c>
      <c r="AC35" s="17">
        <f t="shared" si="6"/>
        <v>1.9999089525221834</v>
      </c>
      <c r="AD35" s="17">
        <f t="shared" si="6"/>
        <v>2.4992812007903229</v>
      </c>
      <c r="AE35" s="17">
        <f t="shared" si="6"/>
        <v>2.9937652562866841</v>
      </c>
      <c r="AF35" s="16"/>
    </row>
    <row r="36" spans="2:32" x14ac:dyDescent="0.25">
      <c r="B36" s="72">
        <v>1987</v>
      </c>
      <c r="C36" s="168">
        <v>1084035000</v>
      </c>
      <c r="D36" s="168">
        <v>539832068</v>
      </c>
      <c r="E36" s="168">
        <v>122091000</v>
      </c>
      <c r="F36" s="168">
        <v>69663971</v>
      </c>
      <c r="G36" s="168">
        <v>347935682</v>
      </c>
      <c r="H36" s="168">
        <v>1268236952</v>
      </c>
      <c r="I36" s="168">
        <v>328459187</v>
      </c>
      <c r="J36" s="168">
        <f t="shared" si="1"/>
        <v>3760253860</v>
      </c>
      <c r="K36" s="140">
        <f t="shared" si="2"/>
        <v>0.28828771682984189</v>
      </c>
      <c r="L36" s="140">
        <f t="shared" si="2"/>
        <v>0.14356266573980725</v>
      </c>
      <c r="M36" s="140">
        <f t="shared" si="2"/>
        <v>3.2468818474931369E-2</v>
      </c>
      <c r="N36" s="140">
        <f t="shared" si="2"/>
        <v>1.8526401033998274E-2</v>
      </c>
      <c r="O36" s="140">
        <f t="shared" si="2"/>
        <v>9.2529838397666056E-2</v>
      </c>
      <c r="P36" s="140">
        <f t="shared" si="2"/>
        <v>0.33727429030549549</v>
      </c>
      <c r="Q36" s="140">
        <f t="shared" si="2"/>
        <v>8.7350269218259641E-2</v>
      </c>
      <c r="S36" s="249"/>
      <c r="T36" s="19">
        <v>1986</v>
      </c>
      <c r="U36" s="169">
        <f t="shared" si="3"/>
        <v>0.28830371164961449</v>
      </c>
      <c r="V36" s="16">
        <v>2.310670328743239E-2</v>
      </c>
      <c r="W36" s="17">
        <f>$W$3*EXP(-$W$4*EXP(-$W$5*AB82))</f>
        <v>2.6094213166106467E-2</v>
      </c>
      <c r="X36" s="20">
        <f t="shared" si="4"/>
        <v>2.5731726911048457E-6</v>
      </c>
      <c r="Y36" s="170">
        <v>281.92812091156304</v>
      </c>
      <c r="AA36" s="314"/>
      <c r="AB36" s="20">
        <f t="shared" si="7"/>
        <v>52500</v>
      </c>
      <c r="AC36" s="17">
        <f t="shared" si="6"/>
        <v>1.9999488433092443</v>
      </c>
      <c r="AD36" s="17">
        <f t="shared" si="6"/>
        <v>2.4995570060437649</v>
      </c>
      <c r="AE36" s="17">
        <f t="shared" si="6"/>
        <v>2.9957341703078244</v>
      </c>
      <c r="AF36" s="16"/>
    </row>
    <row r="37" spans="2:32" x14ac:dyDescent="0.25">
      <c r="B37" s="72">
        <v>1988</v>
      </c>
      <c r="C37" s="168">
        <v>1101630000</v>
      </c>
      <c r="D37" s="168">
        <v>542455348</v>
      </c>
      <c r="E37" s="168">
        <v>122613000</v>
      </c>
      <c r="F37" s="168">
        <v>72361374</v>
      </c>
      <c r="G37" s="168">
        <v>352079468</v>
      </c>
      <c r="H37" s="168">
        <v>1295746266</v>
      </c>
      <c r="I37" s="168">
        <v>333846185</v>
      </c>
      <c r="J37" s="168">
        <f t="shared" si="1"/>
        <v>3820731641</v>
      </c>
      <c r="K37" s="140">
        <f t="shared" si="2"/>
        <v>0.28832959325865409</v>
      </c>
      <c r="L37" s="140">
        <f t="shared" si="2"/>
        <v>0.14197682511353327</v>
      </c>
      <c r="M37" s="140">
        <f t="shared" si="2"/>
        <v>3.2091497524779966E-2</v>
      </c>
      <c r="N37" s="140">
        <f t="shared" si="2"/>
        <v>1.8939140667063668E-2</v>
      </c>
      <c r="O37" s="140">
        <f t="shared" si="2"/>
        <v>9.2149750645101641E-2</v>
      </c>
      <c r="P37" s="140">
        <f t="shared" si="2"/>
        <v>0.33913563886440984</v>
      </c>
      <c r="Q37" s="140">
        <f t="shared" si="2"/>
        <v>8.7377553926457505E-2</v>
      </c>
      <c r="S37" s="249"/>
      <c r="T37" s="19">
        <v>1987</v>
      </c>
      <c r="U37" s="169">
        <f t="shared" si="3"/>
        <v>0.28828771682984189</v>
      </c>
      <c r="V37" s="16">
        <v>2.9796085919735059E-2</v>
      </c>
      <c r="W37" s="17">
        <f>$W$3*EXP(-$W$4*EXP(-$W$5*AB83))</f>
        <v>2.5316949031102928E-2</v>
      </c>
      <c r="X37" s="20">
        <f t="shared" si="4"/>
        <v>5.7838205399505417E-6</v>
      </c>
      <c r="Y37" s="170">
        <v>251.81195696132875</v>
      </c>
      <c r="AA37" s="314"/>
      <c r="AB37" s="20">
        <f t="shared" si="7"/>
        <v>55000</v>
      </c>
      <c r="AC37" s="17">
        <f t="shared" si="6"/>
        <v>1.9999712568031891</v>
      </c>
      <c r="AD37" s="17">
        <f t="shared" si="6"/>
        <v>2.499726989835263</v>
      </c>
      <c r="AE37" s="17">
        <f t="shared" si="6"/>
        <v>2.9970816100232258</v>
      </c>
      <c r="AF37" s="16"/>
    </row>
    <row r="38" spans="2:32" x14ac:dyDescent="0.25">
      <c r="B38" s="72">
        <v>1989</v>
      </c>
      <c r="C38" s="168">
        <v>1118650000</v>
      </c>
      <c r="D38" s="168">
        <v>545149749</v>
      </c>
      <c r="E38" s="168">
        <v>123116000</v>
      </c>
      <c r="F38" s="168">
        <v>74897914</v>
      </c>
      <c r="G38" s="168">
        <v>356464712</v>
      </c>
      <c r="H38" s="168">
        <v>1323288012</v>
      </c>
      <c r="I38" s="168">
        <v>339067625</v>
      </c>
      <c r="J38" s="168">
        <f t="shared" si="1"/>
        <v>3880634012</v>
      </c>
      <c r="K38" s="140">
        <f t="shared" si="2"/>
        <v>0.28826475172377064</v>
      </c>
      <c r="L38" s="140">
        <f t="shared" si="2"/>
        <v>0.14047955754504168</v>
      </c>
      <c r="M38" s="140">
        <f t="shared" si="2"/>
        <v>3.1725743684998656E-2</v>
      </c>
      <c r="N38" s="140">
        <f t="shared" si="2"/>
        <v>1.9300432292350893E-2</v>
      </c>
      <c r="O38" s="140">
        <f t="shared" si="2"/>
        <v>9.1857338491007384E-2</v>
      </c>
      <c r="P38" s="140">
        <f t="shared" si="2"/>
        <v>0.34099789052717294</v>
      </c>
      <c r="Q38" s="140">
        <f t="shared" si="2"/>
        <v>8.7374285735657781E-2</v>
      </c>
      <c r="S38" s="249"/>
      <c r="T38" s="19">
        <v>1988</v>
      </c>
      <c r="U38" s="169">
        <f t="shared" si="3"/>
        <v>0.28832959325865409</v>
      </c>
      <c r="V38" s="16">
        <v>3.3949692728048431E-2</v>
      </c>
      <c r="W38" s="17">
        <f>$W$3*EXP(-$W$4*EXP(-$W$5*AB84))</f>
        <v>2.6136265499004416E-2</v>
      </c>
      <c r="X38" s="20">
        <f t="shared" si="4"/>
        <v>1.7602419329763307E-5</v>
      </c>
      <c r="Y38" s="170">
        <v>283.53769524052439</v>
      </c>
      <c r="AA38" s="314"/>
      <c r="AB38" s="20">
        <f t="shared" si="7"/>
        <v>57500</v>
      </c>
      <c r="AC38" s="17">
        <f t="shared" si="6"/>
        <v>1.9999838502193479</v>
      </c>
      <c r="AD38" s="17">
        <f t="shared" si="6"/>
        <v>2.4998317503511234</v>
      </c>
      <c r="AE38" s="17">
        <f t="shared" si="6"/>
        <v>2.9980035782674754</v>
      </c>
      <c r="AF38" s="16"/>
    </row>
    <row r="39" spans="2:32" x14ac:dyDescent="0.25">
      <c r="B39" s="72">
        <v>1990</v>
      </c>
      <c r="C39" s="168">
        <v>1135185000</v>
      </c>
      <c r="D39" s="168">
        <v>547691557</v>
      </c>
      <c r="E39" s="168">
        <v>123537000</v>
      </c>
      <c r="F39" s="168">
        <v>77212804</v>
      </c>
      <c r="G39" s="168">
        <v>361257270</v>
      </c>
      <c r="H39" s="168">
        <v>1350832408</v>
      </c>
      <c r="I39" s="168">
        <v>343623261</v>
      </c>
      <c r="J39" s="168">
        <f t="shared" si="1"/>
        <v>3939339300</v>
      </c>
      <c r="K39" s="140">
        <f t="shared" si="2"/>
        <v>0.28816634302102384</v>
      </c>
      <c r="L39" s="140">
        <f t="shared" si="2"/>
        <v>0.13903132360291992</v>
      </c>
      <c r="M39" s="140">
        <f t="shared" si="2"/>
        <v>3.1359827268496523E-2</v>
      </c>
      <c r="N39" s="140">
        <f t="shared" si="2"/>
        <v>1.9600445181251588E-2</v>
      </c>
      <c r="O39" s="140">
        <f t="shared" si="2"/>
        <v>9.1705040487373102E-2</v>
      </c>
      <c r="P39" s="140">
        <f t="shared" si="2"/>
        <v>0.34290836740059433</v>
      </c>
      <c r="Q39" s="140">
        <f t="shared" si="2"/>
        <v>8.7228653038340723E-2</v>
      </c>
      <c r="S39" s="249"/>
      <c r="T39" s="19">
        <v>1989</v>
      </c>
      <c r="U39" s="169">
        <f t="shared" si="3"/>
        <v>0.28826475172377064</v>
      </c>
      <c r="V39" s="16">
        <v>3.9511911679256245E-2</v>
      </c>
      <c r="W39" s="17">
        <f>$W$3*EXP(-$W$4*EXP(-$W$5*AB85))</f>
        <v>2.6858667553492022E-2</v>
      </c>
      <c r="X39" s="20">
        <f t="shared" si="4"/>
        <v>4.61525089943488E-5</v>
      </c>
      <c r="Y39" s="170">
        <v>310.88191240489954</v>
      </c>
      <c r="AA39" s="314"/>
      <c r="AB39" s="20">
        <f>AB38+2500</f>
        <v>60000</v>
      </c>
      <c r="AC39" s="17">
        <f>AC$9*EXP(-AC$10*EXP(-AC$11*$AB39))</f>
        <v>1.9999909260247895</v>
      </c>
      <c r="AD39" s="17">
        <f>AD$9*EXP(-AD$10*EXP(-AD$11*$AB39))</f>
        <v>2.4998963125905509</v>
      </c>
      <c r="AE39" s="17">
        <f>AE$9*EXP(-AE$10*EXP(-AE$11*$AB39))</f>
        <v>2.9986343476679349</v>
      </c>
      <c r="AF39" s="16"/>
    </row>
    <row r="40" spans="2:32" x14ac:dyDescent="0.25">
      <c r="B40" s="72">
        <v>1991</v>
      </c>
      <c r="C40" s="168">
        <v>1150780000</v>
      </c>
      <c r="D40" s="168">
        <v>550087165</v>
      </c>
      <c r="E40" s="168">
        <v>123921000</v>
      </c>
      <c r="F40" s="168">
        <v>79279762</v>
      </c>
      <c r="G40" s="168">
        <v>366531043</v>
      </c>
      <c r="H40" s="168">
        <v>1378263903</v>
      </c>
      <c r="I40" s="168">
        <v>348534029</v>
      </c>
      <c r="J40" s="168">
        <f t="shared" si="1"/>
        <v>3997396902</v>
      </c>
      <c r="K40" s="140">
        <f t="shared" si="2"/>
        <v>0.28788234649009592</v>
      </c>
      <c r="L40" s="140">
        <f t="shared" si="2"/>
        <v>0.13761134520436971</v>
      </c>
      <c r="M40" s="140">
        <f t="shared" si="2"/>
        <v>3.100042428561426E-2</v>
      </c>
      <c r="N40" s="140">
        <f t="shared" si="2"/>
        <v>1.9832847211227463E-2</v>
      </c>
      <c r="O40" s="140">
        <f t="shared" si="2"/>
        <v>9.1692431846488689E-2</v>
      </c>
      <c r="P40" s="140">
        <f t="shared" si="2"/>
        <v>0.34479035652187034</v>
      </c>
      <c r="Q40" s="140">
        <f t="shared" si="2"/>
        <v>8.7190248440333629E-2</v>
      </c>
      <c r="S40" s="249"/>
      <c r="T40" s="19">
        <v>1990</v>
      </c>
      <c r="U40" s="169">
        <f t="shared" si="3"/>
        <v>0.28816634302102384</v>
      </c>
      <c r="V40" s="16">
        <v>4.5675374498429767E-2</v>
      </c>
      <c r="W40" s="17">
        <f>$W$3*EXP(-$W$4*EXP(-$W$5*AB86))</f>
        <v>2.7046115335070311E-2</v>
      </c>
      <c r="X40" s="20">
        <f t="shared" si="4"/>
        <v>1.0000792675747945E-4</v>
      </c>
      <c r="Y40" s="170">
        <v>317.88467304092774</v>
      </c>
      <c r="AA40" s="314"/>
      <c r="AB40" s="20">
        <f t="shared" ref="AB40:AB53" si="8">AB39+2500</f>
        <v>62500</v>
      </c>
      <c r="AC40" s="17">
        <f t="shared" ref="AC40:AE55" si="9">AC$9*EXP(-AC$10*EXP(-AC$11*$AB40))</f>
        <v>1.9999949016668348</v>
      </c>
      <c r="AD40" s="17">
        <f t="shared" si="9"/>
        <v>2.4999361007545833</v>
      </c>
      <c r="AE40" s="17">
        <f t="shared" si="9"/>
        <v>2.9990658565387482</v>
      </c>
      <c r="AF40" s="16"/>
    </row>
    <row r="41" spans="2:32" x14ac:dyDescent="0.25">
      <c r="B41" s="72">
        <v>1992</v>
      </c>
      <c r="C41" s="168">
        <v>1164970000</v>
      </c>
      <c r="D41" s="168">
        <v>552529661</v>
      </c>
      <c r="E41" s="168">
        <v>124229000</v>
      </c>
      <c r="F41" s="168">
        <v>81117708</v>
      </c>
      <c r="G41" s="168">
        <v>371960402</v>
      </c>
      <c r="H41" s="168">
        <v>1405633746</v>
      </c>
      <c r="I41" s="168">
        <v>352894846</v>
      </c>
      <c r="J41" s="168">
        <f t="shared" si="1"/>
        <v>4053335363</v>
      </c>
      <c r="K41" s="140">
        <f t="shared" si="2"/>
        <v>0.2874102179242749</v>
      </c>
      <c r="L41" s="140">
        <f t="shared" si="2"/>
        <v>0.13631481521209624</v>
      </c>
      <c r="M41" s="140">
        <f t="shared" si="2"/>
        <v>3.0648586626706911E-2</v>
      </c>
      <c r="N41" s="140">
        <f t="shared" si="2"/>
        <v>2.0012582413107376E-2</v>
      </c>
      <c r="O41" s="140">
        <f t="shared" si="2"/>
        <v>9.1766500594883046E-2</v>
      </c>
      <c r="P41" s="140">
        <f t="shared" si="2"/>
        <v>0.34678446763399479</v>
      </c>
      <c r="Q41" s="140">
        <f t="shared" si="2"/>
        <v>8.7062829594936733E-2</v>
      </c>
      <c r="S41" s="249"/>
      <c r="T41" s="19">
        <v>1991</v>
      </c>
      <c r="U41" s="169">
        <f t="shared" si="3"/>
        <v>0.28788234649009592</v>
      </c>
      <c r="V41" s="16">
        <v>6.5738021168251101E-2</v>
      </c>
      <c r="W41" s="17">
        <f>$W$3*EXP(-$W$4*EXP(-$W$5*AB87))</f>
        <v>2.7457999033939185E-2</v>
      </c>
      <c r="X41" s="20">
        <f t="shared" si="4"/>
        <v>4.2185130248737878E-4</v>
      </c>
      <c r="Y41" s="170">
        <v>333.14214540018395</v>
      </c>
      <c r="AA41" s="314"/>
      <c r="AB41" s="20">
        <f t="shared" si="8"/>
        <v>65000</v>
      </c>
      <c r="AC41" s="17">
        <f t="shared" si="9"/>
        <v>1.9999971354352266</v>
      </c>
      <c r="AD41" s="17">
        <f t="shared" si="9"/>
        <v>2.4999606210520842</v>
      </c>
      <c r="AE41" s="17">
        <f t="shared" si="9"/>
        <v>2.9993610349078454</v>
      </c>
      <c r="AF41" s="16"/>
    </row>
    <row r="42" spans="2:32" x14ac:dyDescent="0.25">
      <c r="B42" s="72">
        <v>1993</v>
      </c>
      <c r="C42" s="168">
        <v>1178440000</v>
      </c>
      <c r="D42" s="168">
        <v>554981620</v>
      </c>
      <c r="E42" s="168">
        <v>124536000</v>
      </c>
      <c r="F42" s="168">
        <v>82769994</v>
      </c>
      <c r="G42" s="168">
        <v>377229204</v>
      </c>
      <c r="H42" s="168">
        <v>1432972798</v>
      </c>
      <c r="I42" s="168">
        <v>356913206</v>
      </c>
      <c r="J42" s="168">
        <f t="shared" si="1"/>
        <v>4107842822</v>
      </c>
      <c r="K42" s="140">
        <f t="shared" si="2"/>
        <v>0.2868756306080496</v>
      </c>
      <c r="L42" s="140">
        <f t="shared" si="2"/>
        <v>0.13510293456890207</v>
      </c>
      <c r="M42" s="140">
        <f t="shared" si="2"/>
        <v>3.0316641944777897E-2</v>
      </c>
      <c r="N42" s="140">
        <f t="shared" si="2"/>
        <v>2.0149260228925089E-2</v>
      </c>
      <c r="O42" s="140">
        <f t="shared" si="2"/>
        <v>9.1831460049958069E-2</v>
      </c>
      <c r="P42" s="140">
        <f t="shared" si="2"/>
        <v>0.34883827353996066</v>
      </c>
      <c r="Q42" s="140">
        <f t="shared" si="2"/>
        <v>8.6885799059426616E-2</v>
      </c>
      <c r="S42" s="249"/>
      <c r="T42" s="19">
        <v>1992</v>
      </c>
      <c r="U42" s="169">
        <f t="shared" ref="U42:U69" si="10">K41</f>
        <v>0.2874102179242749</v>
      </c>
      <c r="V42" s="16">
        <v>9.4852227954367929E-2</v>
      </c>
      <c r="W42" s="17">
        <f>$W$3*EXP(-$W$4*EXP(-$W$5*AB88))</f>
        <v>2.8374158181503958E-2</v>
      </c>
      <c r="X42" s="20">
        <f t="shared" si="4"/>
        <v>1.2701616792502989E-3</v>
      </c>
      <c r="Y42" s="170">
        <v>366.46069230207303</v>
      </c>
      <c r="AA42" s="314"/>
      <c r="AB42" s="20">
        <f t="shared" si="8"/>
        <v>67500</v>
      </c>
      <c r="AC42" s="17">
        <f t="shared" si="9"/>
        <v>1.999998390507433</v>
      </c>
      <c r="AD42" s="17">
        <f t="shared" si="9"/>
        <v>2.4999757321293767</v>
      </c>
      <c r="AE42" s="17">
        <f t="shared" si="9"/>
        <v>2.999562947173267</v>
      </c>
      <c r="AF42" s="16"/>
    </row>
    <row r="43" spans="2:32" x14ac:dyDescent="0.25">
      <c r="B43" s="72">
        <v>1994</v>
      </c>
      <c r="C43" s="168">
        <v>1191835000</v>
      </c>
      <c r="D43" s="168">
        <v>556808888</v>
      </c>
      <c r="E43" s="168">
        <v>124961000</v>
      </c>
      <c r="F43" s="168">
        <v>84304512</v>
      </c>
      <c r="G43" s="168">
        <v>382283063</v>
      </c>
      <c r="H43" s="168">
        <v>1460446630</v>
      </c>
      <c r="I43" s="168">
        <v>360727410</v>
      </c>
      <c r="J43" s="168">
        <f t="shared" si="1"/>
        <v>4161366503</v>
      </c>
      <c r="K43" s="140">
        <f t="shared" si="2"/>
        <v>0.2864047180513386</v>
      </c>
      <c r="L43" s="140">
        <f t="shared" si="2"/>
        <v>0.13380433749312562</v>
      </c>
      <c r="M43" s="140">
        <f t="shared" si="2"/>
        <v>3.0028837861292314E-2</v>
      </c>
      <c r="N43" s="140">
        <f t="shared" si="2"/>
        <v>2.025885293670323E-2</v>
      </c>
      <c r="O43" s="140">
        <f t="shared" si="2"/>
        <v>9.1864790742273147E-2</v>
      </c>
      <c r="P43" s="140">
        <f t="shared" si="2"/>
        <v>0.35095361798753827</v>
      </c>
      <c r="Q43" s="140">
        <f t="shared" si="2"/>
        <v>8.668484492772878E-2</v>
      </c>
      <c r="S43" s="249"/>
      <c r="T43" s="19">
        <v>1993</v>
      </c>
      <c r="U43" s="169">
        <f t="shared" si="10"/>
        <v>0.2868756306080496</v>
      </c>
      <c r="V43" s="16">
        <v>0.11324293133294863</v>
      </c>
      <c r="W43" s="17">
        <f>$W$3*EXP(-$W$4*EXP(-$W$5*AB89))</f>
        <v>2.867971366482586E-2</v>
      </c>
      <c r="X43" s="20">
        <f t="shared" si="4"/>
        <v>2.051429785761001E-3</v>
      </c>
      <c r="Y43" s="170">
        <v>377.38983947995837</v>
      </c>
      <c r="AA43" s="314"/>
      <c r="AB43" s="20">
        <f t="shared" si="8"/>
        <v>70000</v>
      </c>
      <c r="AC43" s="17">
        <f t="shared" si="9"/>
        <v>1.9999990956860214</v>
      </c>
      <c r="AD43" s="17">
        <f t="shared" si="9"/>
        <v>2.4999850445760301</v>
      </c>
      <c r="AE43" s="17">
        <f t="shared" si="9"/>
        <v>2.9997010585647881</v>
      </c>
      <c r="AF43" s="16"/>
    </row>
    <row r="44" spans="2:32" x14ac:dyDescent="0.25">
      <c r="B44" s="72">
        <v>1995</v>
      </c>
      <c r="C44" s="168">
        <v>1204855000</v>
      </c>
      <c r="D44" s="168">
        <v>558090259</v>
      </c>
      <c r="E44" s="168">
        <v>125439000</v>
      </c>
      <c r="F44" s="168">
        <v>85777957</v>
      </c>
      <c r="G44" s="168">
        <v>387243596</v>
      </c>
      <c r="H44" s="168">
        <v>1488116526</v>
      </c>
      <c r="I44" s="168">
        <v>364401069</v>
      </c>
      <c r="J44" s="168">
        <f t="shared" si="1"/>
        <v>4213923407</v>
      </c>
      <c r="K44" s="140">
        <f t="shared" si="2"/>
        <v>0.28592237770590312</v>
      </c>
      <c r="L44" s="140">
        <f t="shared" si="2"/>
        <v>0.13243958304342288</v>
      </c>
      <c r="M44" s="140">
        <f t="shared" si="2"/>
        <v>2.9767745610094806E-2</v>
      </c>
      <c r="N44" s="140">
        <f t="shared" si="2"/>
        <v>2.0355841508060898E-2</v>
      </c>
      <c r="O44" s="140">
        <f t="shared" si="2"/>
        <v>9.1896211344688075E-2</v>
      </c>
      <c r="P44" s="140">
        <f t="shared" si="2"/>
        <v>0.35314275611369694</v>
      </c>
      <c r="Q44" s="140">
        <f t="shared" si="2"/>
        <v>8.6475484674133282E-2</v>
      </c>
      <c r="S44" s="249"/>
      <c r="T44" s="19">
        <v>1994</v>
      </c>
      <c r="U44" s="169">
        <f t="shared" si="10"/>
        <v>0.2864047180513386</v>
      </c>
      <c r="V44" s="16">
        <v>0.14263719390687468</v>
      </c>
      <c r="W44" s="17">
        <f>$W$3*EXP(-$W$4*EXP(-$W$5*AB90))</f>
        <v>3.1475923644063611E-2</v>
      </c>
      <c r="X44" s="20">
        <f t="shared" si="4"/>
        <v>3.5390538411938263E-3</v>
      </c>
      <c r="Y44" s="170">
        <v>473.4922787180418</v>
      </c>
      <c r="AA44" s="314"/>
      <c r="AB44" s="20">
        <f t="shared" si="8"/>
        <v>72500</v>
      </c>
      <c r="AC44" s="17">
        <f t="shared" si="9"/>
        <v>1.9999994918996673</v>
      </c>
      <c r="AD44" s="17">
        <f t="shared" si="9"/>
        <v>2.499990783511675</v>
      </c>
      <c r="AE44" s="17">
        <f t="shared" si="9"/>
        <v>2.9997955273914636</v>
      </c>
      <c r="AF44" s="16"/>
    </row>
    <row r="45" spans="2:32" x14ac:dyDescent="0.25">
      <c r="B45" s="72">
        <v>1996</v>
      </c>
      <c r="C45" s="168">
        <v>1217550000</v>
      </c>
      <c r="D45" s="168">
        <v>559318287</v>
      </c>
      <c r="E45" s="168">
        <v>125757000</v>
      </c>
      <c r="F45" s="168">
        <v>87205742</v>
      </c>
      <c r="G45" s="168">
        <v>392151262</v>
      </c>
      <c r="H45" s="168">
        <v>1516027688</v>
      </c>
      <c r="I45" s="168">
        <v>367904382</v>
      </c>
      <c r="J45" s="168">
        <f t="shared" si="1"/>
        <v>4265914361</v>
      </c>
      <c r="K45" s="140">
        <f t="shared" si="2"/>
        <v>0.28541360584523934</v>
      </c>
      <c r="L45" s="140">
        <f t="shared" si="2"/>
        <v>0.13111334163512994</v>
      </c>
      <c r="M45" s="140">
        <f t="shared" si="2"/>
        <v>2.9479494747878743E-2</v>
      </c>
      <c r="N45" s="140">
        <f t="shared" si="2"/>
        <v>2.0442450227612527E-2</v>
      </c>
      <c r="O45" s="140">
        <f t="shared" si="2"/>
        <v>9.1926660690880194E-2</v>
      </c>
      <c r="P45" s="140">
        <f t="shared" si="2"/>
        <v>0.35538165085072604</v>
      </c>
      <c r="Q45" s="140">
        <f t="shared" si="2"/>
        <v>8.6242796002533248E-2</v>
      </c>
      <c r="S45" s="249"/>
      <c r="T45" s="19">
        <v>1995</v>
      </c>
      <c r="U45" s="169">
        <f t="shared" si="10"/>
        <v>0.28592237770590312</v>
      </c>
      <c r="V45" s="16">
        <v>0.16790402164575821</v>
      </c>
      <c r="W45" s="17">
        <f>$W$3*EXP(-$W$4*EXP(-$W$5*AB91))</f>
        <v>3.5786031519061526E-2</v>
      </c>
      <c r="X45" s="20">
        <f t="shared" si="4"/>
        <v>4.9908217983033699E-3</v>
      </c>
      <c r="Y45" s="170">
        <v>609.65667920248359</v>
      </c>
      <c r="AA45" s="314"/>
      <c r="AB45" s="20">
        <f t="shared" si="8"/>
        <v>75000</v>
      </c>
      <c r="AC45" s="17">
        <f t="shared" si="9"/>
        <v>1.9999997145173658</v>
      </c>
      <c r="AD45" s="17">
        <f t="shared" si="9"/>
        <v>2.4999943202132018</v>
      </c>
      <c r="AE45" s="17">
        <f t="shared" si="9"/>
        <v>2.9998601437115249</v>
      </c>
      <c r="AF45" s="16"/>
    </row>
    <row r="46" spans="2:32" x14ac:dyDescent="0.25">
      <c r="B46" s="72">
        <v>1997</v>
      </c>
      <c r="C46" s="168">
        <v>1230075000</v>
      </c>
      <c r="D46" s="168">
        <v>560476036</v>
      </c>
      <c r="E46" s="168">
        <v>126057000</v>
      </c>
      <c r="F46" s="168">
        <v>88594830</v>
      </c>
      <c r="G46" s="168">
        <v>397173950</v>
      </c>
      <c r="H46" s="168">
        <v>1544076114</v>
      </c>
      <c r="I46" s="168">
        <v>371246702</v>
      </c>
      <c r="J46" s="168">
        <f t="shared" si="1"/>
        <v>4317699632</v>
      </c>
      <c r="K46" s="140">
        <f t="shared" si="2"/>
        <v>0.28489128583273343</v>
      </c>
      <c r="L46" s="140">
        <f t="shared" si="2"/>
        <v>0.12980894545005256</v>
      </c>
      <c r="M46" s="140">
        <f t="shared" si="2"/>
        <v>2.9195407449315595E-2</v>
      </c>
      <c r="N46" s="140">
        <f t="shared" si="2"/>
        <v>2.0518988709495298E-2</v>
      </c>
      <c r="O46" s="140">
        <f t="shared" si="2"/>
        <v>9.1987396959344575E-2</v>
      </c>
      <c r="P46" s="140">
        <f t="shared" si="2"/>
        <v>0.35761545396912409</v>
      </c>
      <c r="Q46" s="140">
        <f t="shared" si="2"/>
        <v>8.5982521629934444E-2</v>
      </c>
      <c r="S46" s="249"/>
      <c r="T46" s="19">
        <v>1996</v>
      </c>
      <c r="U46" s="169">
        <f t="shared" si="10"/>
        <v>0.28541360584523934</v>
      </c>
      <c r="V46" s="16">
        <v>0.15428524495913926</v>
      </c>
      <c r="W46" s="17">
        <f>$W$3*EXP(-$W$4*EXP(-$W$5*AB92))</f>
        <v>3.9214780047573332E-2</v>
      </c>
      <c r="X46" s="20">
        <f t="shared" si="4"/>
        <v>3.7792220327025278E-3</v>
      </c>
      <c r="Y46" s="170">
        <v>709.41375508503859</v>
      </c>
      <c r="AA46" s="314"/>
      <c r="AB46" s="20">
        <f t="shared" si="8"/>
        <v>77500</v>
      </c>
      <c r="AC46" s="17">
        <f t="shared" si="9"/>
        <v>1.9999998395979548</v>
      </c>
      <c r="AD46" s="17">
        <f t="shared" si="9"/>
        <v>2.4999964997547677</v>
      </c>
      <c r="AE46" s="17">
        <f t="shared" si="9"/>
        <v>2.9999043406596395</v>
      </c>
      <c r="AF46" s="16"/>
    </row>
    <row r="47" spans="2:32" x14ac:dyDescent="0.25">
      <c r="B47" s="72">
        <v>1998</v>
      </c>
      <c r="C47" s="168">
        <v>1241935000</v>
      </c>
      <c r="D47" s="168">
        <v>561587015</v>
      </c>
      <c r="E47" s="168">
        <v>126400000</v>
      </c>
      <c r="F47" s="168">
        <v>89985480</v>
      </c>
      <c r="G47" s="168">
        <v>402065494</v>
      </c>
      <c r="H47" s="168">
        <v>1572080589</v>
      </c>
      <c r="I47" s="168">
        <v>374501409</v>
      </c>
      <c r="J47" s="168">
        <f t="shared" si="1"/>
        <v>4368554987</v>
      </c>
      <c r="K47" s="140">
        <f t="shared" si="2"/>
        <v>0.28428965726556393</v>
      </c>
      <c r="L47" s="140">
        <f t="shared" si="2"/>
        <v>0.12855212230844698</v>
      </c>
      <c r="M47" s="140">
        <f t="shared" si="2"/>
        <v>2.8934052650394167E-2</v>
      </c>
      <c r="N47" s="140">
        <f t="shared" si="2"/>
        <v>2.0598454241226197E-2</v>
      </c>
      <c r="O47" s="140">
        <f t="shared" si="2"/>
        <v>9.2036267185939394E-2</v>
      </c>
      <c r="P47" s="140">
        <f t="shared" si="2"/>
        <v>0.35986283649358125</v>
      </c>
      <c r="Q47" s="140">
        <f t="shared" si="2"/>
        <v>8.572660985484809E-2</v>
      </c>
      <c r="S47" s="249"/>
      <c r="T47" s="19">
        <v>1997</v>
      </c>
      <c r="U47" s="169">
        <f t="shared" si="10"/>
        <v>0.28489128583273343</v>
      </c>
      <c r="V47" s="16">
        <v>0.13405686645123266</v>
      </c>
      <c r="W47" s="17">
        <f>$W$3*EXP(-$W$4*EXP(-$W$5*AB93))</f>
        <v>4.1849939621965211E-2</v>
      </c>
      <c r="X47" s="20">
        <f t="shared" si="4"/>
        <v>2.4221791456516127E-3</v>
      </c>
      <c r="Y47" s="170">
        <v>781.74416434105262</v>
      </c>
      <c r="AA47" s="314"/>
      <c r="AB47" s="20">
        <f t="shared" si="8"/>
        <v>80000</v>
      </c>
      <c r="AC47" s="17">
        <f t="shared" si="9"/>
        <v>1.9999999098760743</v>
      </c>
      <c r="AD47" s="17">
        <f t="shared" si="9"/>
        <v>2.4999978429270193</v>
      </c>
      <c r="AE47" s="17">
        <f t="shared" si="9"/>
        <v>2.9999345707783629</v>
      </c>
      <c r="AF47" s="16"/>
    </row>
    <row r="48" spans="2:32" x14ac:dyDescent="0.25">
      <c r="B48" s="72">
        <v>1999</v>
      </c>
      <c r="C48" s="168">
        <v>1252735000</v>
      </c>
      <c r="D48" s="168">
        <v>562830971</v>
      </c>
      <c r="E48" s="168">
        <v>126631000</v>
      </c>
      <c r="F48" s="168">
        <v>91423375</v>
      </c>
      <c r="G48" s="168">
        <v>406926118</v>
      </c>
      <c r="H48" s="168">
        <v>1599869086</v>
      </c>
      <c r="I48" s="168">
        <v>377682116</v>
      </c>
      <c r="J48" s="168">
        <f t="shared" si="1"/>
        <v>4418097666</v>
      </c>
      <c r="K48" s="140">
        <f t="shared" si="2"/>
        <v>0.28354624426720404</v>
      </c>
      <c r="L48" s="140">
        <f t="shared" si="2"/>
        <v>0.1273921523580914</v>
      </c>
      <c r="M48" s="140">
        <f t="shared" si="2"/>
        <v>2.8661883365436677E-2</v>
      </c>
      <c r="N48" s="140">
        <f t="shared" si="2"/>
        <v>2.0692927570062459E-2</v>
      </c>
      <c r="O48" s="140">
        <f t="shared" si="2"/>
        <v>9.2104373593084807E-2</v>
      </c>
      <c r="P48" s="140">
        <f t="shared" si="2"/>
        <v>0.36211718412473864</v>
      </c>
      <c r="Q48" s="140">
        <f t="shared" si="2"/>
        <v>8.5485234721382003E-2</v>
      </c>
      <c r="S48" s="249"/>
      <c r="T48" s="19">
        <v>1998</v>
      </c>
      <c r="U48" s="169">
        <f t="shared" si="10"/>
        <v>0.28428965726556393</v>
      </c>
      <c r="V48" s="16">
        <v>0.18616111149134212</v>
      </c>
      <c r="W48" s="17">
        <f>$W$3*EXP(-$W$4*EXP(-$W$5*AB94))</f>
        <v>4.3624929204908985E-2</v>
      </c>
      <c r="X48" s="20">
        <f t="shared" si="4"/>
        <v>5.775788806224506E-3</v>
      </c>
      <c r="Y48" s="170">
        <v>828.58047929568136</v>
      </c>
      <c r="AA48" s="314"/>
      <c r="AB48" s="20">
        <f t="shared" si="8"/>
        <v>82500</v>
      </c>
      <c r="AC48" s="17">
        <f t="shared" si="9"/>
        <v>1.9999999493627283</v>
      </c>
      <c r="AD48" s="17">
        <f t="shared" si="9"/>
        <v>2.499998670675037</v>
      </c>
      <c r="AE48" s="17">
        <f t="shared" si="9"/>
        <v>2.9999552476923688</v>
      </c>
      <c r="AF48" s="16"/>
    </row>
    <row r="49" spans="2:32" x14ac:dyDescent="0.25">
      <c r="B49" s="72">
        <v>2000</v>
      </c>
      <c r="C49" s="168">
        <v>1262645000</v>
      </c>
      <c r="D49" s="168">
        <v>563857855</v>
      </c>
      <c r="E49" s="168">
        <v>126843000</v>
      </c>
      <c r="F49" s="168">
        <v>92946362</v>
      </c>
      <c r="G49" s="168">
        <v>411747986</v>
      </c>
      <c r="H49" s="168">
        <v>1627526259</v>
      </c>
      <c r="I49" s="168">
        <v>380869978</v>
      </c>
      <c r="J49" s="168">
        <f t="shared" si="1"/>
        <v>4466436440</v>
      </c>
      <c r="K49" s="140">
        <f t="shared" si="2"/>
        <v>0.28269628751282533</v>
      </c>
      <c r="L49" s="140">
        <f t="shared" si="2"/>
        <v>0.12624334020523978</v>
      </c>
      <c r="M49" s="140">
        <f t="shared" si="2"/>
        <v>2.8399150352624296E-2</v>
      </c>
      <c r="N49" s="140">
        <f t="shared" si="2"/>
        <v>2.080995962857584E-2</v>
      </c>
      <c r="O49" s="140">
        <f t="shared" si="2"/>
        <v>9.2187136553095114E-2</v>
      </c>
      <c r="P49" s="140">
        <f t="shared" si="2"/>
        <v>0.36439033239662533</v>
      </c>
      <c r="Q49" s="140">
        <f t="shared" si="2"/>
        <v>8.5273793351014301E-2</v>
      </c>
      <c r="S49" s="249"/>
      <c r="T49" s="19">
        <v>1999</v>
      </c>
      <c r="U49" s="169">
        <f t="shared" si="10"/>
        <v>0.28354624426720404</v>
      </c>
      <c r="V49" s="16">
        <v>0.23205226963404071</v>
      </c>
      <c r="W49" s="17">
        <f>$W$3*EXP(-$W$4*EXP(-$W$5*AB95))</f>
        <v>4.5370495872125612E-2</v>
      </c>
      <c r="X49" s="20">
        <f t="shared" si="4"/>
        <v>9.8816106162895566E-3</v>
      </c>
      <c r="Y49" s="170">
        <v>873.28706172579041</v>
      </c>
      <c r="AA49" s="314"/>
      <c r="AB49" s="20">
        <f t="shared" si="8"/>
        <v>85000</v>
      </c>
      <c r="AC49" s="17">
        <f t="shared" si="9"/>
        <v>1.9999999715488064</v>
      </c>
      <c r="AD49" s="17">
        <f t="shared" si="9"/>
        <v>2.4999991807858333</v>
      </c>
      <c r="AE49" s="17">
        <f t="shared" si="9"/>
        <v>2.9999693903303899</v>
      </c>
      <c r="AF49" s="16"/>
    </row>
    <row r="50" spans="2:32" x14ac:dyDescent="0.25">
      <c r="B50" s="72">
        <v>2001</v>
      </c>
      <c r="C50" s="168">
        <v>1271850000</v>
      </c>
      <c r="D50" s="168">
        <v>564932508</v>
      </c>
      <c r="E50" s="168">
        <v>127149000</v>
      </c>
      <c r="F50" s="168">
        <v>94561992</v>
      </c>
      <c r="G50" s="168">
        <v>416288010</v>
      </c>
      <c r="H50" s="168">
        <v>1654904894</v>
      </c>
      <c r="I50" s="168">
        <v>384187208</v>
      </c>
      <c r="J50" s="168">
        <f t="shared" si="1"/>
        <v>4513873612</v>
      </c>
      <c r="K50" s="140">
        <f t="shared" si="2"/>
        <v>0.28176464591716177</v>
      </c>
      <c r="L50" s="140">
        <f t="shared" si="2"/>
        <v>0.12515470227126954</v>
      </c>
      <c r="M50" s="140">
        <f t="shared" si="2"/>
        <v>2.8168489180108662E-2</v>
      </c>
      <c r="N50" s="140">
        <f t="shared" si="2"/>
        <v>2.0949189128514747E-2</v>
      </c>
      <c r="O50" s="140">
        <f t="shared" si="2"/>
        <v>9.2224117417313276E-2</v>
      </c>
      <c r="P50" s="140">
        <f t="shared" si="2"/>
        <v>0.36662632502613368</v>
      </c>
      <c r="Q50" s="140">
        <f t="shared" si="2"/>
        <v>8.5112531059498356E-2</v>
      </c>
      <c r="S50" s="249"/>
      <c r="T50" s="19">
        <v>2000</v>
      </c>
      <c r="U50" s="169">
        <f t="shared" si="10"/>
        <v>0.28269628751282533</v>
      </c>
      <c r="V50" s="16">
        <v>6.3279860926863843E-2</v>
      </c>
      <c r="W50" s="17">
        <f>$W$3*EXP(-$W$4*EXP(-$W$5*AB96))</f>
        <v>4.8875605294296867E-2</v>
      </c>
      <c r="X50" s="20">
        <f t="shared" si="4"/>
        <v>5.8654555182402564E-5</v>
      </c>
      <c r="Y50" s="170">
        <v>959.37248363969115</v>
      </c>
      <c r="AA50" s="314"/>
      <c r="AB50" s="20">
        <f t="shared" si="8"/>
        <v>87500</v>
      </c>
      <c r="AC50" s="17">
        <f t="shared" si="9"/>
        <v>1.9999999840143359</v>
      </c>
      <c r="AD50" s="17">
        <f t="shared" si="9"/>
        <v>2.4999994951484075</v>
      </c>
      <c r="AE50" s="17">
        <f t="shared" si="9"/>
        <v>2.99997906362319</v>
      </c>
      <c r="AF50" s="16"/>
    </row>
    <row r="51" spans="2:32" x14ac:dyDescent="0.25">
      <c r="B51" s="72">
        <v>2002</v>
      </c>
      <c r="C51" s="168">
        <v>1280400000</v>
      </c>
      <c r="D51" s="168">
        <v>566495494</v>
      </c>
      <c r="E51" s="168">
        <v>127445000</v>
      </c>
      <c r="F51" s="168">
        <v>96279758</v>
      </c>
      <c r="G51" s="168">
        <v>420670030</v>
      </c>
      <c r="H51" s="168">
        <v>1681857253</v>
      </c>
      <c r="I51" s="168">
        <v>387587028</v>
      </c>
      <c r="J51" s="168">
        <f t="shared" si="1"/>
        <v>4560734563</v>
      </c>
      <c r="K51" s="140">
        <f t="shared" si="2"/>
        <v>0.28074424904872503</v>
      </c>
      <c r="L51" s="140">
        <f t="shared" si="2"/>
        <v>0.12421145896010348</v>
      </c>
      <c r="M51" s="140">
        <f t="shared" si="2"/>
        <v>2.7943963464553856E-2</v>
      </c>
      <c r="N51" s="140">
        <f t="shared" si="2"/>
        <v>2.1110581348252871E-2</v>
      </c>
      <c r="O51" s="140">
        <f t="shared" si="2"/>
        <v>9.2237341197793365E-2</v>
      </c>
      <c r="P51" s="140">
        <f t="shared" si="2"/>
        <v>0.36876894056594539</v>
      </c>
      <c r="Q51" s="140">
        <f t="shared" si="2"/>
        <v>8.4983465414626022E-2</v>
      </c>
      <c r="S51" s="249"/>
      <c r="T51" s="19">
        <v>2001</v>
      </c>
      <c r="U51" s="169">
        <f t="shared" si="10"/>
        <v>0.28176464591716177</v>
      </c>
      <c r="V51" s="16">
        <v>9.8242717301568583E-2</v>
      </c>
      <c r="W51" s="17">
        <f>$W$3*EXP(-$W$4*EXP(-$W$5*AB97))</f>
        <v>5.291281869201038E-2</v>
      </c>
      <c r="X51" s="20">
        <f t="shared" si="4"/>
        <v>5.789699121420156E-4</v>
      </c>
      <c r="Y51" s="170">
        <v>1053.1082430045233</v>
      </c>
      <c r="AA51" s="314"/>
      <c r="AB51" s="20">
        <f t="shared" si="8"/>
        <v>90000</v>
      </c>
      <c r="AC51" s="17">
        <f t="shared" si="9"/>
        <v>1.9999999910182518</v>
      </c>
      <c r="AD51" s="17">
        <f t="shared" si="9"/>
        <v>2.4999996888785194</v>
      </c>
      <c r="AE51" s="17">
        <f t="shared" si="9"/>
        <v>2.9999856799613913</v>
      </c>
      <c r="AF51" s="16"/>
    </row>
    <row r="52" spans="2:32" x14ac:dyDescent="0.25">
      <c r="B52" s="72">
        <v>2003</v>
      </c>
      <c r="C52" s="168">
        <v>1288400000</v>
      </c>
      <c r="D52" s="168">
        <v>568657951</v>
      </c>
      <c r="E52" s="168">
        <v>127718000</v>
      </c>
      <c r="F52" s="168">
        <v>98138181</v>
      </c>
      <c r="G52" s="168">
        <v>424832981</v>
      </c>
      <c r="H52" s="168">
        <v>1708483483</v>
      </c>
      <c r="I52" s="168">
        <v>391150747</v>
      </c>
      <c r="J52" s="168">
        <f t="shared" si="1"/>
        <v>4607381343</v>
      </c>
      <c r="K52" s="140">
        <f t="shared" si="2"/>
        <v>0.27963823788049746</v>
      </c>
      <c r="L52" s="140">
        <f t="shared" si="2"/>
        <v>0.12342324384847429</v>
      </c>
      <c r="M52" s="140">
        <f t="shared" si="2"/>
        <v>2.7720301510106626E-2</v>
      </c>
      <c r="N52" s="140">
        <f t="shared" si="2"/>
        <v>2.1300208012757931E-2</v>
      </c>
      <c r="O52" s="140">
        <f t="shared" si="2"/>
        <v>9.220703679009537E-2</v>
      </c>
      <c r="P52" s="140">
        <f t="shared" si="2"/>
        <v>0.37081442924096158</v>
      </c>
      <c r="Q52" s="140">
        <f t="shared" si="2"/>
        <v>8.4896542717106713E-2</v>
      </c>
      <c r="S52" s="249"/>
      <c r="T52" s="19">
        <v>2002</v>
      </c>
      <c r="U52" s="169">
        <f t="shared" si="10"/>
        <v>0.28074424904872503</v>
      </c>
      <c r="V52" s="16">
        <v>0.12001296372607276</v>
      </c>
      <c r="W52" s="17">
        <f>$W$3*EXP(-$W$4*EXP(-$W$5*AB98))</f>
        <v>5.7264428678931369E-2</v>
      </c>
      <c r="X52" s="20">
        <f t="shared" si="4"/>
        <v>1.1053964124726043E-3</v>
      </c>
      <c r="Y52" s="170">
        <v>1148.508290441699</v>
      </c>
      <c r="AA52" s="314"/>
      <c r="AB52" s="20">
        <f t="shared" si="8"/>
        <v>92500</v>
      </c>
      <c r="AC52" s="17">
        <f t="shared" si="9"/>
        <v>1.9999999949534908</v>
      </c>
      <c r="AD52" s="17">
        <f t="shared" si="9"/>
        <v>2.4999998082672694</v>
      </c>
      <c r="AE52" s="17">
        <f t="shared" si="9"/>
        <v>2.9999902054000964</v>
      </c>
      <c r="AF52" s="16"/>
    </row>
    <row r="53" spans="2:32" x14ac:dyDescent="0.25">
      <c r="B53" s="72">
        <v>2004</v>
      </c>
      <c r="C53" s="168">
        <v>1296075000</v>
      </c>
      <c r="D53" s="168">
        <v>570909959</v>
      </c>
      <c r="E53" s="168">
        <v>127761000</v>
      </c>
      <c r="F53" s="168">
        <v>100181228</v>
      </c>
      <c r="G53" s="168">
        <v>429260885</v>
      </c>
      <c r="H53" s="168">
        <v>1735071784</v>
      </c>
      <c r="I53" s="168">
        <v>394901978</v>
      </c>
      <c r="J53" s="168">
        <f t="shared" si="1"/>
        <v>4654161834</v>
      </c>
      <c r="K53" s="140">
        <f t="shared" si="2"/>
        <v>0.27847656489548706</v>
      </c>
      <c r="L53" s="140">
        <f t="shared" si="2"/>
        <v>0.12266654649379345</v>
      </c>
      <c r="M53" s="140">
        <f t="shared" si="2"/>
        <v>2.7450914806328584E-2</v>
      </c>
      <c r="N53" s="140">
        <f t="shared" si="2"/>
        <v>2.1525084767819443E-2</v>
      </c>
      <c r="O53" s="140">
        <f t="shared" si="2"/>
        <v>9.2231619851317781E-2</v>
      </c>
      <c r="P53" s="140">
        <f t="shared" si="2"/>
        <v>0.3728000542062801</v>
      </c>
      <c r="Q53" s="140">
        <f t="shared" si="2"/>
        <v>8.4849214978973589E-2</v>
      </c>
      <c r="S53" s="249"/>
      <c r="T53" s="19">
        <v>2003</v>
      </c>
      <c r="U53" s="169">
        <f t="shared" si="10"/>
        <v>0.27963823788049746</v>
      </c>
      <c r="V53" s="16">
        <v>0.14412743573658782</v>
      </c>
      <c r="W53" s="17">
        <f>$W$3*EXP(-$W$4*EXP(-$W$5*AB99))</f>
        <v>6.4114240043079668E-2</v>
      </c>
      <c r="X53" s="20">
        <f t="shared" si="4"/>
        <v>1.7902751744043998E-3</v>
      </c>
      <c r="Y53" s="170">
        <v>1288.6432518338092</v>
      </c>
      <c r="AA53" s="314"/>
      <c r="AB53" s="20">
        <f t="shared" si="8"/>
        <v>95000</v>
      </c>
      <c r="AC53" s="17">
        <f t="shared" si="9"/>
        <v>1.9999999971645548</v>
      </c>
      <c r="AD53" s="17">
        <f t="shared" si="9"/>
        <v>2.499999881842168</v>
      </c>
      <c r="AE53" s="17">
        <f t="shared" si="9"/>
        <v>2.9999933007049053</v>
      </c>
      <c r="AF53" s="16"/>
    </row>
    <row r="54" spans="2:32" x14ac:dyDescent="0.25">
      <c r="B54" s="72">
        <v>2005</v>
      </c>
      <c r="C54" s="168">
        <v>1303720000</v>
      </c>
      <c r="D54" s="168">
        <v>573063032</v>
      </c>
      <c r="E54" s="168">
        <v>127773000</v>
      </c>
      <c r="F54" s="168">
        <v>102432586</v>
      </c>
      <c r="G54" s="168">
        <v>433765555</v>
      </c>
      <c r="H54" s="168">
        <v>1761593189</v>
      </c>
      <c r="I54" s="168">
        <v>398827795</v>
      </c>
      <c r="J54" s="168">
        <f t="shared" si="1"/>
        <v>4701175157</v>
      </c>
      <c r="K54" s="140">
        <f t="shared" si="2"/>
        <v>0.27731789530512913</v>
      </c>
      <c r="L54" s="140">
        <f t="shared" si="2"/>
        <v>0.12189782615240685</v>
      </c>
      <c r="M54" s="140">
        <f t="shared" si="2"/>
        <v>2.7178949035699587E-2</v>
      </c>
      <c r="N54" s="140">
        <f t="shared" si="2"/>
        <v>2.1788719326375015E-2</v>
      </c>
      <c r="O54" s="140">
        <f t="shared" si="2"/>
        <v>9.2267473666478403E-2</v>
      </c>
      <c r="P54" s="140">
        <f t="shared" si="2"/>
        <v>0.37471337062968318</v>
      </c>
      <c r="Q54" s="140">
        <f t="shared" si="2"/>
        <v>8.4835765884227823E-2</v>
      </c>
      <c r="S54" s="249"/>
      <c r="T54" s="19">
        <v>2004</v>
      </c>
      <c r="U54" s="169">
        <f t="shared" si="10"/>
        <v>0.27847656489548706</v>
      </c>
      <c r="V54" s="16">
        <v>0.16330073491117408</v>
      </c>
      <c r="W54" s="17">
        <f>$W$3*EXP(-$W$4*EXP(-$W$5*AB100))</f>
        <v>7.6009722903121218E-2</v>
      </c>
      <c r="X54" s="20">
        <f t="shared" si="4"/>
        <v>2.1219136675503457E-3</v>
      </c>
      <c r="Y54" s="170">
        <v>1508.6680978826619</v>
      </c>
      <c r="AA54" s="315"/>
      <c r="AB54" s="20">
        <f>AB53+2500</f>
        <v>97500</v>
      </c>
      <c r="AC54" s="17">
        <f>AC$9*EXP(-AC$10*EXP(-AC$11*$AB54))</f>
        <v>1.999999998406869</v>
      </c>
      <c r="AD54" s="17">
        <f>AD$9*EXP(-AD$10*EXP(-AD$11*$AB54))</f>
        <v>2.4999999271836733</v>
      </c>
      <c r="AE54" s="17">
        <f>AE$9*EXP(-AE$10*EXP(-AE$11*$AB54))</f>
        <v>2.9999954178273853</v>
      </c>
      <c r="AF54" s="16"/>
    </row>
    <row r="55" spans="2:32" x14ac:dyDescent="0.25">
      <c r="B55" s="72">
        <v>2006</v>
      </c>
      <c r="C55" s="168">
        <v>1311020000</v>
      </c>
      <c r="D55" s="168">
        <v>575080763</v>
      </c>
      <c r="E55" s="168">
        <v>127854000</v>
      </c>
      <c r="F55" s="168">
        <v>104915131</v>
      </c>
      <c r="G55" s="168">
        <v>438511239</v>
      </c>
      <c r="H55" s="168">
        <v>1788298874</v>
      </c>
      <c r="I55" s="168">
        <v>402980259</v>
      </c>
      <c r="J55" s="168">
        <f t="shared" si="1"/>
        <v>4748660266</v>
      </c>
      <c r="K55" s="140">
        <f t="shared" si="2"/>
        <v>0.27608207927334594</v>
      </c>
      <c r="L55" s="140">
        <f t="shared" si="2"/>
        <v>0.12110379155096206</v>
      </c>
      <c r="M55" s="140">
        <f t="shared" si="2"/>
        <v>2.6924225536921153E-2</v>
      </c>
      <c r="N55" s="140">
        <f t="shared" si="2"/>
        <v>2.209362749135442E-2</v>
      </c>
      <c r="O55" s="140">
        <f t="shared" si="2"/>
        <v>9.2344201192850722E-2</v>
      </c>
      <c r="P55" s="140">
        <f t="shared" si="2"/>
        <v>0.37659019045941577</v>
      </c>
      <c r="Q55" s="140">
        <f t="shared" si="2"/>
        <v>8.4861884495149947E-2</v>
      </c>
      <c r="S55" s="249"/>
      <c r="T55" s="19">
        <v>2005</v>
      </c>
      <c r="U55" s="169">
        <f t="shared" si="10"/>
        <v>0.27731789530512913</v>
      </c>
      <c r="V55" s="16">
        <v>0.14539164851348452</v>
      </c>
      <c r="W55" s="17">
        <f>$W$3*EXP(-$W$4*EXP(-$W$5*AB101))</f>
        <v>9.0949794069581577E-2</v>
      </c>
      <c r="X55" s="20">
        <f t="shared" si="4"/>
        <v>8.2194681256274901E-4</v>
      </c>
      <c r="Y55" s="170">
        <v>1753.417829258233</v>
      </c>
      <c r="AA55" s="19"/>
      <c r="AB55" s="20">
        <f t="shared" ref="AB55" si="11">AB54+2500</f>
        <v>100000</v>
      </c>
      <c r="AC55" s="17">
        <f t="shared" si="9"/>
        <v>1.9999999991048791</v>
      </c>
      <c r="AD55" s="17">
        <f t="shared" si="9"/>
        <v>2.4999999551259759</v>
      </c>
      <c r="AE55" s="17">
        <f t="shared" si="9"/>
        <v>2.9999968658936154</v>
      </c>
      <c r="AF55" s="16"/>
    </row>
    <row r="56" spans="2:32" x14ac:dyDescent="0.25">
      <c r="B56" s="72">
        <v>2007</v>
      </c>
      <c r="C56" s="168">
        <v>1317885000</v>
      </c>
      <c r="D56" s="168">
        <v>577194319</v>
      </c>
      <c r="E56" s="168">
        <v>128001000</v>
      </c>
      <c r="F56" s="168">
        <v>107601421</v>
      </c>
      <c r="G56" s="168">
        <v>443290734</v>
      </c>
      <c r="H56" s="168">
        <v>1814986087</v>
      </c>
      <c r="I56" s="168">
        <v>407285501</v>
      </c>
      <c r="J56" s="168">
        <f t="shared" si="1"/>
        <v>4796244062</v>
      </c>
      <c r="K56" s="140">
        <f t="shared" si="2"/>
        <v>0.27477438240506286</v>
      </c>
      <c r="L56" s="140">
        <f t="shared" si="2"/>
        <v>0.12034298328832625</v>
      </c>
      <c r="M56" s="140">
        <f t="shared" si="2"/>
        <v>2.6687757825781804E-2</v>
      </c>
      <c r="N56" s="140">
        <f t="shared" si="2"/>
        <v>2.2434517428441905E-2</v>
      </c>
      <c r="O56" s="140">
        <f t="shared" si="2"/>
        <v>9.2424557272248339E-2</v>
      </c>
      <c r="P56" s="140">
        <f t="shared" si="2"/>
        <v>0.3784182088188322</v>
      </c>
      <c r="Q56" s="140">
        <f t="shared" si="2"/>
        <v>8.4917592961306645E-2</v>
      </c>
      <c r="S56" s="249"/>
      <c r="T56" s="19">
        <v>2006</v>
      </c>
      <c r="U56" s="169">
        <f t="shared" si="10"/>
        <v>0.27608207927334594</v>
      </c>
      <c r="V56" s="16">
        <v>0.16857103629235254</v>
      </c>
      <c r="W56" s="17">
        <f>$W$3*EXP(-$W$4*EXP(-$W$5*AB102))</f>
        <v>0.1152602643530513</v>
      </c>
      <c r="X56" s="20">
        <f t="shared" si="4"/>
        <v>7.8463587216200039E-4</v>
      </c>
      <c r="Y56" s="170">
        <v>2099.2294346044728</v>
      </c>
      <c r="AA56" s="249" t="s">
        <v>218</v>
      </c>
      <c r="AB56" s="16">
        <v>89.520541510358441</v>
      </c>
      <c r="AC56" s="16"/>
      <c r="AD56" s="16"/>
      <c r="AE56" s="16"/>
      <c r="AF56" s="16">
        <v>2.56223363243616E-3</v>
      </c>
    </row>
    <row r="57" spans="2:32" x14ac:dyDescent="0.25">
      <c r="B57" s="72">
        <v>2008</v>
      </c>
      <c r="C57" s="168">
        <v>1324655000</v>
      </c>
      <c r="D57" s="168">
        <v>579321272</v>
      </c>
      <c r="E57" s="168">
        <v>128063000</v>
      </c>
      <c r="F57" s="168">
        <v>110400901</v>
      </c>
      <c r="G57" s="168">
        <v>448156355</v>
      </c>
      <c r="H57" s="168">
        <v>1841693020</v>
      </c>
      <c r="I57" s="168">
        <v>412411170</v>
      </c>
      <c r="J57" s="168">
        <f t="shared" si="1"/>
        <v>4844700718</v>
      </c>
      <c r="K57" s="140">
        <f t="shared" si="2"/>
        <v>0.27342349447477265</v>
      </c>
      <c r="L57" s="140">
        <f t="shared" si="2"/>
        <v>0.11957834048398282</v>
      </c>
      <c r="M57" s="140">
        <f t="shared" si="2"/>
        <v>2.6433624583701271E-2</v>
      </c>
      <c r="N57" s="140">
        <f t="shared" si="2"/>
        <v>2.2787971316745433E-2</v>
      </c>
      <c r="O57" s="140">
        <f t="shared" si="2"/>
        <v>9.2504445803002849E-2</v>
      </c>
      <c r="P57" s="140">
        <f t="shared" si="2"/>
        <v>0.38014588045807951</v>
      </c>
      <c r="Q57" s="140">
        <f t="shared" si="2"/>
        <v>8.5126242879715486E-2</v>
      </c>
      <c r="S57" s="249"/>
      <c r="T57" s="19">
        <v>2007</v>
      </c>
      <c r="U57" s="169">
        <f t="shared" si="10"/>
        <v>0.27477438240506286</v>
      </c>
      <c r="V57" s="16">
        <v>0.18059238856197621</v>
      </c>
      <c r="W57" s="17">
        <f>$W$3*EXP(-$W$4*EXP(-$W$5*AB103))</f>
        <v>0.1661543395061687</v>
      </c>
      <c r="X57" s="20">
        <f t="shared" si="4"/>
        <v>5.7278715022153861E-5</v>
      </c>
      <c r="Y57" s="170">
        <v>2693.9700634052629</v>
      </c>
      <c r="AA57" s="249"/>
      <c r="AB57" s="170">
        <v>75.805837925996457</v>
      </c>
      <c r="AC57" s="16"/>
      <c r="AD57" s="16"/>
      <c r="AE57" s="16"/>
      <c r="AF57" s="16">
        <v>2.8444418249514891E-3</v>
      </c>
    </row>
    <row r="58" spans="2:32" x14ac:dyDescent="0.25">
      <c r="B58" s="72">
        <v>2009</v>
      </c>
      <c r="C58" s="168">
        <v>1331260000</v>
      </c>
      <c r="D58" s="168">
        <v>581191726</v>
      </c>
      <c r="E58" s="168">
        <v>128047000</v>
      </c>
      <c r="F58" s="168">
        <v>113188724</v>
      </c>
      <c r="G58" s="168">
        <v>452864311</v>
      </c>
      <c r="H58" s="168">
        <v>1867861926</v>
      </c>
      <c r="I58" s="168">
        <v>417913086</v>
      </c>
      <c r="J58" s="168">
        <f t="shared" si="1"/>
        <v>4892326773</v>
      </c>
      <c r="K58" s="140">
        <f t="shared" si="2"/>
        <v>0.27211183180711057</v>
      </c>
      <c r="L58" s="140">
        <f t="shared" si="2"/>
        <v>0.11879658758844726</v>
      </c>
      <c r="M58" s="140">
        <f t="shared" si="2"/>
        <v>2.6173026852309156E-2</v>
      </c>
      <c r="N58" s="140">
        <f t="shared" si="2"/>
        <v>2.3135969703551116E-2</v>
      </c>
      <c r="O58" s="140">
        <f t="shared" si="2"/>
        <v>9.2566243428237174E-2</v>
      </c>
      <c r="P58" s="140">
        <f t="shared" si="2"/>
        <v>0.38179418764675388</v>
      </c>
      <c r="Q58" s="140">
        <f t="shared" si="2"/>
        <v>8.5422152973590834E-2</v>
      </c>
      <c r="S58" s="249"/>
      <c r="T58" s="19">
        <v>2008</v>
      </c>
      <c r="U58" s="169">
        <f t="shared" si="10"/>
        <v>0.27342349447477265</v>
      </c>
      <c r="V58" s="16">
        <v>0.19250295359923905</v>
      </c>
      <c r="W58" s="17">
        <f>$W$3*EXP(-$W$4*EXP(-$W$5*AB104))</f>
        <v>0.24957741144349851</v>
      </c>
      <c r="X58" s="20">
        <f t="shared" si="4"/>
        <v>8.9067532113275023E-4</v>
      </c>
      <c r="Y58" s="170">
        <v>3468.3046020743409</v>
      </c>
      <c r="AA58" s="249"/>
      <c r="AB58" s="170">
        <v>70.909411667100727</v>
      </c>
      <c r="AC58" s="16"/>
      <c r="AD58" s="16"/>
      <c r="AE58" s="16"/>
      <c r="AF58" s="16">
        <v>3.0751631214252836E-3</v>
      </c>
    </row>
    <row r="59" spans="2:32" x14ac:dyDescent="0.25">
      <c r="B59" s="72">
        <v>2010</v>
      </c>
      <c r="C59" s="168">
        <v>1337705000</v>
      </c>
      <c r="D59" s="168">
        <v>582743948</v>
      </c>
      <c r="E59" s="168">
        <v>128070000</v>
      </c>
      <c r="F59" s="168">
        <v>115872589</v>
      </c>
      <c r="G59" s="168">
        <v>457419518</v>
      </c>
      <c r="H59" s="168">
        <v>1893541584</v>
      </c>
      <c r="I59" s="168">
        <v>423439441</v>
      </c>
      <c r="J59" s="168">
        <f t="shared" si="1"/>
        <v>4938792080</v>
      </c>
      <c r="K59" s="140">
        <f t="shared" si="2"/>
        <v>0.27085671523147015</v>
      </c>
      <c r="L59" s="140">
        <f t="shared" si="2"/>
        <v>0.1179932134336783</v>
      </c>
      <c r="M59" s="140">
        <f t="shared" ref="M59:Q68" si="12">E59/$J59</f>
        <v>2.5931441924560629E-2</v>
      </c>
      <c r="N59" s="140">
        <f t="shared" si="12"/>
        <v>2.3461726495681914E-2</v>
      </c>
      <c r="O59" s="140">
        <f t="shared" si="12"/>
        <v>9.2617690842332442E-2</v>
      </c>
      <c r="P59" s="140">
        <f t="shared" si="12"/>
        <v>0.38340176167124657</v>
      </c>
      <c r="Q59" s="140">
        <f t="shared" si="12"/>
        <v>8.5737450401030049E-2</v>
      </c>
      <c r="S59" s="249"/>
      <c r="T59" s="19">
        <v>2009</v>
      </c>
      <c r="U59" s="169">
        <f t="shared" si="10"/>
        <v>0.27211183180711057</v>
      </c>
      <c r="V59" s="16">
        <v>0.21070264260925742</v>
      </c>
      <c r="W59" s="17">
        <f>$W$3*EXP(-$W$4*EXP(-$W$5*AB105))</f>
        <v>0.29509421909715178</v>
      </c>
      <c r="X59" s="20">
        <f t="shared" si="4"/>
        <v>1.9379636447515332E-3</v>
      </c>
      <c r="Y59" s="170">
        <v>3832.2364324670193</v>
      </c>
      <c r="AA59" s="249"/>
      <c r="AB59" s="170">
        <v>74.313643448614471</v>
      </c>
      <c r="AC59" s="16"/>
      <c r="AD59" s="16"/>
      <c r="AE59" s="16"/>
      <c r="AF59" s="16">
        <v>3.2483053521106284E-3</v>
      </c>
    </row>
    <row r="60" spans="2:32" x14ac:dyDescent="0.25">
      <c r="B60" s="72">
        <v>2011</v>
      </c>
      <c r="C60" s="168">
        <v>1344130000</v>
      </c>
      <c r="D60" s="168">
        <v>583008090</v>
      </c>
      <c r="E60" s="168">
        <v>127833000</v>
      </c>
      <c r="F60" s="168">
        <v>118414548</v>
      </c>
      <c r="G60" s="168">
        <v>461591675</v>
      </c>
      <c r="H60" s="168">
        <v>1918906751</v>
      </c>
      <c r="I60" s="168">
        <v>429269427</v>
      </c>
      <c r="J60" s="168">
        <f t="shared" si="1"/>
        <v>4983153491</v>
      </c>
      <c r="K60" s="140">
        <f t="shared" ref="K60:L68" si="13">C60/$J60</f>
        <v>0.2697348180078365</v>
      </c>
      <c r="L60" s="140">
        <f t="shared" si="13"/>
        <v>0.11699581220064008</v>
      </c>
      <c r="M60" s="140">
        <f t="shared" si="12"/>
        <v>2.5653032809620915E-2</v>
      </c>
      <c r="N60" s="140">
        <f t="shared" si="12"/>
        <v>2.3762974231852734E-2</v>
      </c>
      <c r="O60" s="140">
        <f t="shared" si="12"/>
        <v>9.2630434891013066E-2</v>
      </c>
      <c r="P60" s="140">
        <f t="shared" si="12"/>
        <v>0.38507879688348134</v>
      </c>
      <c r="Q60" s="140">
        <f t="shared" si="12"/>
        <v>8.6144130975555372E-2</v>
      </c>
      <c r="S60" s="249"/>
      <c r="T60" s="19">
        <v>2010</v>
      </c>
      <c r="U60" s="169">
        <f t="shared" si="10"/>
        <v>0.27085671523147015</v>
      </c>
      <c r="V60" s="16">
        <v>0.235104152260775</v>
      </c>
      <c r="W60" s="17">
        <f>$W$3*EXP(-$W$4*EXP(-$W$5*AB106))</f>
        <v>0.39519213728851504</v>
      </c>
      <c r="X60" s="20">
        <f t="shared" si="4"/>
        <v>6.9415600341193899E-3</v>
      </c>
      <c r="Y60" s="170">
        <v>4550.4531077570973</v>
      </c>
      <c r="AA60" s="249"/>
      <c r="AB60" s="170">
        <v>85.498555159631337</v>
      </c>
      <c r="AC60" s="16"/>
      <c r="AD60" s="16"/>
      <c r="AE60" s="16"/>
      <c r="AF60" s="16">
        <v>3.4159038218577946E-3</v>
      </c>
    </row>
    <row r="61" spans="2:32" x14ac:dyDescent="0.25">
      <c r="B61" s="72">
        <v>2012</v>
      </c>
      <c r="C61" s="168">
        <v>1350695000</v>
      </c>
      <c r="D61" s="168">
        <v>584872396</v>
      </c>
      <c r="E61" s="168">
        <v>127629000</v>
      </c>
      <c r="F61" s="168">
        <v>120830691</v>
      </c>
      <c r="G61" s="168">
        <v>465819367</v>
      </c>
      <c r="H61" s="168">
        <v>1943735571</v>
      </c>
      <c r="I61" s="168">
        <v>435568616</v>
      </c>
      <c r="J61" s="168">
        <f t="shared" si="1"/>
        <v>5029150641</v>
      </c>
      <c r="K61" s="140">
        <f t="shared" si="13"/>
        <v>0.26857318390674151</v>
      </c>
      <c r="L61" s="140">
        <f t="shared" si="13"/>
        <v>0.11629645595259075</v>
      </c>
      <c r="M61" s="140">
        <f t="shared" si="12"/>
        <v>2.5377843916527056E-2</v>
      </c>
      <c r="N61" s="140">
        <f t="shared" si="12"/>
        <v>2.4026063171568458E-2</v>
      </c>
      <c r="O61" s="140">
        <f t="shared" si="12"/>
        <v>9.2623864396190789E-2</v>
      </c>
      <c r="P61" s="140">
        <f t="shared" si="12"/>
        <v>0.38649380576389064</v>
      </c>
      <c r="Q61" s="140">
        <f t="shared" si="12"/>
        <v>8.6608782892490813E-2</v>
      </c>
      <c r="S61" s="249"/>
      <c r="T61" s="19">
        <v>2011</v>
      </c>
      <c r="U61" s="169">
        <f t="shared" si="10"/>
        <v>0.2697348180078365</v>
      </c>
      <c r="V61" s="16">
        <v>0.27192310267608044</v>
      </c>
      <c r="W61" s="17">
        <f>$W$3*EXP(-$W$4*EXP(-$W$5*AB107))</f>
        <v>0.56298471510762449</v>
      </c>
      <c r="X61" s="20">
        <f t="shared" si="4"/>
        <v>2.2851087416141273E-2</v>
      </c>
      <c r="Y61" s="170">
        <v>5618.1322671195185</v>
      </c>
      <c r="AA61" s="249"/>
      <c r="AB61" s="170">
        <v>98.486777752220632</v>
      </c>
      <c r="AC61" s="16"/>
      <c r="AD61" s="16"/>
      <c r="AE61" s="16"/>
      <c r="AF61" s="16">
        <v>3.5719353658068818E-3</v>
      </c>
    </row>
    <row r="62" spans="2:32" x14ac:dyDescent="0.25">
      <c r="B62" s="72">
        <v>2013</v>
      </c>
      <c r="C62" s="168">
        <v>1357380000</v>
      </c>
      <c r="D62" s="168">
        <v>587241822</v>
      </c>
      <c r="E62" s="168">
        <v>127445000</v>
      </c>
      <c r="F62" s="168">
        <v>123148779</v>
      </c>
      <c r="G62" s="168">
        <v>469903830</v>
      </c>
      <c r="H62" s="168">
        <v>1968110350</v>
      </c>
      <c r="I62" s="168">
        <v>442153659</v>
      </c>
      <c r="J62" s="168">
        <f t="shared" si="1"/>
        <v>5075383440</v>
      </c>
      <c r="K62" s="140">
        <f t="shared" si="13"/>
        <v>0.26744383277571637</v>
      </c>
      <c r="L62" s="140">
        <f t="shared" si="13"/>
        <v>0.1157039323121565</v>
      </c>
      <c r="M62" s="140">
        <f t="shared" si="12"/>
        <v>2.5110418061339616E-2</v>
      </c>
      <c r="N62" s="140">
        <f t="shared" si="12"/>
        <v>2.4263936007167964E-2</v>
      </c>
      <c r="O62" s="140">
        <f t="shared" si="12"/>
        <v>9.2584892462824447E-2</v>
      </c>
      <c r="P62" s="140">
        <f t="shared" si="12"/>
        <v>0.38777569680528412</v>
      </c>
      <c r="Q62" s="140">
        <f t="shared" si="12"/>
        <v>8.7117291575510986E-2</v>
      </c>
      <c r="S62" s="249"/>
      <c r="T62" s="19">
        <v>2012</v>
      </c>
      <c r="U62" s="169">
        <f t="shared" si="10"/>
        <v>0.26857318390674151</v>
      </c>
      <c r="V62" s="16">
        <v>0.30206671380289407</v>
      </c>
      <c r="W62" s="17">
        <f>$W$3*EXP(-$W$4*EXP(-$W$5*AB108))</f>
        <v>0.67987731947005914</v>
      </c>
      <c r="X62" s="20">
        <f t="shared" si="4"/>
        <v>3.8336365566436825E-2</v>
      </c>
      <c r="Y62" s="170">
        <v>6316.9183176021588</v>
      </c>
      <c r="AA62" s="249"/>
      <c r="AB62" s="170">
        <v>104.3245661811473</v>
      </c>
      <c r="AC62" s="16"/>
      <c r="AD62" s="16"/>
      <c r="AE62" s="16"/>
      <c r="AF62" s="16">
        <v>3.7036655910737317E-3</v>
      </c>
    </row>
    <row r="63" spans="2:32" x14ac:dyDescent="0.25">
      <c r="B63" s="72">
        <v>2014</v>
      </c>
      <c r="C63" s="168">
        <v>1364270000</v>
      </c>
      <c r="D63" s="168">
        <v>589564153</v>
      </c>
      <c r="E63" s="168">
        <v>127276000</v>
      </c>
      <c r="F63" s="168">
        <v>125419455</v>
      </c>
      <c r="G63" s="168">
        <v>474093571</v>
      </c>
      <c r="H63" s="168">
        <v>1992276280</v>
      </c>
      <c r="I63" s="168">
        <v>448866990</v>
      </c>
      <c r="J63" s="168">
        <f t="shared" si="1"/>
        <v>5121766449</v>
      </c>
      <c r="K63" s="140">
        <f t="shared" si="13"/>
        <v>0.26636708518139618</v>
      </c>
      <c r="L63" s="140">
        <f t="shared" si="13"/>
        <v>0.1151095347416924</v>
      </c>
      <c r="M63" s="140">
        <f t="shared" si="12"/>
        <v>2.4850020255189498E-2</v>
      </c>
      <c r="N63" s="140">
        <f t="shared" si="12"/>
        <v>2.448753886942415E-2</v>
      </c>
      <c r="O63" s="140">
        <f t="shared" si="12"/>
        <v>9.2564464959655562E-2</v>
      </c>
      <c r="P63" s="140">
        <f t="shared" si="12"/>
        <v>0.38898225833569244</v>
      </c>
      <c r="Q63" s="140">
        <f t="shared" si="12"/>
        <v>8.7639097656949799E-2</v>
      </c>
      <c r="S63" s="249"/>
      <c r="T63" s="19">
        <v>2013</v>
      </c>
      <c r="U63" s="169">
        <f t="shared" si="10"/>
        <v>0.26744383277571637</v>
      </c>
      <c r="V63" s="16">
        <v>0.35067556616422818</v>
      </c>
      <c r="W63" s="17">
        <f>$W$3*EXP(-$W$4*EXP(-$W$5*AB109))</f>
        <v>0.80421372990031514</v>
      </c>
      <c r="X63" s="20">
        <f t="shared" si="4"/>
        <v>5.5012358223659581E-2</v>
      </c>
      <c r="Y63" s="170">
        <v>7050.6462712428656</v>
      </c>
      <c r="AA63" s="249"/>
      <c r="AB63" s="170">
        <v>96.589531941781914</v>
      </c>
      <c r="AC63" s="16"/>
      <c r="AD63" s="16"/>
      <c r="AE63" s="16"/>
      <c r="AF63" s="16">
        <v>3.8337509200937207E-3</v>
      </c>
    </row>
    <row r="64" spans="2:32" x14ac:dyDescent="0.25">
      <c r="B64" s="72">
        <v>2015</v>
      </c>
      <c r="C64" s="168">
        <v>1371220000</v>
      </c>
      <c r="D64" s="168">
        <v>591825892</v>
      </c>
      <c r="E64" s="168">
        <v>127141000</v>
      </c>
      <c r="F64" s="168">
        <v>127677691</v>
      </c>
      <c r="G64" s="168">
        <v>478196329</v>
      </c>
      <c r="H64" s="168">
        <v>2016175121</v>
      </c>
      <c r="I64" s="168">
        <v>455611587</v>
      </c>
      <c r="J64" s="168">
        <f t="shared" si="1"/>
        <v>5167847620</v>
      </c>
      <c r="K64" s="140">
        <f t="shared" si="13"/>
        <v>0.26533677090115132</v>
      </c>
      <c r="L64" s="140">
        <f t="shared" si="13"/>
        <v>0.11452077064145325</v>
      </c>
      <c r="M64" s="140">
        <f t="shared" si="12"/>
        <v>2.4602312093714558E-2</v>
      </c>
      <c r="N64" s="140">
        <f t="shared" si="12"/>
        <v>2.4706164033528526E-2</v>
      </c>
      <c r="O64" s="140">
        <f t="shared" si="12"/>
        <v>9.2532977781570117E-2</v>
      </c>
      <c r="P64" s="140">
        <f t="shared" si="12"/>
        <v>0.39013826824096642</v>
      </c>
      <c r="Q64" s="140">
        <f t="shared" si="12"/>
        <v>8.8162736307615813E-2</v>
      </c>
      <c r="S64" s="249"/>
      <c r="T64" s="19">
        <v>2014</v>
      </c>
      <c r="U64" s="169">
        <f t="shared" si="10"/>
        <v>0.26636708518139618</v>
      </c>
      <c r="V64" s="16">
        <v>0.42990023968862467</v>
      </c>
      <c r="W64" s="17">
        <f>$W$3*EXP(-$W$4*EXP(-$W$5*AB110))</f>
        <v>0.90930571356047962</v>
      </c>
      <c r="X64" s="20">
        <f t="shared" si="4"/>
        <v>6.1219042872108977E-2</v>
      </c>
      <c r="Y64" s="170">
        <v>7678.5994858748336</v>
      </c>
      <c r="AA64" s="249"/>
      <c r="AB64" s="170">
        <v>91.472718306607177</v>
      </c>
      <c r="AC64" s="16"/>
      <c r="AD64" s="16"/>
      <c r="AE64" s="16"/>
      <c r="AF64" s="16">
        <v>3.9532579796746469E-3</v>
      </c>
    </row>
    <row r="65" spans="2:32" x14ac:dyDescent="0.25">
      <c r="B65" s="72">
        <v>2016</v>
      </c>
      <c r="C65" s="168">
        <v>1378665000</v>
      </c>
      <c r="D65" s="168">
        <v>594018791</v>
      </c>
      <c r="E65" s="168">
        <v>126994511</v>
      </c>
      <c r="F65" s="168">
        <v>129926952</v>
      </c>
      <c r="G65" s="168">
        <v>482384174</v>
      </c>
      <c r="H65" s="168">
        <v>2039811044</v>
      </c>
      <c r="I65" s="168">
        <v>462401389</v>
      </c>
      <c r="J65" s="168">
        <f t="shared" si="1"/>
        <v>5214201861</v>
      </c>
      <c r="K65" s="140">
        <f t="shared" si="13"/>
        <v>0.26440575887784945</v>
      </c>
      <c r="L65" s="140">
        <f t="shared" si="13"/>
        <v>0.11392324402378944</v>
      </c>
      <c r="M65" s="140">
        <f t="shared" si="12"/>
        <v>2.4355503370489862E-2</v>
      </c>
      <c r="N65" s="140">
        <f t="shared" si="12"/>
        <v>2.4917898359823398E-2</v>
      </c>
      <c r="O65" s="140">
        <f t="shared" si="12"/>
        <v>9.2513521121617356E-2</v>
      </c>
      <c r="P65" s="140">
        <f t="shared" si="12"/>
        <v>0.39120292968649989</v>
      </c>
      <c r="Q65" s="140">
        <f t="shared" si="12"/>
        <v>8.8681144559930564E-2</v>
      </c>
      <c r="S65" s="249"/>
      <c r="T65" s="19">
        <v>2015</v>
      </c>
      <c r="U65" s="169">
        <f t="shared" si="10"/>
        <v>0.26533677090115132</v>
      </c>
      <c r="V65" s="16">
        <v>0.40292586164145799</v>
      </c>
      <c r="W65" s="17">
        <f>$W$3*EXP(-$W$4*EXP(-$W$5*AB111))</f>
        <v>0.97282036362953339</v>
      </c>
      <c r="X65" s="20">
        <f t="shared" si="4"/>
        <v>8.6176008366861928E-2</v>
      </c>
      <c r="Y65" s="170">
        <v>8066.9426349355726</v>
      </c>
      <c r="AA65" s="249"/>
      <c r="AB65" s="170">
        <v>100.12990326618034</v>
      </c>
      <c r="AC65" s="16"/>
      <c r="AD65" s="16"/>
      <c r="AE65" s="16"/>
      <c r="AF65" s="16">
        <v>4.2712226374799784E-3</v>
      </c>
    </row>
    <row r="66" spans="2:32" x14ac:dyDescent="0.25">
      <c r="B66" s="72">
        <v>2017</v>
      </c>
      <c r="C66" s="168">
        <v>1386395000</v>
      </c>
      <c r="D66" s="168">
        <v>595861735</v>
      </c>
      <c r="E66" s="168">
        <v>126785797</v>
      </c>
      <c r="F66" s="168">
        <v>132145034</v>
      </c>
      <c r="G66" s="168">
        <v>486308158</v>
      </c>
      <c r="H66" s="168">
        <v>2063087099</v>
      </c>
      <c r="I66" s="168">
        <v>469156477</v>
      </c>
      <c r="J66" s="168">
        <f t="shared" si="1"/>
        <v>5259739300</v>
      </c>
      <c r="K66" s="140">
        <f t="shared" si="13"/>
        <v>0.26358625797289992</v>
      </c>
      <c r="L66" s="140">
        <f t="shared" si="13"/>
        <v>0.11328731349859869</v>
      </c>
      <c r="M66" s="140">
        <f t="shared" si="12"/>
        <v>2.4104958395941792E-2</v>
      </c>
      <c r="N66" s="140">
        <f t="shared" si="12"/>
        <v>2.51238752460602E-2</v>
      </c>
      <c r="O66" s="140">
        <f t="shared" si="12"/>
        <v>9.2458604935039268E-2</v>
      </c>
      <c r="P66" s="140">
        <f t="shared" si="12"/>
        <v>0.39224132249292282</v>
      </c>
      <c r="Q66" s="140">
        <f t="shared" si="12"/>
        <v>8.9197667458537341E-2</v>
      </c>
      <c r="S66" s="249"/>
      <c r="T66" s="19">
        <v>2016</v>
      </c>
      <c r="U66" s="169">
        <f t="shared" si="10"/>
        <v>0.26440575887784945</v>
      </c>
      <c r="V66" s="16">
        <v>0.42880250097014139</v>
      </c>
      <c r="W66" s="17">
        <f>$W$3*EXP(-$W$4*EXP(-$W$5*AB112))</f>
        <v>0.98588070135266348</v>
      </c>
      <c r="X66" s="20">
        <f t="shared" si="4"/>
        <v>8.2054657670489028E-2</v>
      </c>
      <c r="Y66" s="170">
        <v>8147.9377054883898</v>
      </c>
      <c r="AA66" s="249"/>
      <c r="AB66" s="170">
        <v>113.16299155468569</v>
      </c>
      <c r="AC66" s="16"/>
      <c r="AD66" s="16"/>
      <c r="AE66" s="16"/>
      <c r="AF66" s="16">
        <v>4.1548792335469832E-3</v>
      </c>
    </row>
    <row r="67" spans="2:32" x14ac:dyDescent="0.25">
      <c r="B67" s="72">
        <v>2018</v>
      </c>
      <c r="C67" s="168">
        <v>1392730000</v>
      </c>
      <c r="D67" s="168">
        <v>597586670</v>
      </c>
      <c r="E67" s="168">
        <v>126529100</v>
      </c>
      <c r="F67" s="168">
        <v>134311774</v>
      </c>
      <c r="G67" s="168">
        <v>489943467</v>
      </c>
      <c r="H67" s="168">
        <v>2086238606</v>
      </c>
      <c r="I67" s="168">
        <v>475715043</v>
      </c>
      <c r="J67" s="168">
        <f t="shared" si="1"/>
        <v>5303054660</v>
      </c>
      <c r="K67" s="140">
        <f t="shared" si="13"/>
        <v>0.26262787945693172</v>
      </c>
      <c r="L67" s="140">
        <f t="shared" si="13"/>
        <v>0.11268725448136339</v>
      </c>
      <c r="M67" s="140">
        <f t="shared" si="12"/>
        <v>2.3859663554740732E-2</v>
      </c>
      <c r="N67" s="140">
        <f t="shared" si="12"/>
        <v>2.5327246768374813E-2</v>
      </c>
      <c r="O67" s="140">
        <f t="shared" si="12"/>
        <v>9.2388915146501618E-2</v>
      </c>
      <c r="P67" s="140">
        <f t="shared" si="12"/>
        <v>0.39340318736220609</v>
      </c>
      <c r="Q67" s="140">
        <f t="shared" si="12"/>
        <v>8.9705853229881657E-2</v>
      </c>
      <c r="S67" s="249"/>
      <c r="T67" s="19">
        <v>2017</v>
      </c>
      <c r="U67" s="169">
        <f t="shared" si="10"/>
        <v>0.26358625797289992</v>
      </c>
      <c r="V67" s="16">
        <v>0.67502407322588431</v>
      </c>
      <c r="W67" s="17">
        <f>$W$3*EXP(-$W$4*EXP(-$W$5*AB113))</f>
        <v>1.1002969978215902</v>
      </c>
      <c r="X67" s="20">
        <f t="shared" si="4"/>
        <v>4.7671435777281966E-2</v>
      </c>
      <c r="Y67" s="170">
        <v>8879.438667113458</v>
      </c>
      <c r="AA67" s="249"/>
      <c r="AB67" s="170">
        <v>118.65457778534622</v>
      </c>
      <c r="AC67" s="16"/>
      <c r="AD67" s="16"/>
      <c r="AE67" s="16"/>
      <c r="AF67" s="16">
        <v>4.0423014962460094E-3</v>
      </c>
    </row>
    <row r="68" spans="2:32" x14ac:dyDescent="0.25">
      <c r="B68" s="72">
        <v>2019</v>
      </c>
      <c r="C68" s="168">
        <v>1397715000</v>
      </c>
      <c r="D68" s="168">
        <v>599330342</v>
      </c>
      <c r="E68" s="168">
        <v>126264931</v>
      </c>
      <c r="F68" s="168">
        <v>136401188</v>
      </c>
      <c r="G68" s="168">
        <v>493408436</v>
      </c>
      <c r="H68" s="168">
        <v>2109058772</v>
      </c>
      <c r="I68" s="168">
        <v>482237327</v>
      </c>
      <c r="J68" s="168">
        <f t="shared" si="1"/>
        <v>5344415996</v>
      </c>
      <c r="K68" s="140">
        <f t="shared" si="13"/>
        <v>0.26152810728919912</v>
      </c>
      <c r="L68" s="140">
        <f t="shared" si="13"/>
        <v>0.11214140936045504</v>
      </c>
      <c r="M68" s="140">
        <f t="shared" si="12"/>
        <v>2.3625580623683171E-2</v>
      </c>
      <c r="N68" s="140">
        <f t="shared" si="12"/>
        <v>2.5522187663177556E-2</v>
      </c>
      <c r="O68" s="140">
        <f t="shared" si="12"/>
        <v>9.2322236212392328E-2</v>
      </c>
      <c r="P68" s="140">
        <f t="shared" si="12"/>
        <v>0.39462848206025014</v>
      </c>
      <c r="Q68" s="140">
        <f t="shared" si="12"/>
        <v>9.0231996790842622E-2</v>
      </c>
      <c r="S68" s="249"/>
      <c r="T68" s="19">
        <v>2018</v>
      </c>
      <c r="U68" s="169">
        <f t="shared" si="10"/>
        <v>0.26262787945693172</v>
      </c>
      <c r="V68" s="16">
        <v>0.60314095337933415</v>
      </c>
      <c r="W68" s="17">
        <f>$W$3*EXP(-$W$4*EXP(-$W$5*AB114))</f>
        <v>1.2575504656596175</v>
      </c>
      <c r="X68" s="20">
        <f t="shared" si="4"/>
        <v>0.11247086467162855</v>
      </c>
      <c r="Y68" s="170">
        <v>9976.6771372586536</v>
      </c>
      <c r="AA68" s="249"/>
      <c r="AB68" s="170">
        <v>131.88356124386769</v>
      </c>
      <c r="AC68" s="16"/>
      <c r="AD68" s="16"/>
      <c r="AE68" s="16"/>
      <c r="AF68" s="16">
        <v>4.9302228460726422E-3</v>
      </c>
    </row>
    <row r="69" spans="2:32" x14ac:dyDescent="0.25">
      <c r="S69" s="249"/>
      <c r="T69" s="19">
        <v>2019</v>
      </c>
      <c r="U69" s="169">
        <f t="shared" si="10"/>
        <v>0.26152810728919912</v>
      </c>
      <c r="V69" s="16">
        <v>0.63527346418976705</v>
      </c>
      <c r="W69" s="17">
        <f>$W$3*EXP(-$W$4*EXP(-$W$5*AB115))</f>
        <v>1.2893546690444977</v>
      </c>
      <c r="X69" s="20">
        <f t="shared" si="4"/>
        <v>0.11188753611824737</v>
      </c>
      <c r="Y69" s="170">
        <v>10216.630334103127</v>
      </c>
      <c r="AA69" s="249"/>
      <c r="AB69" s="170">
        <v>157.09037429865688</v>
      </c>
      <c r="AC69" s="16"/>
      <c r="AD69" s="16"/>
      <c r="AE69" s="16"/>
      <c r="AF69" s="16">
        <v>4.8189219221262221E-3</v>
      </c>
    </row>
    <row r="70" spans="2:32" x14ac:dyDescent="0.25">
      <c r="S70" s="249" t="s">
        <v>389</v>
      </c>
      <c r="T70" s="19">
        <v>1960</v>
      </c>
      <c r="U70" s="169">
        <f t="shared" ref="U70:U101" si="14">L9</f>
        <v>0.18835739562276069</v>
      </c>
      <c r="V70" s="16">
        <v>1.9113796300166736E-12</v>
      </c>
      <c r="W70" s="17">
        <f>$W$3*EXP(-$W$4*EXP(-$W$5*AB116))</f>
        <v>4.2209692918950471E-2</v>
      </c>
      <c r="X70" s="20">
        <f t="shared" si="4"/>
        <v>3.3558849394975116E-4</v>
      </c>
      <c r="Y70" s="16">
        <v>791.35410734367576</v>
      </c>
      <c r="AA70" s="249"/>
      <c r="AB70" s="170">
        <v>160.14009372768567</v>
      </c>
      <c r="AC70" s="16"/>
      <c r="AD70" s="16"/>
      <c r="AE70" s="16"/>
      <c r="AF70" s="16">
        <v>5.6644638196257004E-3</v>
      </c>
    </row>
    <row r="71" spans="2:32" x14ac:dyDescent="0.25">
      <c r="S71" s="249"/>
      <c r="T71" s="19">
        <v>1961</v>
      </c>
      <c r="U71" s="169">
        <f t="shared" si="14"/>
        <v>0.18828842252170314</v>
      </c>
      <c r="V71" s="16">
        <v>1.8921324664576672E-12</v>
      </c>
      <c r="W71" s="17">
        <f>$W$3*EXP(-$W$4*EXP(-$W$5*AB117))</f>
        <v>3.7416912596582801E-2</v>
      </c>
      <c r="X71" s="20">
        <f t="shared" si="4"/>
        <v>2.6360856428767228E-4</v>
      </c>
      <c r="Y71" s="170">
        <v>657.95895729650715</v>
      </c>
      <c r="AA71" s="249"/>
      <c r="AB71" s="170">
        <v>178.34181960809613</v>
      </c>
      <c r="AC71" s="16"/>
      <c r="AD71" s="16"/>
      <c r="AE71" s="16"/>
      <c r="AF71" s="16">
        <v>5.5652857119473584E-3</v>
      </c>
    </row>
    <row r="72" spans="2:32" x14ac:dyDescent="0.25">
      <c r="S72" s="249"/>
      <c r="T72" s="19">
        <v>1962</v>
      </c>
      <c r="U72" s="169">
        <f t="shared" si="14"/>
        <v>0.18740525485708145</v>
      </c>
      <c r="V72" s="16">
        <v>1.8726331431700077E-12</v>
      </c>
      <c r="W72" s="17">
        <f>$W$3*EXP(-$W$4*EXP(-$W$5*AB118))</f>
        <v>3.9247038916865269E-2</v>
      </c>
      <c r="X72" s="20">
        <f t="shared" si="4"/>
        <v>2.8866594813203541E-4</v>
      </c>
      <c r="Y72" s="170">
        <v>710.32076539460002</v>
      </c>
      <c r="AA72" s="249"/>
      <c r="AB72" s="170">
        <v>165.40554037242046</v>
      </c>
      <c r="AC72" s="16"/>
      <c r="AD72" s="16"/>
      <c r="AE72" s="16"/>
      <c r="AF72" s="16">
        <v>8.2197521180635766E-3</v>
      </c>
    </row>
    <row r="73" spans="2:32" x14ac:dyDescent="0.25">
      <c r="S73" s="249"/>
      <c r="T73" s="19">
        <v>1963</v>
      </c>
      <c r="U73" s="169">
        <f t="shared" si="14"/>
        <v>0.18569919272938593</v>
      </c>
      <c r="V73" s="16">
        <v>1.8531609344256608E-12</v>
      </c>
      <c r="W73" s="17">
        <f>$W$3*EXP(-$W$4*EXP(-$W$5*AB119))</f>
        <v>4.1583814127315717E-2</v>
      </c>
      <c r="X73" s="20">
        <f t="shared" si="4"/>
        <v>3.2111356906062071E-4</v>
      </c>
      <c r="Y73" s="170">
        <v>774.59577957400938</v>
      </c>
      <c r="AA73" s="249"/>
      <c r="AB73" s="170">
        <v>185.42283291367269</v>
      </c>
      <c r="AC73" s="16"/>
      <c r="AD73" s="16"/>
      <c r="AE73" s="16"/>
      <c r="AF73" s="16">
        <v>9.0094387119682429E-3</v>
      </c>
    </row>
    <row r="74" spans="2:32" x14ac:dyDescent="0.25">
      <c r="S74" s="249"/>
      <c r="T74" s="19">
        <v>1964</v>
      </c>
      <c r="U74" s="169">
        <f t="shared" si="14"/>
        <v>0.18404990530749366</v>
      </c>
      <c r="V74" s="16">
        <v>3.4136706778925004E-2</v>
      </c>
      <c r="W74" s="17">
        <f t="shared" ref="W74:W137" si="15">$W$3*EXP(-$W$4*EXP(-$W$5*AB120))</f>
        <v>4.3796309813652061E-2</v>
      </c>
      <c r="X74" s="20">
        <f t="shared" si="4"/>
        <v>1.7173315826063103E-5</v>
      </c>
      <c r="Y74" s="170">
        <v>833.02759312912622</v>
      </c>
      <c r="AA74" s="249"/>
      <c r="AB74" s="170">
        <v>156.39638852004444</v>
      </c>
      <c r="AC74" s="16"/>
      <c r="AD74" s="16"/>
      <c r="AE74" s="16"/>
      <c r="AF74" s="16">
        <v>9.7786469908436296E-3</v>
      </c>
    </row>
    <row r="75" spans="2:32" x14ac:dyDescent="0.25">
      <c r="S75" s="249"/>
      <c r="T75" s="19">
        <v>1965</v>
      </c>
      <c r="U75" s="169">
        <f t="shared" si="14"/>
        <v>0.18231507661234281</v>
      </c>
      <c r="V75" s="16">
        <v>5.948610516125389E-2</v>
      </c>
      <c r="W75" s="17">
        <f t="shared" si="15"/>
        <v>4.5676291873873037E-2</v>
      </c>
      <c r="X75" s="20">
        <f t="shared" ref="X75:X138" si="16">((W75-V75)^2)*U75</f>
        <v>3.4769480189749704E-5</v>
      </c>
      <c r="Y75" s="170">
        <v>880.98796968932311</v>
      </c>
      <c r="AA75" s="249"/>
      <c r="AB75" s="170">
        <v>183.98315221597773</v>
      </c>
      <c r="AC75" s="16"/>
      <c r="AD75" s="16"/>
      <c r="AE75" s="16"/>
      <c r="AF75" s="16">
        <v>1.0526261474398996E-2</v>
      </c>
    </row>
    <row r="76" spans="2:32" x14ac:dyDescent="0.25">
      <c r="S76" s="249"/>
      <c r="T76" s="19">
        <v>1966</v>
      </c>
      <c r="U76" s="169">
        <f t="shared" si="14"/>
        <v>0.18037890770601525</v>
      </c>
      <c r="V76" s="16">
        <v>9.9376450179104098E-2</v>
      </c>
      <c r="W76" s="17">
        <f t="shared" si="15"/>
        <v>6.4785433083491231E-2</v>
      </c>
      <c r="X76" s="20">
        <f t="shared" si="16"/>
        <v>2.1583030111205968E-4</v>
      </c>
      <c r="Y76" s="170">
        <v>1301.7907257113002</v>
      </c>
      <c r="AA76" s="249"/>
      <c r="AB76" s="170">
        <v>194.80472218683599</v>
      </c>
      <c r="AC76" s="16"/>
      <c r="AD76" s="16"/>
      <c r="AE76" s="16"/>
      <c r="AF76" s="16">
        <v>9.5288080836904501E-3</v>
      </c>
    </row>
    <row r="77" spans="2:32" x14ac:dyDescent="0.25">
      <c r="S77" s="249"/>
      <c r="T77" s="19">
        <v>1967</v>
      </c>
      <c r="U77" s="169">
        <f t="shared" si="14"/>
        <v>0.17852392282256352</v>
      </c>
      <c r="V77" s="16">
        <v>0.13635559212766279</v>
      </c>
      <c r="W77" s="17">
        <f t="shared" si="15"/>
        <v>7.0096261951067773E-2</v>
      </c>
      <c r="X77" s="20">
        <f t="shared" si="16"/>
        <v>7.8377337046805118E-4</v>
      </c>
      <c r="Y77" s="170">
        <v>1402.5701316104864</v>
      </c>
      <c r="AA77" s="249"/>
      <c r="AB77" s="170">
        <v>197.07147449910167</v>
      </c>
      <c r="AC77" s="16"/>
      <c r="AD77" s="16"/>
      <c r="AE77" s="16"/>
      <c r="AF77" s="16">
        <v>9.4075270277748421E-3</v>
      </c>
    </row>
    <row r="78" spans="2:32" x14ac:dyDescent="0.25">
      <c r="S78" s="249"/>
      <c r="T78" s="19">
        <v>1968</v>
      </c>
      <c r="U78" s="169">
        <f t="shared" si="14"/>
        <v>0.17663289910979732</v>
      </c>
      <c r="V78" s="16">
        <v>0.16615589827548966</v>
      </c>
      <c r="W78" s="17">
        <f t="shared" si="15"/>
        <v>7.4990038714514623E-2</v>
      </c>
      <c r="X78" s="20">
        <f t="shared" si="16"/>
        <v>1.4680338150204586E-3</v>
      </c>
      <c r="Y78" s="170">
        <v>1490.7941580550582</v>
      </c>
      <c r="AA78" s="249"/>
      <c r="AB78" s="170">
        <v>203.33491950346371</v>
      </c>
      <c r="AC78" s="16"/>
      <c r="AD78" s="16"/>
      <c r="AE78" s="16"/>
      <c r="AF78" s="16">
        <v>1.0955454428283912E-2</v>
      </c>
    </row>
    <row r="79" spans="2:32" x14ac:dyDescent="0.25">
      <c r="S79" s="249"/>
      <c r="T79" s="19">
        <v>1969</v>
      </c>
      <c r="U79" s="169">
        <f t="shared" si="14"/>
        <v>0.17453533495558682</v>
      </c>
      <c r="V79" s="16">
        <v>0.22675956628016206</v>
      </c>
      <c r="W79" s="17">
        <f t="shared" si="15"/>
        <v>8.4155342973293523E-2</v>
      </c>
      <c r="X79" s="20">
        <f t="shared" si="16"/>
        <v>3.5493443765172846E-3</v>
      </c>
      <c r="Y79" s="170">
        <v>1645.8195495871855</v>
      </c>
      <c r="AA79" s="249"/>
      <c r="AB79" s="170">
        <v>225.43192889081189</v>
      </c>
      <c r="AC79" s="16"/>
      <c r="AD79" s="16"/>
      <c r="AE79" s="16"/>
      <c r="AF79" s="16">
        <v>1.1628929649861721E-2</v>
      </c>
    </row>
    <row r="80" spans="2:32" x14ac:dyDescent="0.25">
      <c r="S80" s="249"/>
      <c r="T80" s="19">
        <v>1970</v>
      </c>
      <c r="U80" s="169">
        <f t="shared" si="14"/>
        <v>0.172306636039328</v>
      </c>
      <c r="V80" s="16">
        <v>0.32352365133854061</v>
      </c>
      <c r="W80" s="17">
        <f t="shared" si="15"/>
        <v>9.4657670159871546E-2</v>
      </c>
      <c r="X80" s="20">
        <f t="shared" si="16"/>
        <v>9.0253591071661268E-3</v>
      </c>
      <c r="Y80" s="170">
        <v>1809.8518650688409</v>
      </c>
      <c r="AA80" s="249"/>
      <c r="AB80" s="170">
        <v>250.71396904698756</v>
      </c>
      <c r="AC80" s="16"/>
      <c r="AD80" s="16"/>
      <c r="AE80" s="16"/>
      <c r="AF80" s="16">
        <v>1.2297157186603331E-2</v>
      </c>
    </row>
    <row r="81" spans="19:32" x14ac:dyDescent="0.25">
      <c r="S81" s="249"/>
      <c r="T81" s="19">
        <v>1971</v>
      </c>
      <c r="U81" s="169">
        <f t="shared" si="14"/>
        <v>0.17003078165306024</v>
      </c>
      <c r="V81" s="16">
        <v>0.3149489080939466</v>
      </c>
      <c r="W81" s="17">
        <f t="shared" si="15"/>
        <v>0.11006380187542827</v>
      </c>
      <c r="X81" s="20">
        <f t="shared" si="16"/>
        <v>7.1375362968912797E-3</v>
      </c>
      <c r="Y81" s="170">
        <v>2029.6864529250229</v>
      </c>
      <c r="AA81" s="249"/>
      <c r="AB81" s="170">
        <v>294.45884850495992</v>
      </c>
      <c r="AC81" s="16"/>
      <c r="AD81" s="16"/>
      <c r="AE81" s="16"/>
      <c r="AF81" s="16">
        <v>1.2939564621708022E-2</v>
      </c>
    </row>
    <row r="82" spans="19:32" x14ac:dyDescent="0.25">
      <c r="S82" s="249"/>
      <c r="T82" s="19">
        <v>1972</v>
      </c>
      <c r="U82" s="169">
        <f t="shared" si="14"/>
        <v>0.16811408712482018</v>
      </c>
      <c r="V82" s="16">
        <v>0.32132390619542656</v>
      </c>
      <c r="W82" s="17">
        <f t="shared" si="15"/>
        <v>0.14230448051203001</v>
      </c>
      <c r="X82" s="20">
        <f t="shared" si="16"/>
        <v>5.3877126607145128E-3</v>
      </c>
      <c r="Y82" s="170">
        <v>2431.9732181217591</v>
      </c>
      <c r="AA82" s="249"/>
      <c r="AB82" s="170">
        <v>281.92812091156304</v>
      </c>
      <c r="AC82" s="16"/>
      <c r="AD82" s="16"/>
      <c r="AE82" s="16"/>
      <c r="AF82" s="16">
        <v>2.310670328743239E-2</v>
      </c>
    </row>
    <row r="83" spans="19:32" x14ac:dyDescent="0.25">
      <c r="S83" s="249"/>
      <c r="T83" s="19">
        <v>1973</v>
      </c>
      <c r="U83" s="169">
        <f t="shared" si="14"/>
        <v>0.16631487583387458</v>
      </c>
      <c r="V83" s="16">
        <v>0.33302043540848264</v>
      </c>
      <c r="W83" s="17">
        <f t="shared" si="15"/>
        <v>0.21034536207142476</v>
      </c>
      <c r="X83" s="20">
        <f t="shared" si="16"/>
        <v>2.5029014417220904E-3</v>
      </c>
      <c r="Y83" s="170">
        <v>3125.833474548002</v>
      </c>
      <c r="AA83" s="249"/>
      <c r="AB83" s="170">
        <v>251.81195696132875</v>
      </c>
      <c r="AC83" s="16"/>
      <c r="AD83" s="16"/>
      <c r="AE83" s="16"/>
      <c r="AF83" s="16">
        <v>2.9796085919735059E-2</v>
      </c>
    </row>
    <row r="84" spans="19:32" x14ac:dyDescent="0.25">
      <c r="S84" s="249"/>
      <c r="T84" s="19">
        <v>1974</v>
      </c>
      <c r="U84" s="169">
        <f t="shared" si="14"/>
        <v>0.16452453198193401</v>
      </c>
      <c r="V84" s="16">
        <v>0.3364391751088236</v>
      </c>
      <c r="W84" s="17">
        <f t="shared" si="15"/>
        <v>0.25746126591353963</v>
      </c>
      <c r="X84" s="20">
        <f t="shared" si="16"/>
        <v>1.0262234366573153E-3</v>
      </c>
      <c r="Y84" s="170">
        <v>3533.5982344660388</v>
      </c>
      <c r="AA84" s="249"/>
      <c r="AB84" s="170">
        <v>283.53769524052439</v>
      </c>
      <c r="AC84" s="16"/>
      <c r="AD84" s="16"/>
      <c r="AE84" s="16"/>
      <c r="AF84" s="16">
        <v>3.3949692728048431E-2</v>
      </c>
    </row>
    <row r="85" spans="19:32" x14ac:dyDescent="0.25">
      <c r="S85" s="249"/>
      <c r="T85" s="19">
        <v>1975</v>
      </c>
      <c r="U85" s="169">
        <f t="shared" si="14"/>
        <v>0.16287844726738127</v>
      </c>
      <c r="V85" s="16">
        <v>0.33988189163010873</v>
      </c>
      <c r="W85" s="17">
        <f t="shared" si="15"/>
        <v>0.32984291664007626</v>
      </c>
      <c r="X85" s="20">
        <f t="shared" si="16"/>
        <v>1.6415055864393729E-5</v>
      </c>
      <c r="Y85" s="170">
        <v>4092.1445733987416</v>
      </c>
      <c r="AA85" s="249"/>
      <c r="AB85" s="170">
        <v>310.88191240489954</v>
      </c>
      <c r="AC85" s="16"/>
      <c r="AD85" s="16"/>
      <c r="AE85" s="16"/>
      <c r="AF85" s="16">
        <v>3.9511911679256245E-2</v>
      </c>
    </row>
    <row r="86" spans="19:32" x14ac:dyDescent="0.25">
      <c r="S86" s="249"/>
      <c r="T86" s="19">
        <v>1976</v>
      </c>
      <c r="U86" s="169">
        <f t="shared" si="14"/>
        <v>0.16133453488845526</v>
      </c>
      <c r="V86" s="16">
        <v>0.3434432964692623</v>
      </c>
      <c r="W86" s="17">
        <f t="shared" si="15"/>
        <v>0.35441635452655712</v>
      </c>
      <c r="X86" s="20">
        <f t="shared" si="16"/>
        <v>1.942596918162659E-5</v>
      </c>
      <c r="Y86" s="170">
        <v>4268.5800941407042</v>
      </c>
      <c r="AA86" s="249"/>
      <c r="AB86" s="170">
        <v>317.88467304092774</v>
      </c>
      <c r="AC86" s="16"/>
      <c r="AD86" s="16"/>
      <c r="AE86" s="16"/>
      <c r="AF86" s="16">
        <v>4.5675374498429767E-2</v>
      </c>
    </row>
    <row r="87" spans="19:32" x14ac:dyDescent="0.25">
      <c r="S87" s="249"/>
      <c r="T87" s="19">
        <v>1977</v>
      </c>
      <c r="U87" s="169">
        <f t="shared" si="14"/>
        <v>0.15981442919645353</v>
      </c>
      <c r="V87" s="16">
        <v>0.34710192947798285</v>
      </c>
      <c r="W87" s="17">
        <f t="shared" si="15"/>
        <v>0.43249987154858444</v>
      </c>
      <c r="X87" s="20">
        <f t="shared" si="16"/>
        <v>1.1654960292477202E-3</v>
      </c>
      <c r="Y87" s="170">
        <v>4798.6763448144966</v>
      </c>
      <c r="AA87" s="249"/>
      <c r="AB87" s="170">
        <v>333.14214540018395</v>
      </c>
      <c r="AC87" s="16"/>
      <c r="AD87" s="16"/>
      <c r="AE87" s="16"/>
      <c r="AF87" s="16">
        <v>6.5738021168251101E-2</v>
      </c>
    </row>
    <row r="88" spans="19:32" x14ac:dyDescent="0.25">
      <c r="S88" s="249"/>
      <c r="T88" s="19">
        <v>1978</v>
      </c>
      <c r="U88" s="169">
        <f t="shared" si="14"/>
        <v>0.15828415845033242</v>
      </c>
      <c r="V88" s="16">
        <v>0.35077979375012236</v>
      </c>
      <c r="W88" s="17">
        <f t="shared" si="15"/>
        <v>0.59567149527649177</v>
      </c>
      <c r="X88" s="20">
        <f t="shared" si="16"/>
        <v>9.4926089203739208E-3</v>
      </c>
      <c r="Y88" s="170">
        <v>5815.6281847592381</v>
      </c>
      <c r="AA88" s="249"/>
      <c r="AB88" s="170">
        <v>366.46069230207303</v>
      </c>
      <c r="AC88" s="16"/>
      <c r="AD88" s="16"/>
      <c r="AE88" s="16"/>
      <c r="AF88" s="16">
        <v>9.4852227954367929E-2</v>
      </c>
    </row>
    <row r="89" spans="19:32" x14ac:dyDescent="0.25">
      <c r="S89" s="249"/>
      <c r="T89" s="19">
        <v>1979</v>
      </c>
      <c r="U89" s="169">
        <f t="shared" si="14"/>
        <v>0.1567364014268503</v>
      </c>
      <c r="V89" s="16">
        <v>0.35444761961328247</v>
      </c>
      <c r="W89" s="17">
        <f t="shared" si="15"/>
        <v>0.79321537653942154</v>
      </c>
      <c r="X89" s="20">
        <f t="shared" si="16"/>
        <v>3.0174444444723489E-2</v>
      </c>
      <c r="Y89" s="170">
        <v>6985.5901948916016</v>
      </c>
      <c r="AA89" s="249"/>
      <c r="AB89" s="170">
        <v>377.38983947995837</v>
      </c>
      <c r="AC89" s="16"/>
      <c r="AD89" s="16"/>
      <c r="AE89" s="16"/>
      <c r="AF89" s="16">
        <v>0.11324293133294863</v>
      </c>
    </row>
    <row r="90" spans="19:32" x14ac:dyDescent="0.25">
      <c r="S90" s="249"/>
      <c r="T90" s="19">
        <v>1980</v>
      </c>
      <c r="U90" s="169">
        <f t="shared" si="14"/>
        <v>0.15524295535280863</v>
      </c>
      <c r="V90" s="16">
        <v>0.35802515529925061</v>
      </c>
      <c r="W90" s="17">
        <f t="shared" si="15"/>
        <v>0.91240079390378392</v>
      </c>
      <c r="X90" s="20">
        <f t="shared" si="16"/>
        <v>4.7711182084321159E-2</v>
      </c>
      <c r="Y90" s="170">
        <v>7697.3346065896767</v>
      </c>
      <c r="AA90" s="249"/>
      <c r="AB90" s="170">
        <v>473.4922787180418</v>
      </c>
      <c r="AC90" s="16"/>
      <c r="AD90" s="16"/>
      <c r="AE90" s="16"/>
      <c r="AF90" s="16">
        <v>0.14263719390687468</v>
      </c>
    </row>
    <row r="91" spans="19:32" x14ac:dyDescent="0.25">
      <c r="S91" s="249"/>
      <c r="T91" s="19">
        <v>1981</v>
      </c>
      <c r="U91" s="169">
        <f t="shared" si="14"/>
        <v>0.15370756189024265</v>
      </c>
      <c r="V91" s="16">
        <v>0.37454423804951009</v>
      </c>
      <c r="W91" s="17">
        <f t="shared" si="15"/>
        <v>0.74884990887171077</v>
      </c>
      <c r="X91" s="20">
        <f t="shared" si="16"/>
        <v>2.1535157258354514E-2</v>
      </c>
      <c r="Y91" s="170">
        <v>6723.7676024646398</v>
      </c>
      <c r="AA91" s="249"/>
      <c r="AB91" s="170">
        <v>609.65667920248359</v>
      </c>
      <c r="AC91" s="16"/>
      <c r="AD91" s="16"/>
      <c r="AE91" s="16"/>
      <c r="AF91" s="16">
        <v>0.16790402164575821</v>
      </c>
    </row>
    <row r="92" spans="19:32" x14ac:dyDescent="0.25">
      <c r="S92" s="249"/>
      <c r="T92" s="19">
        <v>1982</v>
      </c>
      <c r="U92" s="169">
        <f t="shared" si="14"/>
        <v>0.15199252699069196</v>
      </c>
      <c r="V92" s="16">
        <v>0.39117303196188774</v>
      </c>
      <c r="W92" s="17">
        <f t="shared" si="15"/>
        <v>0.70385904499432717</v>
      </c>
      <c r="X92" s="20">
        <f t="shared" si="16"/>
        <v>1.4860695842288664E-2</v>
      </c>
      <c r="Y92" s="170">
        <v>6458.5295337645066</v>
      </c>
      <c r="AA92" s="249"/>
      <c r="AB92" s="170">
        <v>709.41375508503859</v>
      </c>
      <c r="AC92" s="16"/>
      <c r="AD92" s="16"/>
      <c r="AE92" s="16"/>
      <c r="AF92" s="16">
        <v>0.15428524495913926</v>
      </c>
    </row>
    <row r="93" spans="19:32" x14ac:dyDescent="0.25">
      <c r="S93" s="249"/>
      <c r="T93" s="19">
        <v>1983</v>
      </c>
      <c r="U93" s="169">
        <f t="shared" si="14"/>
        <v>0.15025243592787468</v>
      </c>
      <c r="V93" s="16">
        <v>0.40783374485123441</v>
      </c>
      <c r="W93" s="17">
        <f t="shared" si="15"/>
        <v>0.66996518432386731</v>
      </c>
      <c r="X93" s="20">
        <f t="shared" si="16"/>
        <v>1.032427933653709E-2</v>
      </c>
      <c r="Y93" s="170">
        <v>6258.2898936391375</v>
      </c>
      <c r="AA93" s="249"/>
      <c r="AB93" s="170">
        <v>781.74416434105262</v>
      </c>
      <c r="AC93" s="16"/>
      <c r="AD93" s="16"/>
      <c r="AE93" s="16"/>
      <c r="AF93" s="16">
        <v>0.13405686645123266</v>
      </c>
    </row>
    <row r="94" spans="19:32" x14ac:dyDescent="0.25">
      <c r="S94" s="249"/>
      <c r="T94" s="19">
        <v>1984</v>
      </c>
      <c r="U94" s="169">
        <f t="shared" si="14"/>
        <v>0.14856278343049389</v>
      </c>
      <c r="V94" s="16">
        <v>0.4244532850206249</v>
      </c>
      <c r="W94" s="17">
        <f t="shared" si="15"/>
        <v>0.62798454326540376</v>
      </c>
      <c r="X94" s="20">
        <f t="shared" si="16"/>
        <v>6.1542093046996239E-3</v>
      </c>
      <c r="Y94" s="170">
        <v>6009.0116212453886</v>
      </c>
      <c r="AA94" s="249"/>
      <c r="AB94" s="170">
        <v>828.58047929568136</v>
      </c>
      <c r="AC94" s="16"/>
      <c r="AD94" s="16"/>
      <c r="AE94" s="16"/>
      <c r="AF94" s="16">
        <v>0.18616111149134212</v>
      </c>
    </row>
    <row r="95" spans="19:32" x14ac:dyDescent="0.25">
      <c r="S95" s="249"/>
      <c r="T95" s="19">
        <v>1985</v>
      </c>
      <c r="U95" s="169">
        <f t="shared" si="14"/>
        <v>0.14688245178267392</v>
      </c>
      <c r="V95" s="16">
        <v>0.44094501837077427</v>
      </c>
      <c r="W95" s="17">
        <f t="shared" si="15"/>
        <v>0.65429647978382222</v>
      </c>
      <c r="X95" s="20">
        <f t="shared" si="16"/>
        <v>6.6859197155889668E-3</v>
      </c>
      <c r="Y95" s="170">
        <v>6165.4560024318571</v>
      </c>
      <c r="AA95" s="249"/>
      <c r="AB95" s="170">
        <v>873.28706172579041</v>
      </c>
      <c r="AC95" s="16"/>
      <c r="AD95" s="16"/>
      <c r="AE95" s="16"/>
      <c r="AF95" s="16">
        <v>0.23205226963404071</v>
      </c>
    </row>
    <row r="96" spans="19:32" x14ac:dyDescent="0.25">
      <c r="S96" s="249"/>
      <c r="T96" s="19">
        <v>1986</v>
      </c>
      <c r="U96" s="169">
        <f t="shared" si="14"/>
        <v>0.14522011838123514</v>
      </c>
      <c r="V96" s="16">
        <v>0.45715268998664227</v>
      </c>
      <c r="W96" s="17">
        <f t="shared" si="15"/>
        <v>1.045459623667693</v>
      </c>
      <c r="X96" s="20">
        <f t="shared" si="16"/>
        <v>5.0261416074444905E-2</v>
      </c>
      <c r="Y96" s="170">
        <v>8523.455435829761</v>
      </c>
      <c r="AA96" s="249"/>
      <c r="AB96" s="170">
        <v>959.37248363969115</v>
      </c>
      <c r="AC96" s="16"/>
      <c r="AD96" s="16"/>
      <c r="AE96" s="16"/>
      <c r="AF96" s="16">
        <v>6.3279860926863843E-2</v>
      </c>
    </row>
    <row r="97" spans="19:32" x14ac:dyDescent="0.25">
      <c r="S97" s="249"/>
      <c r="T97" s="19">
        <v>1987</v>
      </c>
      <c r="U97" s="169">
        <f t="shared" si="14"/>
        <v>0.14356266573980725</v>
      </c>
      <c r="V97" s="16">
        <v>0.47315640389114483</v>
      </c>
      <c r="W97" s="17">
        <f t="shared" si="15"/>
        <v>0.46149711036750968</v>
      </c>
      <c r="X97" s="20">
        <f t="shared" si="16"/>
        <v>1.9515783230851607E-5</v>
      </c>
      <c r="Y97" s="170">
        <v>4986.4560430039264</v>
      </c>
      <c r="AA97" s="249"/>
      <c r="AB97" s="170">
        <v>1053.1082430045233</v>
      </c>
      <c r="AC97" s="16"/>
      <c r="AD97" s="16"/>
      <c r="AE97" s="16"/>
      <c r="AF97" s="16">
        <v>9.8242717301568583E-2</v>
      </c>
    </row>
    <row r="98" spans="19:32" x14ac:dyDescent="0.25">
      <c r="S98" s="249"/>
      <c r="T98" s="19">
        <v>1988</v>
      </c>
      <c r="U98" s="169">
        <f t="shared" si="14"/>
        <v>0.14197682511353327</v>
      </c>
      <c r="V98" s="16">
        <v>0.48888816559330883</v>
      </c>
      <c r="W98" s="17">
        <f t="shared" si="15"/>
        <v>0.53424858581975743</v>
      </c>
      <c r="X98" s="20">
        <f t="shared" si="16"/>
        <v>2.9212693278466003E-4</v>
      </c>
      <c r="Y98" s="170">
        <v>5442.5105061932636</v>
      </c>
      <c r="AA98" s="249"/>
      <c r="AB98" s="170">
        <v>1148.508290441699</v>
      </c>
      <c r="AC98" s="16"/>
      <c r="AD98" s="16"/>
      <c r="AE98" s="16"/>
      <c r="AF98" s="16">
        <v>0.12001296372607276</v>
      </c>
    </row>
    <row r="99" spans="19:32" x14ac:dyDescent="0.25">
      <c r="S99" s="249"/>
      <c r="T99" s="19">
        <v>1989</v>
      </c>
      <c r="U99" s="169">
        <f t="shared" si="14"/>
        <v>0.14047955754504168</v>
      </c>
      <c r="V99" s="16">
        <v>0.50440269027804319</v>
      </c>
      <c r="W99" s="17">
        <f t="shared" si="15"/>
        <v>0.54994343807203361</v>
      </c>
      <c r="X99" s="20">
        <f t="shared" si="16"/>
        <v>2.9134894237588639E-4</v>
      </c>
      <c r="Y99" s="170">
        <v>5538.6880704259847</v>
      </c>
      <c r="AA99" s="249"/>
      <c r="AB99" s="170">
        <v>1288.6432518338092</v>
      </c>
      <c r="AC99" s="16"/>
      <c r="AD99" s="16"/>
      <c r="AE99" s="16"/>
      <c r="AF99" s="16">
        <v>0.14412743573658782</v>
      </c>
    </row>
    <row r="100" spans="19:32" x14ac:dyDescent="0.25">
      <c r="S100" s="249"/>
      <c r="T100" s="19">
        <v>1990</v>
      </c>
      <c r="U100" s="169">
        <f t="shared" si="14"/>
        <v>0.13903132360291992</v>
      </c>
      <c r="V100" s="16">
        <v>0.51990942047697108</v>
      </c>
      <c r="W100" s="17">
        <f t="shared" si="15"/>
        <v>0.77517217893986146</v>
      </c>
      <c r="X100" s="20">
        <f t="shared" si="16"/>
        <v>9.05915256129247E-3</v>
      </c>
      <c r="Y100" s="170">
        <v>6879.0157355148813</v>
      </c>
      <c r="AA100" s="249"/>
      <c r="AB100" s="170">
        <v>1508.6680978826619</v>
      </c>
      <c r="AC100" s="16"/>
      <c r="AD100" s="16"/>
      <c r="AE100" s="16"/>
      <c r="AF100" s="16">
        <v>0.16330073491117408</v>
      </c>
    </row>
    <row r="101" spans="19:32" x14ac:dyDescent="0.25">
      <c r="S101" s="249"/>
      <c r="T101" s="19">
        <v>1991</v>
      </c>
      <c r="U101" s="169">
        <f t="shared" si="14"/>
        <v>0.13761134520436971</v>
      </c>
      <c r="V101" s="16">
        <v>0.53213157591124671</v>
      </c>
      <c r="W101" s="17">
        <f t="shared" si="15"/>
        <v>0.80787262088230627</v>
      </c>
      <c r="X101" s="20">
        <f t="shared" si="16"/>
        <v>1.0463020457455613E-2</v>
      </c>
      <c r="Y101" s="170">
        <v>7072.3074824924524</v>
      </c>
      <c r="AA101" s="249"/>
      <c r="AB101" s="170">
        <v>1753.417829258233</v>
      </c>
      <c r="AC101" s="16"/>
      <c r="AD101" s="16"/>
      <c r="AE101" s="16"/>
      <c r="AF101" s="16">
        <v>0.14539164851348452</v>
      </c>
    </row>
    <row r="102" spans="19:32" x14ac:dyDescent="0.25">
      <c r="S102" s="249"/>
      <c r="T102" s="19">
        <v>1992</v>
      </c>
      <c r="U102" s="169">
        <f t="shared" ref="U102:U129" si="17">L41</f>
        <v>0.13631481521209624</v>
      </c>
      <c r="V102" s="16">
        <v>0.54420155373342027</v>
      </c>
      <c r="W102" s="17">
        <f t="shared" si="15"/>
        <v>0.91313594475973148</v>
      </c>
      <c r="X102" s="20">
        <f t="shared" si="16"/>
        <v>1.8554161856224473E-2</v>
      </c>
      <c r="Y102" s="170">
        <v>7701.7871677147677</v>
      </c>
      <c r="AA102" s="249"/>
      <c r="AB102" s="170">
        <v>2099.2294346044728</v>
      </c>
      <c r="AC102" s="16"/>
      <c r="AD102" s="16"/>
      <c r="AE102" s="16"/>
      <c r="AF102" s="16">
        <v>0.16857103629235254</v>
      </c>
    </row>
    <row r="103" spans="19:32" x14ac:dyDescent="0.25">
      <c r="S103" s="249"/>
      <c r="T103" s="19">
        <v>1993</v>
      </c>
      <c r="U103" s="169">
        <f t="shared" si="17"/>
        <v>0.13510293456890207</v>
      </c>
      <c r="V103" s="16">
        <v>0.55615580566433886</v>
      </c>
      <c r="W103" s="17">
        <f t="shared" si="15"/>
        <v>0.80388398484081325</v>
      </c>
      <c r="X103" s="20">
        <f t="shared" si="16"/>
        <v>8.2911658697129662E-3</v>
      </c>
      <c r="Y103" s="170">
        <v>7048.6946085930213</v>
      </c>
      <c r="AA103" s="249"/>
      <c r="AB103" s="170">
        <v>2693.9700634052629</v>
      </c>
      <c r="AC103" s="16"/>
      <c r="AD103" s="16"/>
      <c r="AE103" s="16"/>
      <c r="AF103" s="16">
        <v>0.18059238856197621</v>
      </c>
    </row>
    <row r="104" spans="19:32" x14ac:dyDescent="0.25">
      <c r="S104" s="249"/>
      <c r="T104" s="19">
        <v>1994</v>
      </c>
      <c r="U104" s="169">
        <f t="shared" si="17"/>
        <v>0.13380433749312562</v>
      </c>
      <c r="V104" s="16">
        <v>0.56864214423243897</v>
      </c>
      <c r="W104" s="17">
        <f t="shared" si="15"/>
        <v>0.8593828487298939</v>
      </c>
      <c r="X104" s="20">
        <f t="shared" si="16"/>
        <v>1.1310501689250291E-2</v>
      </c>
      <c r="Y104" s="170">
        <v>7378.5606143387968</v>
      </c>
      <c r="AA104" s="249"/>
      <c r="AB104" s="170">
        <v>3468.3046020743409</v>
      </c>
      <c r="AC104" s="16"/>
      <c r="AD104" s="16"/>
      <c r="AE104" s="16"/>
      <c r="AF104" s="16">
        <v>0.19250295359923905</v>
      </c>
    </row>
    <row r="105" spans="19:32" x14ac:dyDescent="0.25">
      <c r="S105" s="249"/>
      <c r="T105" s="19">
        <v>1995</v>
      </c>
      <c r="U105" s="169">
        <f t="shared" si="17"/>
        <v>0.13243958304342288</v>
      </c>
      <c r="V105" s="16">
        <v>0.58161515053427948</v>
      </c>
      <c r="W105" s="17">
        <f t="shared" si="15"/>
        <v>1.0407820315862224</v>
      </c>
      <c r="X105" s="20">
        <f t="shared" si="16"/>
        <v>2.7922796804587455E-2</v>
      </c>
      <c r="Y105" s="170">
        <v>8493.5811921445002</v>
      </c>
      <c r="AA105" s="249"/>
      <c r="AB105" s="170">
        <v>3832.2364324670193</v>
      </c>
      <c r="AC105" s="16"/>
      <c r="AD105" s="16"/>
      <c r="AE105" s="16"/>
      <c r="AF105" s="16">
        <v>0.21070264260925742</v>
      </c>
    </row>
    <row r="106" spans="19:32" x14ac:dyDescent="0.25">
      <c r="S106" s="249"/>
      <c r="T106" s="19">
        <v>1996</v>
      </c>
      <c r="U106" s="169">
        <f t="shared" si="17"/>
        <v>0.13111334163512994</v>
      </c>
      <c r="V106" s="16">
        <v>0.59458542252168489</v>
      </c>
      <c r="W106" s="17">
        <f t="shared" si="15"/>
        <v>1.0588310865902597</v>
      </c>
      <c r="X106" s="20">
        <f t="shared" si="16"/>
        <v>2.8258076642166619E-2</v>
      </c>
      <c r="Y106" s="170">
        <v>8609.2586760703398</v>
      </c>
      <c r="AA106" s="249"/>
      <c r="AB106" s="170">
        <v>4550.4531077570973</v>
      </c>
      <c r="AC106" s="16"/>
      <c r="AD106" s="16"/>
      <c r="AE106" s="16"/>
      <c r="AF106" s="16">
        <v>0.235104152260775</v>
      </c>
    </row>
    <row r="107" spans="19:32" x14ac:dyDescent="0.25">
      <c r="S107" s="249"/>
      <c r="T107" s="19">
        <v>1997</v>
      </c>
      <c r="U107" s="169">
        <f t="shared" si="17"/>
        <v>0.12980894545005256</v>
      </c>
      <c r="V107" s="16">
        <v>0.60757504001473484</v>
      </c>
      <c r="W107" s="17">
        <f t="shared" si="15"/>
        <v>0.94686479368632515</v>
      </c>
      <c r="X107" s="20">
        <f t="shared" si="16"/>
        <v>1.4943286073836319E-2</v>
      </c>
      <c r="Y107" s="170">
        <v>7907.2002998234266</v>
      </c>
      <c r="AA107" s="249"/>
      <c r="AB107" s="170">
        <v>5618.1322671195185</v>
      </c>
      <c r="AC107" s="16"/>
      <c r="AD107" s="16"/>
      <c r="AE107" s="16"/>
      <c r="AF107" s="16">
        <v>0.27192310267608044</v>
      </c>
    </row>
    <row r="108" spans="19:32" x14ac:dyDescent="0.25">
      <c r="S108" s="249"/>
      <c r="T108" s="19">
        <v>1998</v>
      </c>
      <c r="U108" s="169">
        <f t="shared" si="17"/>
        <v>0.12855212230844698</v>
      </c>
      <c r="V108" s="16">
        <v>0.62056278135277043</v>
      </c>
      <c r="W108" s="17">
        <f t="shared" si="15"/>
        <v>0.99040848199518683</v>
      </c>
      <c r="X108" s="20">
        <f t="shared" si="16"/>
        <v>1.7584110327315553E-2</v>
      </c>
      <c r="Y108" s="170">
        <v>8176.119849284958</v>
      </c>
      <c r="AA108" s="249"/>
      <c r="AB108" s="170">
        <v>6316.9183176021588</v>
      </c>
      <c r="AC108" s="16"/>
      <c r="AD108" s="16"/>
      <c r="AE108" s="16"/>
      <c r="AF108" s="16">
        <v>0.30206671380289407</v>
      </c>
    </row>
    <row r="109" spans="19:32" x14ac:dyDescent="0.25">
      <c r="S109" s="249"/>
      <c r="T109" s="19">
        <v>1999</v>
      </c>
      <c r="U109" s="169">
        <f t="shared" si="17"/>
        <v>0.1273921523580914</v>
      </c>
      <c r="V109" s="16">
        <v>0.63776696467543892</v>
      </c>
      <c r="W109" s="17">
        <f t="shared" si="15"/>
        <v>0.97592509487859558</v>
      </c>
      <c r="X109" s="20">
        <f t="shared" si="16"/>
        <v>1.4567409953185766E-2</v>
      </c>
      <c r="Y109" s="170">
        <v>8086.1579527295235</v>
      </c>
      <c r="AA109" s="249"/>
      <c r="AB109" s="170">
        <v>7050.6462712428656</v>
      </c>
      <c r="AC109" s="16"/>
      <c r="AD109" s="16"/>
      <c r="AE109" s="16"/>
      <c r="AF109" s="16">
        <v>0.35067556616422818</v>
      </c>
    </row>
    <row r="110" spans="19:32" x14ac:dyDescent="0.25">
      <c r="S110" s="249"/>
      <c r="T110" s="19">
        <v>2000</v>
      </c>
      <c r="U110" s="169">
        <f t="shared" si="17"/>
        <v>0.12624334020523978</v>
      </c>
      <c r="V110" s="16">
        <v>0.65570364360712863</v>
      </c>
      <c r="W110" s="17">
        <f t="shared" si="15"/>
        <v>1.681281190645916</v>
      </c>
      <c r="X110" s="20">
        <f t="shared" si="16"/>
        <v>0.13278391992090149</v>
      </c>
      <c r="Y110" s="170">
        <v>14240.107321867743</v>
      </c>
      <c r="AA110" s="249"/>
      <c r="AB110" s="170">
        <v>7678.5994858748336</v>
      </c>
      <c r="AC110" s="16"/>
      <c r="AD110" s="16"/>
      <c r="AE110" s="16"/>
      <c r="AF110" s="16">
        <v>0.42990023968862467</v>
      </c>
    </row>
    <row r="111" spans="19:32" x14ac:dyDescent="0.25">
      <c r="S111" s="249"/>
      <c r="T111" s="19">
        <v>2001</v>
      </c>
      <c r="U111" s="169">
        <f t="shared" si="17"/>
        <v>0.12515470227126954</v>
      </c>
      <c r="V111" s="16">
        <v>1.3288102499922601</v>
      </c>
      <c r="W111" s="17">
        <f t="shared" si="15"/>
        <v>1.6885200126408886</v>
      </c>
      <c r="X111" s="20">
        <f t="shared" si="16"/>
        <v>1.6193906267208107E-2</v>
      </c>
      <c r="Y111" s="170">
        <v>14348.78498330444</v>
      </c>
      <c r="AA111" s="249"/>
      <c r="AB111" s="170">
        <v>8066.9426349355726</v>
      </c>
      <c r="AC111" s="16"/>
      <c r="AD111" s="16"/>
      <c r="AE111" s="16"/>
      <c r="AF111" s="16">
        <v>0.40292586164145799</v>
      </c>
    </row>
    <row r="112" spans="19:32" x14ac:dyDescent="0.25">
      <c r="S112" s="249"/>
      <c r="T112" s="19">
        <v>2002</v>
      </c>
      <c r="U112" s="169">
        <f t="shared" si="17"/>
        <v>0.12421145896010348</v>
      </c>
      <c r="V112" s="16">
        <v>1.3972963189878953</v>
      </c>
      <c r="W112" s="17">
        <f t="shared" si="15"/>
        <v>1.7638566330906336</v>
      </c>
      <c r="X112" s="20">
        <f t="shared" si="16"/>
        <v>1.6689854513235979E-2</v>
      </c>
      <c r="Y112" s="170">
        <v>15641.874092132231</v>
      </c>
      <c r="AA112" s="249"/>
      <c r="AB112" s="170">
        <v>8147.9377054883898</v>
      </c>
      <c r="AC112" s="16"/>
      <c r="AD112" s="16"/>
      <c r="AE112" s="16"/>
      <c r="AF112" s="16">
        <v>0.42880250097014139</v>
      </c>
    </row>
    <row r="113" spans="19:32" x14ac:dyDescent="0.25">
      <c r="S113" s="249"/>
      <c r="T113" s="19">
        <v>2003</v>
      </c>
      <c r="U113" s="169">
        <f t="shared" si="17"/>
        <v>0.12342324384847429</v>
      </c>
      <c r="V113" s="16">
        <v>1.3803295190948224</v>
      </c>
      <c r="W113" s="17">
        <f t="shared" si="15"/>
        <v>1.8915710442215252</v>
      </c>
      <c r="X113" s="20">
        <f t="shared" si="16"/>
        <v>3.2258873687306677E-2</v>
      </c>
      <c r="Y113" s="170">
        <v>19166.471635911174</v>
      </c>
      <c r="AA113" s="249"/>
      <c r="AB113" s="170">
        <v>8879.438667113458</v>
      </c>
      <c r="AC113" s="16"/>
      <c r="AD113" s="16"/>
      <c r="AE113" s="16"/>
      <c r="AF113" s="16">
        <v>0.67502407322588431</v>
      </c>
    </row>
    <row r="114" spans="19:32" x14ac:dyDescent="0.25">
      <c r="S114" s="249"/>
      <c r="T114" s="19">
        <v>2004</v>
      </c>
      <c r="U114" s="169">
        <f t="shared" si="17"/>
        <v>0.12266654649379345</v>
      </c>
      <c r="V114" s="16">
        <v>1.4257570318833239</v>
      </c>
      <c r="W114" s="17">
        <f t="shared" si="15"/>
        <v>1.9432781399310111</v>
      </c>
      <c r="X114" s="20">
        <f t="shared" si="16"/>
        <v>3.2853547746716477E-2</v>
      </c>
      <c r="Y114" s="170">
        <v>22034.329670578602</v>
      </c>
      <c r="AA114" s="249"/>
      <c r="AB114" s="170">
        <v>9976.6771372586536</v>
      </c>
      <c r="AC114" s="16"/>
      <c r="AD114" s="16"/>
      <c r="AE114" s="16"/>
      <c r="AF114" s="16">
        <v>0.60314095337933415</v>
      </c>
    </row>
    <row r="115" spans="19:32" x14ac:dyDescent="0.25">
      <c r="S115" s="249"/>
      <c r="T115" s="19">
        <v>2005</v>
      </c>
      <c r="U115" s="169">
        <f t="shared" si="17"/>
        <v>0.12189782615240685</v>
      </c>
      <c r="V115" s="16">
        <v>1.4664565755623029</v>
      </c>
      <c r="W115" s="17">
        <f t="shared" si="15"/>
        <v>1.9560433462003479</v>
      </c>
      <c r="X115" s="20">
        <f t="shared" si="16"/>
        <v>2.9218324548577344E-2</v>
      </c>
      <c r="Y115" s="170">
        <v>23154.089990959328</v>
      </c>
      <c r="AA115" s="249"/>
      <c r="AB115" s="170">
        <v>10216.630334103127</v>
      </c>
      <c r="AC115" s="16"/>
      <c r="AD115" s="16"/>
      <c r="AE115" s="16"/>
      <c r="AF115" s="16">
        <v>0.63527346418976705</v>
      </c>
    </row>
    <row r="116" spans="19:32" x14ac:dyDescent="0.25">
      <c r="S116" s="249"/>
      <c r="T116" s="19">
        <v>2006</v>
      </c>
      <c r="U116" s="169">
        <f t="shared" si="17"/>
        <v>0.12110379155096206</v>
      </c>
      <c r="V116" s="16">
        <v>1.6197803558192316</v>
      </c>
      <c r="W116" s="17">
        <f t="shared" si="15"/>
        <v>1.9691178164745784</v>
      </c>
      <c r="X116" s="20">
        <f t="shared" si="16"/>
        <v>1.4779102405834955E-2</v>
      </c>
      <c r="Y116" s="170">
        <v>24699.392589453757</v>
      </c>
      <c r="AA116" s="249" t="s">
        <v>389</v>
      </c>
      <c r="AB116" s="16">
        <v>791.35410734367576</v>
      </c>
      <c r="AC116" s="16"/>
      <c r="AD116" s="16"/>
      <c r="AE116" s="16"/>
      <c r="AF116" s="16">
        <v>1.9113796300166736E-12</v>
      </c>
    </row>
    <row r="117" spans="19:32" x14ac:dyDescent="0.25">
      <c r="S117" s="249"/>
      <c r="T117" s="19">
        <v>2007</v>
      </c>
      <c r="U117" s="169">
        <f t="shared" si="17"/>
        <v>0.12034298328832625</v>
      </c>
      <c r="V117" s="16">
        <v>1.7343598622594369</v>
      </c>
      <c r="W117" s="17">
        <f t="shared" si="15"/>
        <v>1.9873041711342703</v>
      </c>
      <c r="X117" s="20">
        <f t="shared" si="16"/>
        <v>7.6996431602569162E-3</v>
      </c>
      <c r="Y117" s="170">
        <v>28574.061261486335</v>
      </c>
      <c r="AA117" s="249"/>
      <c r="AB117" s="170">
        <v>657.95895729650715</v>
      </c>
      <c r="AC117" s="16"/>
      <c r="AD117" s="16"/>
      <c r="AE117" s="16"/>
      <c r="AF117" s="16">
        <v>1.8921324664576672E-12</v>
      </c>
    </row>
    <row r="118" spans="19:32" x14ac:dyDescent="0.25">
      <c r="S118" s="249"/>
      <c r="T118" s="19">
        <v>2008</v>
      </c>
      <c r="U118" s="169">
        <f t="shared" si="17"/>
        <v>0.11957834048398282</v>
      </c>
      <c r="V118" s="16">
        <v>1.7145677477223429</v>
      </c>
      <c r="W118" s="17">
        <f t="shared" si="15"/>
        <v>1.9936274847810953</v>
      </c>
      <c r="X118" s="20">
        <f t="shared" si="16"/>
        <v>9.3120839664908132E-3</v>
      </c>
      <c r="Y118" s="170">
        <v>31570.027314859377</v>
      </c>
      <c r="AA118" s="249"/>
      <c r="AB118" s="170">
        <v>710.32076539460002</v>
      </c>
      <c r="AC118" s="16"/>
      <c r="AD118" s="16"/>
      <c r="AE118" s="16"/>
      <c r="AF118" s="16">
        <v>1.8726331431700077E-12</v>
      </c>
    </row>
    <row r="119" spans="19:32" x14ac:dyDescent="0.25">
      <c r="S119" s="249"/>
      <c r="T119" s="19">
        <v>2009</v>
      </c>
      <c r="U119" s="169">
        <f t="shared" si="17"/>
        <v>0.11879658758844726</v>
      </c>
      <c r="V119" s="16">
        <v>1.5041804325653918</v>
      </c>
      <c r="W119" s="17">
        <f t="shared" si="15"/>
        <v>1.9866303874764455</v>
      </c>
      <c r="X119" s="20">
        <f t="shared" si="16"/>
        <v>2.7650851262500654E-2</v>
      </c>
      <c r="Y119" s="170">
        <v>28349.080665021946</v>
      </c>
      <c r="AA119" s="249"/>
      <c r="AB119" s="170">
        <v>774.59577957400938</v>
      </c>
      <c r="AC119" s="16"/>
      <c r="AD119" s="16"/>
      <c r="AE119" s="16"/>
      <c r="AF119" s="16">
        <v>1.8531609344256608E-12</v>
      </c>
    </row>
    <row r="120" spans="19:32" x14ac:dyDescent="0.25">
      <c r="S120" s="249"/>
      <c r="T120" s="19">
        <v>2010</v>
      </c>
      <c r="U120" s="169">
        <f t="shared" si="17"/>
        <v>0.1179932134336783</v>
      </c>
      <c r="V120" s="16">
        <v>1.5411549230654316</v>
      </c>
      <c r="W120" s="17">
        <f t="shared" si="15"/>
        <v>1.9867270280042741</v>
      </c>
      <c r="X120" s="20">
        <f t="shared" si="16"/>
        <v>2.3425723715000308E-2</v>
      </c>
      <c r="Y120" s="170">
        <v>28380.645944765391</v>
      </c>
      <c r="AA120" s="249"/>
      <c r="AB120" s="170">
        <v>833.02759312912622</v>
      </c>
      <c r="AC120" s="16"/>
      <c r="AD120" s="16"/>
      <c r="AE120" s="16"/>
      <c r="AF120" s="16">
        <v>3.4136706778925004E-2</v>
      </c>
    </row>
    <row r="121" spans="19:32" x14ac:dyDescent="0.25">
      <c r="S121" s="249"/>
      <c r="T121" s="19">
        <v>2011</v>
      </c>
      <c r="U121" s="169">
        <f t="shared" si="17"/>
        <v>0.11699581220064008</v>
      </c>
      <c r="V121" s="16">
        <v>1.6085983964641333</v>
      </c>
      <c r="W121" s="17">
        <f t="shared" si="15"/>
        <v>1.9925895531896087</v>
      </c>
      <c r="X121" s="20">
        <f t="shared" si="16"/>
        <v>1.7250939900173391E-2</v>
      </c>
      <c r="Y121" s="170">
        <v>30914.530959568267</v>
      </c>
      <c r="AA121" s="249"/>
      <c r="AB121" s="170">
        <v>880.98796968932311</v>
      </c>
      <c r="AC121" s="16"/>
      <c r="AD121" s="16"/>
      <c r="AE121" s="16"/>
      <c r="AF121" s="16">
        <v>5.948610516125389E-2</v>
      </c>
    </row>
    <row r="122" spans="19:32" x14ac:dyDescent="0.25">
      <c r="S122" s="249"/>
      <c r="T122" s="19">
        <v>2012</v>
      </c>
      <c r="U122" s="169">
        <f t="shared" si="17"/>
        <v>0.11629645595259075</v>
      </c>
      <c r="V122" s="16">
        <v>1.6154914397010478</v>
      </c>
      <c r="W122" s="17">
        <f t="shared" si="15"/>
        <v>1.9884010149158007</v>
      </c>
      <c r="X122" s="20">
        <f t="shared" si="16"/>
        <v>1.6172365573929794E-2</v>
      </c>
      <c r="Y122" s="170">
        <v>28967.087938514131</v>
      </c>
      <c r="AA122" s="249"/>
      <c r="AB122" s="170">
        <v>1301.7907257113002</v>
      </c>
      <c r="AC122" s="16"/>
      <c r="AD122" s="16"/>
      <c r="AE122" s="16"/>
      <c r="AF122" s="16">
        <v>9.9376450179104098E-2</v>
      </c>
    </row>
    <row r="123" spans="19:32" x14ac:dyDescent="0.25">
      <c r="S123" s="249"/>
      <c r="T123" s="19">
        <v>2013</v>
      </c>
      <c r="U123" s="169">
        <f t="shared" si="17"/>
        <v>0.1157039323121565</v>
      </c>
      <c r="V123" s="16">
        <v>1.6447555775207749</v>
      </c>
      <c r="W123" s="17">
        <f t="shared" si="15"/>
        <v>1.9912334800533842</v>
      </c>
      <c r="X123" s="20">
        <f t="shared" si="16"/>
        <v>1.3889902666380443E-2</v>
      </c>
      <c r="Y123" s="170">
        <v>30184.304738245144</v>
      </c>
      <c r="AA123" s="249"/>
      <c r="AB123" s="170">
        <v>1402.5701316104864</v>
      </c>
      <c r="AC123" s="16"/>
      <c r="AD123" s="16"/>
      <c r="AE123" s="16"/>
      <c r="AF123" s="16">
        <v>0.13635559212766279</v>
      </c>
    </row>
    <row r="124" spans="19:32" x14ac:dyDescent="0.25">
      <c r="S124" s="249"/>
      <c r="T124" s="19">
        <v>2014</v>
      </c>
      <c r="U124" s="169">
        <f t="shared" si="17"/>
        <v>0.1151095347416924</v>
      </c>
      <c r="V124" s="16">
        <v>1.6679939666848376</v>
      </c>
      <c r="W124" s="17">
        <f t="shared" si="15"/>
        <v>1.9919072133992615</v>
      </c>
      <c r="X124" s="20">
        <f t="shared" si="16"/>
        <v>1.2077268372913213E-2</v>
      </c>
      <c r="Y124" s="170">
        <v>30531.816496178468</v>
      </c>
      <c r="AA124" s="249"/>
      <c r="AB124" s="170">
        <v>1490.7941580550582</v>
      </c>
      <c r="AC124" s="16"/>
      <c r="AD124" s="16"/>
      <c r="AE124" s="16"/>
      <c r="AF124" s="16">
        <v>0.16615589827548966</v>
      </c>
    </row>
    <row r="125" spans="19:32" x14ac:dyDescent="0.25">
      <c r="S125" s="249"/>
      <c r="T125" s="19">
        <v>2015</v>
      </c>
      <c r="U125" s="169">
        <f t="shared" si="17"/>
        <v>0.11452077064145325</v>
      </c>
      <c r="V125" s="16">
        <v>1.7140898217857774</v>
      </c>
      <c r="W125" s="17">
        <f t="shared" si="15"/>
        <v>1.9792282921436406</v>
      </c>
      <c r="X125" s="20">
        <f t="shared" si="16"/>
        <v>8.050627912131441E-3</v>
      </c>
      <c r="Y125" s="170">
        <v>26430.288797620538</v>
      </c>
      <c r="AA125" s="249"/>
      <c r="AB125" s="170">
        <v>1645.8195495871855</v>
      </c>
      <c r="AC125" s="16"/>
      <c r="AD125" s="16"/>
      <c r="AE125" s="16"/>
      <c r="AF125" s="16">
        <v>0.22675956628016206</v>
      </c>
    </row>
    <row r="126" spans="19:32" x14ac:dyDescent="0.25">
      <c r="S126" s="249"/>
      <c r="T126" s="19">
        <v>2016</v>
      </c>
      <c r="U126" s="169">
        <f t="shared" si="17"/>
        <v>0.11392324402378944</v>
      </c>
      <c r="V126" s="16">
        <v>1.727925610973271</v>
      </c>
      <c r="W126" s="17">
        <f t="shared" si="15"/>
        <v>1.9812955587973455</v>
      </c>
      <c r="X126" s="20">
        <f t="shared" si="16"/>
        <v>7.3134542204690419E-3</v>
      </c>
      <c r="Y126" s="170">
        <v>26887.151280948736</v>
      </c>
      <c r="AA126" s="249"/>
      <c r="AB126" s="170">
        <v>1809.8518650688409</v>
      </c>
      <c r="AC126" s="16"/>
      <c r="AD126" s="16"/>
      <c r="AE126" s="16"/>
      <c r="AF126" s="16">
        <v>0.32352365133854061</v>
      </c>
    </row>
    <row r="127" spans="19:32" x14ac:dyDescent="0.25">
      <c r="S127" s="249"/>
      <c r="T127" s="19">
        <v>2017</v>
      </c>
      <c r="U127" s="169">
        <f t="shared" si="17"/>
        <v>0.11328731349859869</v>
      </c>
      <c r="V127" s="16">
        <v>1.7591100039431951</v>
      </c>
      <c r="W127" s="17">
        <f t="shared" si="15"/>
        <v>1.9866655945059377</v>
      </c>
      <c r="X127" s="20">
        <f t="shared" si="16"/>
        <v>5.8661923253614323E-3</v>
      </c>
      <c r="Y127" s="170">
        <v>28360.553775795484</v>
      </c>
      <c r="AA127" s="249"/>
      <c r="AB127" s="170">
        <v>2029.6864529250229</v>
      </c>
      <c r="AC127" s="16"/>
      <c r="AD127" s="16"/>
      <c r="AE127" s="16"/>
      <c r="AF127" s="16">
        <v>0.3149489080939466</v>
      </c>
    </row>
    <row r="128" spans="19:32" x14ac:dyDescent="0.25">
      <c r="S128" s="249"/>
      <c r="T128" s="19">
        <v>2018</v>
      </c>
      <c r="U128" s="169">
        <f t="shared" si="17"/>
        <v>0.11268725448136339</v>
      </c>
      <c r="V128" s="16">
        <v>1.8117893631300981</v>
      </c>
      <c r="W128" s="17">
        <f t="shared" si="15"/>
        <v>1.9914919758256959</v>
      </c>
      <c r="X128" s="20">
        <f t="shared" si="16"/>
        <v>3.6390127779815551E-3</v>
      </c>
      <c r="Y128" s="170">
        <v>30314.379237824054</v>
      </c>
      <c r="AA128" s="249"/>
      <c r="AB128" s="170">
        <v>2431.9732181217591</v>
      </c>
      <c r="AC128" s="16"/>
      <c r="AD128" s="16"/>
      <c r="AE128" s="16"/>
      <c r="AF128" s="16">
        <v>0.32132390619542656</v>
      </c>
    </row>
    <row r="129" spans="19:32" x14ac:dyDescent="0.25">
      <c r="S129" s="249"/>
      <c r="T129" s="19">
        <v>2019</v>
      </c>
      <c r="U129" s="169">
        <f t="shared" si="17"/>
        <v>0.11214140936045504</v>
      </c>
      <c r="V129" s="16">
        <v>1.7709543407777102</v>
      </c>
      <c r="W129" s="17">
        <f t="shared" si="15"/>
        <v>1.9900116564686161</v>
      </c>
      <c r="X129" s="20">
        <f t="shared" si="16"/>
        <v>5.3812297312434455E-3</v>
      </c>
      <c r="Y129" s="170">
        <v>29617.148858904482</v>
      </c>
      <c r="AA129" s="249"/>
      <c r="AB129" s="170">
        <v>3125.833474548002</v>
      </c>
      <c r="AC129" s="16"/>
      <c r="AD129" s="16"/>
      <c r="AE129" s="16"/>
      <c r="AF129" s="16">
        <v>0.33302043540848264</v>
      </c>
    </row>
    <row r="130" spans="19:32" x14ac:dyDescent="0.25">
      <c r="S130" s="249" t="s">
        <v>220</v>
      </c>
      <c r="T130" s="19">
        <v>1960</v>
      </c>
      <c r="U130" s="169">
        <f t="shared" ref="U130:U161" si="18">M9</f>
        <v>3.9179160211558733E-2</v>
      </c>
      <c r="V130" s="16">
        <v>9.189132365581481E-12</v>
      </c>
      <c r="W130" s="17">
        <f t="shared" si="15"/>
        <v>3.1642085804280656E-2</v>
      </c>
      <c r="X130" s="20">
        <f t="shared" si="16"/>
        <v>3.922702121759554E-5</v>
      </c>
      <c r="Y130" s="16">
        <v>478.99534016286947</v>
      </c>
      <c r="AA130" s="249"/>
      <c r="AB130" s="170">
        <v>3533.5982344660388</v>
      </c>
      <c r="AC130" s="16"/>
      <c r="AD130" s="16"/>
      <c r="AE130" s="16"/>
      <c r="AF130" s="16">
        <v>0.3364391751088236</v>
      </c>
    </row>
    <row r="131" spans="19:32" x14ac:dyDescent="0.25">
      <c r="S131" s="249"/>
      <c r="T131" s="19">
        <v>1961</v>
      </c>
      <c r="U131" s="169">
        <f t="shared" si="18"/>
        <v>3.9794145113244153E-2</v>
      </c>
      <c r="V131" s="16">
        <v>8.9527400650916878E-12</v>
      </c>
      <c r="W131" s="17">
        <f t="shared" si="15"/>
        <v>3.4280857030102301E-2</v>
      </c>
      <c r="X131" s="20">
        <f t="shared" si="16"/>
        <v>4.6765170363380301E-5</v>
      </c>
      <c r="Y131" s="170">
        <v>563.58675983882722</v>
      </c>
      <c r="AA131" s="249"/>
      <c r="AB131" s="170">
        <v>4092.1445733987416</v>
      </c>
      <c r="AC131" s="16"/>
      <c r="AD131" s="16"/>
      <c r="AE131" s="16"/>
      <c r="AF131" s="16">
        <v>0.33988189163010873</v>
      </c>
    </row>
    <row r="132" spans="19:32" x14ac:dyDescent="0.25">
      <c r="S132" s="249"/>
      <c r="T132" s="19">
        <v>1962</v>
      </c>
      <c r="U132" s="169">
        <f t="shared" si="18"/>
        <v>3.9566359814349861E-2</v>
      </c>
      <c r="V132" s="16">
        <v>8.869688621754739E-12</v>
      </c>
      <c r="W132" s="17">
        <f t="shared" si="15"/>
        <v>3.6589002824000801E-2</v>
      </c>
      <c r="X132" s="20">
        <f t="shared" si="16"/>
        <v>5.2969667058412075E-5</v>
      </c>
      <c r="Y132" s="170">
        <v>633.64031517377634</v>
      </c>
      <c r="AA132" s="249"/>
      <c r="AB132" s="170">
        <v>4268.5800941407042</v>
      </c>
      <c r="AC132" s="16"/>
      <c r="AD132" s="16"/>
      <c r="AE132" s="16"/>
      <c r="AF132" s="16">
        <v>0.3434432964692623</v>
      </c>
    </row>
    <row r="133" spans="19:32" x14ac:dyDescent="0.25">
      <c r="S133" s="249"/>
      <c r="T133" s="19">
        <v>1963</v>
      </c>
      <c r="U133" s="169">
        <f t="shared" si="18"/>
        <v>3.9195248178184323E-2</v>
      </c>
      <c r="V133" s="16">
        <v>8.7799033177705247E-12</v>
      </c>
      <c r="W133" s="17">
        <f t="shared" si="15"/>
        <v>3.9516194013992395E-2</v>
      </c>
      <c r="X133" s="20">
        <f t="shared" si="16"/>
        <v>6.1204539765012396E-5</v>
      </c>
      <c r="Y133" s="170">
        <v>717.86691523089416</v>
      </c>
      <c r="AA133" s="249"/>
      <c r="AB133" s="170">
        <v>4798.6763448144966</v>
      </c>
      <c r="AC133" s="16"/>
      <c r="AD133" s="16"/>
      <c r="AE133" s="16"/>
      <c r="AF133" s="16">
        <v>0.34710192947798285</v>
      </c>
    </row>
    <row r="134" spans="19:32" x14ac:dyDescent="0.25">
      <c r="S134" s="249"/>
      <c r="T134" s="19">
        <v>1964</v>
      </c>
      <c r="U134" s="169">
        <f t="shared" si="18"/>
        <v>3.8852163000942755E-2</v>
      </c>
      <c r="V134" s="16">
        <v>8.6888966123525441E-12</v>
      </c>
      <c r="W134" s="17">
        <f t="shared" si="15"/>
        <v>4.3897883870518288E-2</v>
      </c>
      <c r="X134" s="20">
        <f t="shared" si="16"/>
        <v>7.4869058618365429E-5</v>
      </c>
      <c r="Y134" s="170">
        <v>835.65725248411582</v>
      </c>
      <c r="AA134" s="249"/>
      <c r="AB134" s="170">
        <v>5815.6281847592381</v>
      </c>
      <c r="AC134" s="16"/>
      <c r="AD134" s="16"/>
      <c r="AE134" s="16"/>
      <c r="AF134" s="16">
        <v>0.35077979375012236</v>
      </c>
    </row>
    <row r="135" spans="19:32" x14ac:dyDescent="0.25">
      <c r="S135" s="249"/>
      <c r="T135" s="19">
        <v>1965</v>
      </c>
      <c r="U135" s="169">
        <f t="shared" si="18"/>
        <v>3.852477965114056E-2</v>
      </c>
      <c r="V135" s="16">
        <v>8.5960175156498094E-12</v>
      </c>
      <c r="W135" s="17">
        <f t="shared" si="15"/>
        <v>4.7239637372417785E-2</v>
      </c>
      <c r="X135" s="20">
        <f t="shared" si="16"/>
        <v>8.5971256379830635E-5</v>
      </c>
      <c r="Y135" s="170">
        <v>919.77668818480197</v>
      </c>
      <c r="AA135" s="249"/>
      <c r="AB135" s="170">
        <v>6985.5901948916016</v>
      </c>
      <c r="AC135" s="16"/>
      <c r="AD135" s="16"/>
      <c r="AE135" s="16"/>
      <c r="AF135" s="16">
        <v>0.35444761961328247</v>
      </c>
    </row>
    <row r="136" spans="19:32" x14ac:dyDescent="0.25">
      <c r="S136" s="249"/>
      <c r="T136" s="19">
        <v>1966</v>
      </c>
      <c r="U136" s="169">
        <f t="shared" si="18"/>
        <v>3.8111925946133239E-2</v>
      </c>
      <c r="V136" s="16">
        <v>8.5178875638841575E-12</v>
      </c>
      <c r="W136" s="17">
        <f t="shared" si="15"/>
        <v>5.3152328110010347E-2</v>
      </c>
      <c r="X136" s="20">
        <f t="shared" si="16"/>
        <v>1.076726691624215E-4</v>
      </c>
      <c r="Y136" s="170">
        <v>1058.5035609090201</v>
      </c>
      <c r="AA136" s="249"/>
      <c r="AB136" s="170">
        <v>7697.3346065896767</v>
      </c>
      <c r="AC136" s="16"/>
      <c r="AD136" s="16"/>
      <c r="AE136" s="16"/>
      <c r="AF136" s="16">
        <v>0.35802515529925061</v>
      </c>
    </row>
    <row r="137" spans="19:32" x14ac:dyDescent="0.25">
      <c r="S137" s="249"/>
      <c r="T137" s="19">
        <v>1967</v>
      </c>
      <c r="U137" s="169">
        <f t="shared" si="18"/>
        <v>3.7738721947894717E-2</v>
      </c>
      <c r="V137" s="16">
        <v>8.4388185654008446E-12</v>
      </c>
      <c r="W137" s="17">
        <f t="shared" si="15"/>
        <v>6.1126820530917156E-2</v>
      </c>
      <c r="X137" s="20">
        <f t="shared" si="16"/>
        <v>1.410102887578539E-4</v>
      </c>
      <c r="Y137" s="170">
        <v>1228.9092104005958</v>
      </c>
      <c r="AA137" s="249"/>
      <c r="AB137" s="170">
        <v>6723.7676024646398</v>
      </c>
      <c r="AC137" s="16"/>
      <c r="AD137" s="16"/>
      <c r="AE137" s="16"/>
      <c r="AF137" s="16">
        <v>0.37454423804951009</v>
      </c>
    </row>
    <row r="138" spans="19:32" x14ac:dyDescent="0.25">
      <c r="S138" s="249"/>
      <c r="T138" s="19">
        <v>1968</v>
      </c>
      <c r="U138" s="169">
        <f t="shared" si="18"/>
        <v>3.7153016309912038E-2</v>
      </c>
      <c r="V138" s="16">
        <v>8.4107618171203529E-12</v>
      </c>
      <c r="W138" s="17">
        <f t="shared" ref="W138:W201" si="19">$W$3*EXP(-$W$4*EXP(-$W$5*AB184))</f>
        <v>7.2732950558507245E-2</v>
      </c>
      <c r="X138" s="20">
        <f t="shared" si="16"/>
        <v>1.9654250638316214E-4</v>
      </c>
      <c r="Y138" s="170">
        <v>1450.6196523437441</v>
      </c>
      <c r="AA138" s="249"/>
      <c r="AB138" s="170">
        <v>6458.5295337645066</v>
      </c>
      <c r="AC138" s="16"/>
      <c r="AD138" s="16"/>
      <c r="AE138" s="16"/>
      <c r="AF138" s="16">
        <v>0.39117303196188774</v>
      </c>
    </row>
    <row r="139" spans="19:32" x14ac:dyDescent="0.25">
      <c r="S139" s="249"/>
      <c r="T139" s="19">
        <v>1969</v>
      </c>
      <c r="U139" s="169">
        <f t="shared" si="18"/>
        <v>3.7176793240316343E-2</v>
      </c>
      <c r="V139" s="16">
        <v>8.238669406428101E-12</v>
      </c>
      <c r="W139" s="17">
        <f t="shared" si="19"/>
        <v>8.5594929330274766E-2</v>
      </c>
      <c r="X139" s="20">
        <f t="shared" ref="X139:X202" si="20">((W139-V139)^2)*U139</f>
        <v>2.7237547549652729E-4</v>
      </c>
      <c r="Y139" s="170">
        <v>1669.0981999078131</v>
      </c>
      <c r="AA139" s="249"/>
      <c r="AB139" s="170">
        <v>6258.2898936391375</v>
      </c>
      <c r="AC139" s="16"/>
      <c r="AD139" s="16"/>
      <c r="AE139" s="16"/>
      <c r="AF139" s="16">
        <v>0.40783374485123441</v>
      </c>
    </row>
    <row r="140" spans="19:32" x14ac:dyDescent="0.25">
      <c r="S140" s="249"/>
      <c r="T140" s="19">
        <v>1970</v>
      </c>
      <c r="U140" s="169">
        <f t="shared" si="18"/>
        <v>3.6861456647058727E-2</v>
      </c>
      <c r="V140" s="16">
        <v>8.1460539556279647E-12</v>
      </c>
      <c r="W140" s="17">
        <f t="shared" si="19"/>
        <v>0.11064428500268957</v>
      </c>
      <c r="X140" s="20">
        <f t="shared" si="20"/>
        <v>4.5126376908317055E-4</v>
      </c>
      <c r="Y140" s="170">
        <v>2037.5599014753411</v>
      </c>
      <c r="AA140" s="249"/>
      <c r="AB140" s="170">
        <v>6009.0116212453886</v>
      </c>
      <c r="AC140" s="16"/>
      <c r="AD140" s="16"/>
      <c r="AE140" s="16"/>
      <c r="AF140" s="16">
        <v>0.4244532850206249</v>
      </c>
    </row>
    <row r="141" spans="19:32" x14ac:dyDescent="0.25">
      <c r="S141" s="249"/>
      <c r="T141" s="19">
        <v>1971</v>
      </c>
      <c r="U141" s="169">
        <f t="shared" si="18"/>
        <v>3.6592038194259657E-2</v>
      </c>
      <c r="V141" s="16">
        <v>3.890417529716942E-2</v>
      </c>
      <c r="W141" s="17">
        <f t="shared" si="19"/>
        <v>0.12885666781513885</v>
      </c>
      <c r="X141" s="20">
        <f t="shared" si="20"/>
        <v>2.9608268075284524E-4</v>
      </c>
      <c r="Y141" s="170">
        <v>2272.0778022104746</v>
      </c>
      <c r="AA141" s="249"/>
      <c r="AB141" s="170">
        <v>6165.4560024318571</v>
      </c>
      <c r="AC141" s="16"/>
      <c r="AD141" s="16"/>
      <c r="AE141" s="16"/>
      <c r="AF141" s="16">
        <v>0.44094501837077427</v>
      </c>
    </row>
    <row r="142" spans="19:32" x14ac:dyDescent="0.25">
      <c r="S142" s="249"/>
      <c r="T142" s="19">
        <v>1972</v>
      </c>
      <c r="U142" s="169">
        <f t="shared" si="18"/>
        <v>3.6396450004330609E-2</v>
      </c>
      <c r="V142" s="16">
        <v>9.2695318018102005E-2</v>
      </c>
      <c r="W142" s="17">
        <f t="shared" si="19"/>
        <v>0.1933989122251587</v>
      </c>
      <c r="X142" s="20">
        <f t="shared" si="20"/>
        <v>3.6910418419301293E-4</v>
      </c>
      <c r="Y142" s="170">
        <v>2967.0419962342025</v>
      </c>
      <c r="AA142" s="249"/>
      <c r="AB142" s="170">
        <v>8523.455435829761</v>
      </c>
      <c r="AC142" s="16"/>
      <c r="AD142" s="16"/>
      <c r="AE142" s="16"/>
      <c r="AF142" s="16">
        <v>0.45715268998664227</v>
      </c>
    </row>
    <row r="143" spans="19:32" x14ac:dyDescent="0.25">
      <c r="S143" s="249"/>
      <c r="T143" s="19">
        <v>1973</v>
      </c>
      <c r="U143" s="169">
        <f t="shared" si="18"/>
        <v>3.6022811911347333E-2</v>
      </c>
      <c r="V143" s="16">
        <v>0.17976633934304501</v>
      </c>
      <c r="W143" s="17">
        <f t="shared" si="19"/>
        <v>0.31702932514180066</v>
      </c>
      <c r="X143" s="20">
        <f t="shared" si="20"/>
        <v>6.7871038385899408E-4</v>
      </c>
      <c r="Y143" s="170">
        <v>3997.8411203908122</v>
      </c>
      <c r="AA143" s="249"/>
      <c r="AB143" s="170">
        <v>4986.4560430039264</v>
      </c>
      <c r="AC143" s="16"/>
      <c r="AD143" s="16"/>
      <c r="AE143" s="16"/>
      <c r="AF143" s="16">
        <v>0.47315640389114483</v>
      </c>
    </row>
    <row r="144" spans="19:32" x14ac:dyDescent="0.25">
      <c r="S144" s="249"/>
      <c r="T144" s="19">
        <v>1974</v>
      </c>
      <c r="U144" s="169">
        <f t="shared" si="18"/>
        <v>3.6049316378457361E-2</v>
      </c>
      <c r="V144" s="16">
        <v>0.19503089539087359</v>
      </c>
      <c r="W144" s="17">
        <f t="shared" si="19"/>
        <v>0.36655760427870276</v>
      </c>
      <c r="X144" s="20">
        <f t="shared" si="20"/>
        <v>1.0606217845101744E-3</v>
      </c>
      <c r="Y144" s="170">
        <v>4353.8243551624473</v>
      </c>
      <c r="AA144" s="249"/>
      <c r="AB144" s="170">
        <v>5442.5105061932636</v>
      </c>
      <c r="AC144" s="16"/>
      <c r="AD144" s="16"/>
      <c r="AE144" s="16"/>
      <c r="AF144" s="16">
        <v>0.48888816559330883</v>
      </c>
    </row>
    <row r="145" spans="19:32" x14ac:dyDescent="0.25">
      <c r="S145" s="249"/>
      <c r="T145" s="19">
        <v>1975</v>
      </c>
      <c r="U145" s="169">
        <f t="shared" si="18"/>
        <v>3.6002527973110328E-2</v>
      </c>
      <c r="V145" s="16">
        <v>0.2173601577227382</v>
      </c>
      <c r="W145" s="17">
        <f t="shared" si="19"/>
        <v>0.41137297965178088</v>
      </c>
      <c r="X145" s="20">
        <f t="shared" si="20"/>
        <v>1.355170257996166E-3</v>
      </c>
      <c r="Y145" s="170">
        <v>4659.1201150013494</v>
      </c>
      <c r="AA145" s="249"/>
      <c r="AB145" s="170">
        <v>5538.6880704259847</v>
      </c>
      <c r="AC145" s="16"/>
      <c r="AD145" s="16"/>
      <c r="AE145" s="16"/>
      <c r="AF145" s="16">
        <v>0.50440269027804319</v>
      </c>
    </row>
    <row r="146" spans="19:32" x14ac:dyDescent="0.25">
      <c r="S146" s="249"/>
      <c r="T146" s="19">
        <v>1976</v>
      </c>
      <c r="U146" s="169">
        <f t="shared" si="18"/>
        <v>3.5685654863086738E-2</v>
      </c>
      <c r="V146" s="16">
        <v>0.34160785164369661</v>
      </c>
      <c r="W146" s="17">
        <f t="shared" si="19"/>
        <v>0.49483862222432318</v>
      </c>
      <c r="X146" s="20">
        <f t="shared" si="20"/>
        <v>8.3788736611531466E-4</v>
      </c>
      <c r="Y146" s="170">
        <v>5197.80669675423</v>
      </c>
      <c r="AA146" s="249"/>
      <c r="AB146" s="170">
        <v>6879.0157355148813</v>
      </c>
      <c r="AC146" s="16"/>
      <c r="AD146" s="16"/>
      <c r="AE146" s="16"/>
      <c r="AF146" s="16">
        <v>0.51990942047697108</v>
      </c>
    </row>
    <row r="147" spans="19:32" x14ac:dyDescent="0.25">
      <c r="S147" s="249"/>
      <c r="T147" s="19">
        <v>1977</v>
      </c>
      <c r="U147" s="169">
        <f t="shared" si="18"/>
        <v>3.5469305504163731E-2</v>
      </c>
      <c r="V147" s="16">
        <v>0.36508602241522187</v>
      </c>
      <c r="W147" s="17">
        <f t="shared" si="19"/>
        <v>0.68306984476707056</v>
      </c>
      <c r="X147" s="20">
        <f t="shared" si="20"/>
        <v>3.5864331159611716E-3</v>
      </c>
      <c r="Y147" s="170">
        <v>6335.7876266813128</v>
      </c>
      <c r="AA147" s="249"/>
      <c r="AB147" s="170">
        <v>7072.3074824924524</v>
      </c>
      <c r="AC147" s="16"/>
      <c r="AD147" s="16"/>
      <c r="AE147" s="16"/>
      <c r="AF147" s="16">
        <v>0.53213157591124671</v>
      </c>
    </row>
    <row r="148" spans="19:32" x14ac:dyDescent="0.25">
      <c r="S148" s="249"/>
      <c r="T148" s="19">
        <v>1978</v>
      </c>
      <c r="U148" s="169">
        <f t="shared" si="18"/>
        <v>3.523594795981385E-2</v>
      </c>
      <c r="V148" s="16">
        <v>0.47855310018362485</v>
      </c>
      <c r="W148" s="17">
        <f t="shared" si="19"/>
        <v>1.091541248447798</v>
      </c>
      <c r="X148" s="20">
        <f t="shared" si="20"/>
        <v>1.3240064947498648E-2</v>
      </c>
      <c r="Y148" s="170">
        <v>8821.843491782638</v>
      </c>
      <c r="AA148" s="249"/>
      <c r="AB148" s="170">
        <v>7701.7871677147677</v>
      </c>
      <c r="AC148" s="16"/>
      <c r="AD148" s="16"/>
      <c r="AE148" s="16"/>
      <c r="AF148" s="16">
        <v>0.54420155373342027</v>
      </c>
    </row>
    <row r="149" spans="19:32" x14ac:dyDescent="0.25">
      <c r="S149" s="249"/>
      <c r="T149" s="19">
        <v>1979</v>
      </c>
      <c r="U149" s="169">
        <f t="shared" si="18"/>
        <v>3.4979702865147975E-2</v>
      </c>
      <c r="V149" s="16">
        <v>0.5804665063970732</v>
      </c>
      <c r="W149" s="17">
        <f t="shared" si="19"/>
        <v>1.1341521787356186</v>
      </c>
      <c r="X149" s="20">
        <f t="shared" si="20"/>
        <v>1.072365138289454E-2</v>
      </c>
      <c r="Y149" s="170">
        <v>9105.1360967146829</v>
      </c>
      <c r="AA149" s="249"/>
      <c r="AB149" s="170">
        <v>7048.6946085930213</v>
      </c>
      <c r="AC149" s="16"/>
      <c r="AD149" s="16"/>
      <c r="AE149" s="16"/>
      <c r="AF149" s="16">
        <v>0.55615580566433886</v>
      </c>
    </row>
    <row r="150" spans="19:32" x14ac:dyDescent="0.25">
      <c r="S150" s="249"/>
      <c r="T150" s="19">
        <v>1980</v>
      </c>
      <c r="U150" s="169">
        <f t="shared" si="18"/>
        <v>3.4710410169952466E-2</v>
      </c>
      <c r="V150" s="16">
        <v>0.64778818653559633</v>
      </c>
      <c r="W150" s="17">
        <f t="shared" si="19"/>
        <v>1.1866148775914855</v>
      </c>
      <c r="X150" s="20">
        <f t="shared" si="20"/>
        <v>1.0077619272296267E-2</v>
      </c>
      <c r="Y150" s="170">
        <v>9465.3797140301995</v>
      </c>
      <c r="AA150" s="249"/>
      <c r="AB150" s="170">
        <v>7378.5606143387968</v>
      </c>
      <c r="AC150" s="16"/>
      <c r="AD150" s="16"/>
      <c r="AE150" s="16"/>
      <c r="AF150" s="16">
        <v>0.56864214423243897</v>
      </c>
    </row>
    <row r="151" spans="19:32" x14ac:dyDescent="0.25">
      <c r="S151" s="249"/>
      <c r="T151" s="19">
        <v>1981</v>
      </c>
      <c r="U151" s="169">
        <f t="shared" si="18"/>
        <v>3.4420167682038795E-2</v>
      </c>
      <c r="V151" s="16">
        <v>0.62295594139941279</v>
      </c>
      <c r="W151" s="17">
        <f t="shared" si="19"/>
        <v>1.3080637695086044</v>
      </c>
      <c r="X151" s="20">
        <f t="shared" si="20"/>
        <v>1.615588828319546E-2</v>
      </c>
      <c r="Y151" s="170">
        <v>10361.323058018892</v>
      </c>
      <c r="AA151" s="249"/>
      <c r="AB151" s="170">
        <v>8493.5811921445002</v>
      </c>
      <c r="AC151" s="16"/>
      <c r="AD151" s="16"/>
      <c r="AE151" s="16"/>
      <c r="AF151" s="16">
        <v>0.58161515053427948</v>
      </c>
    </row>
    <row r="152" spans="19:32" x14ac:dyDescent="0.25">
      <c r="S152" s="249"/>
      <c r="T152" s="19">
        <v>1982</v>
      </c>
      <c r="U152" s="169">
        <f t="shared" si="18"/>
        <v>3.4095521779392263E-2</v>
      </c>
      <c r="V152" s="16">
        <v>0.73972115822478746</v>
      </c>
      <c r="W152" s="17">
        <f t="shared" si="19"/>
        <v>1.2026181044286901</v>
      </c>
      <c r="X152" s="20">
        <f t="shared" si="20"/>
        <v>7.3057696092728363E-3</v>
      </c>
      <c r="Y152" s="170">
        <v>9578.1138032787112</v>
      </c>
      <c r="AA152" s="249"/>
      <c r="AB152" s="170">
        <v>8609.2586760703398</v>
      </c>
      <c r="AC152" s="16"/>
      <c r="AD152" s="16"/>
      <c r="AE152" s="16"/>
      <c r="AF152" s="16">
        <v>0.59458542252168489</v>
      </c>
    </row>
    <row r="153" spans="19:32" x14ac:dyDescent="0.25">
      <c r="S153" s="249"/>
      <c r="T153" s="19">
        <v>1983</v>
      </c>
      <c r="U153" s="169">
        <f t="shared" si="18"/>
        <v>3.3782293428904098E-2</v>
      </c>
      <c r="V153" s="16">
        <v>0.87099885952635148</v>
      </c>
      <c r="W153" s="17">
        <f t="shared" si="19"/>
        <v>1.3162363925193323</v>
      </c>
      <c r="X153" s="20">
        <f t="shared" si="20"/>
        <v>6.6968822865691377E-3</v>
      </c>
      <c r="Y153" s="170">
        <v>10425.406820942933</v>
      </c>
      <c r="AA153" s="249"/>
      <c r="AB153" s="170">
        <v>7907.2002998234266</v>
      </c>
      <c r="AC153" s="16"/>
      <c r="AD153" s="16"/>
      <c r="AE153" s="16"/>
      <c r="AF153" s="16">
        <v>0.60757504001473484</v>
      </c>
    </row>
    <row r="154" spans="19:32" x14ac:dyDescent="0.25">
      <c r="S154" s="249"/>
      <c r="T154" s="19">
        <v>1984</v>
      </c>
      <c r="U154" s="169">
        <f t="shared" si="18"/>
        <v>3.3472314986165222E-2</v>
      </c>
      <c r="V154" s="16">
        <v>0.87535427493418272</v>
      </c>
      <c r="W154" s="17">
        <f t="shared" si="19"/>
        <v>1.3846038935455927</v>
      </c>
      <c r="X154" s="20">
        <f t="shared" si="20"/>
        <v>8.6805486329899467E-3</v>
      </c>
      <c r="Y154" s="170">
        <v>10984.865828490372</v>
      </c>
      <c r="AA154" s="249"/>
      <c r="AB154" s="170">
        <v>8176.119849284958</v>
      </c>
      <c r="AC154" s="16"/>
      <c r="AD154" s="16"/>
      <c r="AE154" s="16"/>
      <c r="AF154" s="16">
        <v>0.62056278135277043</v>
      </c>
    </row>
    <row r="155" spans="19:32" x14ac:dyDescent="0.25">
      <c r="S155" s="249"/>
      <c r="T155" s="19">
        <v>1985</v>
      </c>
      <c r="U155" s="169">
        <f t="shared" si="18"/>
        <v>3.3156903573290944E-2</v>
      </c>
      <c r="V155" s="16">
        <v>1.0791961186333334</v>
      </c>
      <c r="W155" s="17">
        <f t="shared" si="19"/>
        <v>1.4519601500972581</v>
      </c>
      <c r="X155" s="20">
        <f t="shared" si="20"/>
        <v>4.60725198990917E-3</v>
      </c>
      <c r="Y155" s="170">
        <v>11584.649326901748</v>
      </c>
      <c r="AA155" s="249"/>
      <c r="AB155" s="170">
        <v>8086.1579527295235</v>
      </c>
      <c r="AC155" s="16"/>
      <c r="AD155" s="16"/>
      <c r="AE155" s="16"/>
      <c r="AF155" s="16">
        <v>0.63776696467543892</v>
      </c>
    </row>
    <row r="156" spans="19:32" x14ac:dyDescent="0.25">
      <c r="S156" s="249"/>
      <c r="T156" s="19">
        <v>1986</v>
      </c>
      <c r="U156" s="169">
        <f t="shared" si="18"/>
        <v>3.2833635988090408E-2</v>
      </c>
      <c r="V156" s="16">
        <v>1.084542930030866</v>
      </c>
      <c r="W156" s="17">
        <f t="shared" si="19"/>
        <v>1.8287368807871829</v>
      </c>
      <c r="X156" s="20">
        <f t="shared" si="20"/>
        <v>1.8184076510899472E-2</v>
      </c>
      <c r="Y156" s="170">
        <v>17111.853732538362</v>
      </c>
      <c r="AA156" s="249"/>
      <c r="AB156" s="170">
        <v>14240.107321867743</v>
      </c>
      <c r="AC156" s="16"/>
      <c r="AD156" s="16"/>
      <c r="AE156" s="16"/>
      <c r="AF156" s="16">
        <v>0.65570364360712863</v>
      </c>
    </row>
    <row r="157" spans="19:32" x14ac:dyDescent="0.25">
      <c r="S157" s="249"/>
      <c r="T157" s="19">
        <v>1987</v>
      </c>
      <c r="U157" s="169">
        <f t="shared" si="18"/>
        <v>3.2468818474931369E-2</v>
      </c>
      <c r="V157" s="16">
        <v>1.2380134557619993</v>
      </c>
      <c r="W157" s="17">
        <f t="shared" si="19"/>
        <v>1.9240201792715577</v>
      </c>
      <c r="X157" s="20">
        <f t="shared" si="20"/>
        <v>1.5279995614148967E-2</v>
      </c>
      <c r="Y157" s="170">
        <v>20745.25209193987</v>
      </c>
      <c r="AA157" s="249"/>
      <c r="AB157" s="170">
        <v>14348.78498330444</v>
      </c>
      <c r="AC157" s="16"/>
      <c r="AD157" s="16"/>
      <c r="AE157" s="16"/>
      <c r="AF157" s="16">
        <v>1.3288102499922601</v>
      </c>
    </row>
    <row r="158" spans="19:32" x14ac:dyDescent="0.25">
      <c r="S158" s="249"/>
      <c r="T158" s="19">
        <v>1988</v>
      </c>
      <c r="U158" s="169">
        <f t="shared" si="18"/>
        <v>3.2091497524779966E-2</v>
      </c>
      <c r="V158" s="16">
        <v>1.6988000794278069</v>
      </c>
      <c r="W158" s="17">
        <f t="shared" si="19"/>
        <v>1.971511285547737</v>
      </c>
      <c r="X158" s="20">
        <f t="shared" si="20"/>
        <v>2.3866896613806213E-3</v>
      </c>
      <c r="Y158" s="170">
        <v>25051.854315438919</v>
      </c>
      <c r="AA158" s="249"/>
      <c r="AB158" s="170">
        <v>15641.874092132231</v>
      </c>
      <c r="AC158" s="16"/>
      <c r="AD158" s="16"/>
      <c r="AE158" s="16"/>
      <c r="AF158" s="16">
        <v>1.3972963189878953</v>
      </c>
    </row>
    <row r="159" spans="19:32" x14ac:dyDescent="0.25">
      <c r="S159" s="249"/>
      <c r="T159" s="19">
        <v>1989</v>
      </c>
      <c r="U159" s="169">
        <f t="shared" si="18"/>
        <v>3.1725743684998656E-2</v>
      </c>
      <c r="V159" s="16">
        <v>1.8907993217824128</v>
      </c>
      <c r="W159" s="17">
        <f t="shared" si="19"/>
        <v>1.9699123781118564</v>
      </c>
      <c r="X159" s="20">
        <f t="shared" si="20"/>
        <v>1.9856748563660455E-4</v>
      </c>
      <c r="Y159" s="170">
        <v>24813.29937833572</v>
      </c>
      <c r="AA159" s="249"/>
      <c r="AB159" s="170">
        <v>19166.471635911174</v>
      </c>
      <c r="AC159" s="16"/>
      <c r="AD159" s="16"/>
      <c r="AE159" s="16"/>
      <c r="AF159" s="16">
        <v>1.3803295190948224</v>
      </c>
    </row>
    <row r="160" spans="19:32" x14ac:dyDescent="0.25">
      <c r="S160" s="249"/>
      <c r="T160" s="19">
        <v>1990</v>
      </c>
      <c r="U160" s="169">
        <f t="shared" si="18"/>
        <v>3.1359827268496523E-2</v>
      </c>
      <c r="V160" s="16">
        <v>1.9540958983948129</v>
      </c>
      <c r="W160" s="17">
        <f t="shared" si="19"/>
        <v>1.9734483882508924</v>
      </c>
      <c r="X160" s="20">
        <f t="shared" si="20"/>
        <v>1.1744846872219757E-5</v>
      </c>
      <c r="Y160" s="170">
        <v>25359.347020310041</v>
      </c>
      <c r="AA160" s="249"/>
      <c r="AB160" s="170">
        <v>22034.329670578602</v>
      </c>
      <c r="AC160" s="16"/>
      <c r="AD160" s="16"/>
      <c r="AE160" s="16"/>
      <c r="AF160" s="16">
        <v>1.4257570318833239</v>
      </c>
    </row>
    <row r="161" spans="19:32" x14ac:dyDescent="0.25">
      <c r="S161" s="249"/>
      <c r="T161" s="19">
        <v>1991</v>
      </c>
      <c r="U161" s="169">
        <f t="shared" si="18"/>
        <v>3.100042428561426E-2</v>
      </c>
      <c r="V161" s="16">
        <v>2.2056775760872354</v>
      </c>
      <c r="W161" s="17">
        <f t="shared" si="19"/>
        <v>1.9882883375194778</v>
      </c>
      <c r="X161" s="20">
        <f t="shared" si="20"/>
        <v>1.4650205633210973E-3</v>
      </c>
      <c r="Y161" s="170">
        <v>28925.041575688072</v>
      </c>
      <c r="AA161" s="249"/>
      <c r="AB161" s="170">
        <v>23154.089990959328</v>
      </c>
      <c r="AC161" s="16"/>
      <c r="AD161" s="16"/>
      <c r="AE161" s="16"/>
      <c r="AF161" s="16">
        <v>1.4664565755623029</v>
      </c>
    </row>
    <row r="162" spans="19:32" x14ac:dyDescent="0.25">
      <c r="S162" s="249"/>
      <c r="T162" s="19">
        <v>1992</v>
      </c>
      <c r="U162" s="169">
        <f t="shared" ref="U162:U189" si="21">M41</f>
        <v>3.0648586626706911E-2</v>
      </c>
      <c r="V162" s="16">
        <v>2.1353788561650058</v>
      </c>
      <c r="W162" s="17">
        <f t="shared" si="19"/>
        <v>1.9934708409737878</v>
      </c>
      <c r="X162" s="20">
        <f t="shared" si="20"/>
        <v>6.1719770602088975E-4</v>
      </c>
      <c r="Y162" s="170">
        <v>31464.549046227989</v>
      </c>
      <c r="AA162" s="249"/>
      <c r="AB162" s="170">
        <v>24699.392589453757</v>
      </c>
      <c r="AC162" s="16"/>
      <c r="AD162" s="16"/>
      <c r="AE162" s="16"/>
      <c r="AF162" s="16">
        <v>1.6197803558192316</v>
      </c>
    </row>
    <row r="163" spans="19:32" x14ac:dyDescent="0.25">
      <c r="S163" s="249"/>
      <c r="T163" s="19">
        <v>1993</v>
      </c>
      <c r="U163" s="169">
        <f t="shared" si="21"/>
        <v>3.0316641944777897E-2</v>
      </c>
      <c r="V163" s="16">
        <v>2.0783367230836536</v>
      </c>
      <c r="W163" s="17">
        <f t="shared" si="19"/>
        <v>1.997576006398597</v>
      </c>
      <c r="X163" s="20">
        <f t="shared" si="20"/>
        <v>1.9773403243827825E-4</v>
      </c>
      <c r="Y163" s="170">
        <v>35765.914088674806</v>
      </c>
      <c r="AA163" s="249"/>
      <c r="AB163" s="170">
        <v>28574.061261486335</v>
      </c>
      <c r="AC163" s="16"/>
      <c r="AD163" s="16"/>
      <c r="AE163" s="16"/>
      <c r="AF163" s="16">
        <v>1.7343598622594369</v>
      </c>
    </row>
    <row r="164" spans="19:32" x14ac:dyDescent="0.25">
      <c r="S164" s="249"/>
      <c r="T164" s="19">
        <v>1994</v>
      </c>
      <c r="U164" s="169">
        <f t="shared" si="21"/>
        <v>3.0028837861292314E-2</v>
      </c>
      <c r="V164" s="16">
        <v>2.3032028760685037</v>
      </c>
      <c r="W164" s="17">
        <f t="shared" si="19"/>
        <v>1.9989188291255697</v>
      </c>
      <c r="X164" s="20">
        <f t="shared" si="20"/>
        <v>2.7803334991492509E-3</v>
      </c>
      <c r="Y164" s="170">
        <v>39268.56686862043</v>
      </c>
      <c r="AA164" s="249"/>
      <c r="AB164" s="170">
        <v>31570.027314859377</v>
      </c>
      <c r="AC164" s="16"/>
      <c r="AD164" s="16"/>
      <c r="AE164" s="16"/>
      <c r="AF164" s="16">
        <v>1.7145677477223429</v>
      </c>
    </row>
    <row r="165" spans="19:32" x14ac:dyDescent="0.25">
      <c r="S165" s="249"/>
      <c r="T165" s="19">
        <v>1995</v>
      </c>
      <c r="U165" s="169">
        <f t="shared" si="21"/>
        <v>2.9767745610094806E-2</v>
      </c>
      <c r="V165" s="16">
        <v>2.492207022342936</v>
      </c>
      <c r="W165" s="17">
        <f t="shared" si="19"/>
        <v>1.9995867906726321</v>
      </c>
      <c r="X165" s="20">
        <f t="shared" si="20"/>
        <v>7.2238785168400503E-3</v>
      </c>
      <c r="Y165" s="170">
        <v>43440.367867896719</v>
      </c>
      <c r="AA165" s="249"/>
      <c r="AB165" s="170">
        <v>28349.080665021946</v>
      </c>
      <c r="AC165" s="16"/>
      <c r="AD165" s="16"/>
      <c r="AE165" s="16"/>
      <c r="AF165" s="16">
        <v>1.5041804325653918</v>
      </c>
    </row>
    <row r="166" spans="19:32" x14ac:dyDescent="0.25">
      <c r="S166" s="249"/>
      <c r="T166" s="19">
        <v>1996</v>
      </c>
      <c r="U166" s="169">
        <f t="shared" si="21"/>
        <v>2.9479494747878743E-2</v>
      </c>
      <c r="V166" s="16">
        <v>2.6268638288900785</v>
      </c>
      <c r="W166" s="17">
        <f t="shared" si="19"/>
        <v>1.9986903462064134</v>
      </c>
      <c r="X166" s="20">
        <f t="shared" si="20"/>
        <v>1.1632665356288019E-2</v>
      </c>
      <c r="Y166" s="170">
        <v>38436.926311911833</v>
      </c>
      <c r="AA166" s="249"/>
      <c r="AB166" s="170">
        <v>28380.645944765391</v>
      </c>
      <c r="AC166" s="16"/>
      <c r="AD166" s="16"/>
      <c r="AE166" s="16"/>
      <c r="AF166" s="16">
        <v>1.5411549230654316</v>
      </c>
    </row>
    <row r="167" spans="19:32" x14ac:dyDescent="0.25">
      <c r="S167" s="249"/>
      <c r="T167" s="19">
        <v>1997</v>
      </c>
      <c r="U167" s="169">
        <f t="shared" si="21"/>
        <v>2.9195407449315595E-2</v>
      </c>
      <c r="V167" s="16">
        <v>2.8109686071659117</v>
      </c>
      <c r="W167" s="17">
        <f t="shared" si="19"/>
        <v>1.9971225241755395</v>
      </c>
      <c r="X167" s="20">
        <f t="shared" si="20"/>
        <v>1.9337445191489128E-2</v>
      </c>
      <c r="Y167" s="170">
        <v>35021.719091715902</v>
      </c>
      <c r="AA167" s="249"/>
      <c r="AB167" s="170">
        <v>30914.530959568267</v>
      </c>
      <c r="AC167" s="16"/>
      <c r="AD167" s="16"/>
      <c r="AE167" s="16"/>
      <c r="AF167" s="16">
        <v>1.6085983964641333</v>
      </c>
    </row>
    <row r="168" spans="19:32" x14ac:dyDescent="0.25">
      <c r="S168" s="249"/>
      <c r="T168" s="19">
        <v>1998</v>
      </c>
      <c r="U168" s="169">
        <f t="shared" si="21"/>
        <v>2.8934052650394167E-2</v>
      </c>
      <c r="V168" s="16">
        <v>2.5344912374700637</v>
      </c>
      <c r="W168" s="17">
        <f t="shared" si="19"/>
        <v>1.9940974608516311</v>
      </c>
      <c r="X168" s="20">
        <f t="shared" si="20"/>
        <v>8.4494792770529129E-3</v>
      </c>
      <c r="Y168" s="170">
        <v>31902.767095513733</v>
      </c>
      <c r="AA168" s="249"/>
      <c r="AB168" s="170">
        <v>28967.087938514131</v>
      </c>
      <c r="AC168" s="16"/>
      <c r="AD168" s="16"/>
      <c r="AE168" s="16"/>
      <c r="AF168" s="16">
        <v>1.6154914397010478</v>
      </c>
    </row>
    <row r="169" spans="19:32" x14ac:dyDescent="0.25">
      <c r="S169" s="249"/>
      <c r="T169" s="19">
        <v>1999</v>
      </c>
      <c r="U169" s="169">
        <f t="shared" si="21"/>
        <v>2.8661883365436677E-2</v>
      </c>
      <c r="V169" s="16">
        <v>2.6884499122476955</v>
      </c>
      <c r="W169" s="17">
        <f t="shared" si="19"/>
        <v>1.9977173249002096</v>
      </c>
      <c r="X169" s="20">
        <f t="shared" si="20"/>
        <v>1.3674914372354885E-2</v>
      </c>
      <c r="Y169" s="170">
        <v>36026.556075016808</v>
      </c>
      <c r="AA169" s="249"/>
      <c r="AB169" s="170">
        <v>30184.304738245144</v>
      </c>
      <c r="AC169" s="16"/>
      <c r="AD169" s="16"/>
      <c r="AE169" s="16"/>
      <c r="AF169" s="16">
        <v>1.6447555775207749</v>
      </c>
    </row>
    <row r="170" spans="19:32" x14ac:dyDescent="0.25">
      <c r="S170" s="249"/>
      <c r="T170" s="19">
        <v>2000</v>
      </c>
      <c r="U170" s="169">
        <f t="shared" si="21"/>
        <v>2.8399150352624296E-2</v>
      </c>
      <c r="V170" s="16">
        <v>2.8949173387573612</v>
      </c>
      <c r="W170" s="17">
        <f t="shared" si="19"/>
        <v>1.9987187494205976</v>
      </c>
      <c r="X170" s="20">
        <f t="shared" si="20"/>
        <v>2.2809399874522556E-2</v>
      </c>
      <c r="Y170" s="170">
        <v>38532.04087529354</v>
      </c>
      <c r="AA170" s="249"/>
      <c r="AB170" s="170">
        <v>30531.816496178468</v>
      </c>
      <c r="AC170" s="16"/>
      <c r="AD170" s="16"/>
      <c r="AE170" s="16"/>
      <c r="AF170" s="16">
        <v>1.6679939666848376</v>
      </c>
    </row>
    <row r="171" spans="19:32" x14ac:dyDescent="0.25">
      <c r="S171" s="249"/>
      <c r="T171" s="19">
        <v>2001</v>
      </c>
      <c r="U171" s="169">
        <f t="shared" si="21"/>
        <v>2.8168489180108662E-2</v>
      </c>
      <c r="V171" s="16">
        <v>3.0082816223485831</v>
      </c>
      <c r="W171" s="17">
        <f t="shared" si="19"/>
        <v>1.9962276371768803</v>
      </c>
      <c r="X171" s="20">
        <f t="shared" si="20"/>
        <v>2.8851667122754804E-2</v>
      </c>
      <c r="Y171" s="170">
        <v>33846.465641434232</v>
      </c>
      <c r="AA171" s="249"/>
      <c r="AB171" s="170">
        <v>26430.288797620538</v>
      </c>
      <c r="AC171" s="16"/>
      <c r="AD171" s="16"/>
      <c r="AE171" s="16"/>
      <c r="AF171" s="16">
        <v>1.7140898217857774</v>
      </c>
    </row>
    <row r="172" spans="19:32" x14ac:dyDescent="0.25">
      <c r="S172" s="249"/>
      <c r="T172" s="19">
        <v>2002</v>
      </c>
      <c r="U172" s="169">
        <f t="shared" si="21"/>
        <v>2.7943963464553856E-2</v>
      </c>
      <c r="V172" s="16">
        <v>3.0079642198595478</v>
      </c>
      <c r="W172" s="17">
        <f t="shared" si="19"/>
        <v>1.9946001947019416</v>
      </c>
      <c r="X172" s="20">
        <f t="shared" si="20"/>
        <v>2.8695841838789916E-2</v>
      </c>
      <c r="Y172" s="170">
        <v>32289.350536072558</v>
      </c>
      <c r="AA172" s="249"/>
      <c r="AB172" s="170">
        <v>26887.151280948736</v>
      </c>
      <c r="AC172" s="16"/>
      <c r="AD172" s="16"/>
      <c r="AE172" s="16"/>
      <c r="AF172" s="16">
        <v>1.727925610973271</v>
      </c>
    </row>
    <row r="173" spans="19:32" x14ac:dyDescent="0.25">
      <c r="S173" s="249"/>
      <c r="T173" s="19">
        <v>2003</v>
      </c>
      <c r="U173" s="169">
        <f t="shared" si="21"/>
        <v>2.7720301510106626E-2</v>
      </c>
      <c r="V173" s="16">
        <v>2.9083606069622134</v>
      </c>
      <c r="W173" s="17">
        <f t="shared" si="19"/>
        <v>1.9969775420039859</v>
      </c>
      <c r="X173" s="20">
        <f t="shared" si="20"/>
        <v>2.3025011645139055E-2</v>
      </c>
      <c r="Y173" s="170">
        <v>34808.390917661287</v>
      </c>
      <c r="AA173" s="249"/>
      <c r="AB173" s="170">
        <v>28360.553775795484</v>
      </c>
      <c r="AC173" s="16"/>
      <c r="AD173" s="16"/>
      <c r="AE173" s="16"/>
      <c r="AF173" s="16">
        <v>1.7591100039431951</v>
      </c>
    </row>
    <row r="174" spans="19:32" x14ac:dyDescent="0.25">
      <c r="S174" s="249"/>
      <c r="T174" s="19">
        <v>2004</v>
      </c>
      <c r="U174" s="169">
        <f t="shared" si="21"/>
        <v>2.7450914806328584E-2</v>
      </c>
      <c r="V174" s="16">
        <v>3.0870140340166401</v>
      </c>
      <c r="W174" s="17">
        <f t="shared" si="19"/>
        <v>1.9984438168151879</v>
      </c>
      <c r="X174" s="20">
        <f t="shared" si="20"/>
        <v>3.2528925514891581E-2</v>
      </c>
      <c r="Y174" s="170">
        <v>37688.722335940642</v>
      </c>
      <c r="AA174" s="249"/>
      <c r="AB174" s="170">
        <v>30314.379237824054</v>
      </c>
      <c r="AC174" s="16"/>
      <c r="AD174" s="16"/>
      <c r="AE174" s="16"/>
      <c r="AF174" s="16">
        <v>1.8117893631300981</v>
      </c>
    </row>
    <row r="175" spans="19:32" x14ac:dyDescent="0.25">
      <c r="S175" s="249"/>
      <c r="T175" s="19">
        <v>2005</v>
      </c>
      <c r="U175" s="169">
        <f t="shared" si="21"/>
        <v>2.7178949035699587E-2</v>
      </c>
      <c r="V175" s="16">
        <v>3.0201998857348578</v>
      </c>
      <c r="W175" s="17">
        <f t="shared" si="19"/>
        <v>1.9982653242018593</v>
      </c>
      <c r="X175" s="20">
        <f t="shared" si="20"/>
        <v>2.8384342167324508E-2</v>
      </c>
      <c r="Y175" s="170">
        <v>37217.648727916981</v>
      </c>
      <c r="AA175" s="249"/>
      <c r="AB175" s="170">
        <v>29617.148858904482</v>
      </c>
      <c r="AC175" s="16"/>
      <c r="AD175" s="16"/>
      <c r="AE175" s="16"/>
      <c r="AF175" s="16">
        <v>1.7709543407777102</v>
      </c>
    </row>
    <row r="176" spans="19:32" x14ac:dyDescent="0.25">
      <c r="S176" s="249"/>
      <c r="T176" s="19">
        <v>2006</v>
      </c>
      <c r="U176" s="169">
        <f t="shared" si="21"/>
        <v>2.6924225536921153E-2</v>
      </c>
      <c r="V176" s="16">
        <v>2.8853223207721306</v>
      </c>
      <c r="W176" s="17">
        <f t="shared" si="19"/>
        <v>1.9973833110377968</v>
      </c>
      <c r="X176" s="20">
        <f t="shared" si="20"/>
        <v>2.1228020204512029E-2</v>
      </c>
      <c r="Y176" s="170">
        <v>35433.988963743017</v>
      </c>
      <c r="AA176" s="249" t="s">
        <v>220</v>
      </c>
      <c r="AB176" s="16">
        <v>478.99534016286947</v>
      </c>
      <c r="AC176" s="16"/>
      <c r="AD176" s="16"/>
      <c r="AE176" s="16"/>
      <c r="AF176" s="16">
        <v>9.189132365581481E-12</v>
      </c>
    </row>
    <row r="177" spans="19:32" x14ac:dyDescent="0.25">
      <c r="S177" s="249"/>
      <c r="T177" s="19">
        <v>2007</v>
      </c>
      <c r="U177" s="169">
        <f t="shared" si="21"/>
        <v>2.6687757825781804E-2</v>
      </c>
      <c r="V177" s="16">
        <v>2.9882579042351232</v>
      </c>
      <c r="W177" s="17">
        <f t="shared" si="19"/>
        <v>1.9972858051318516</v>
      </c>
      <c r="X177" s="20">
        <f t="shared" si="20"/>
        <v>2.62080640923497E-2</v>
      </c>
      <c r="Y177" s="170">
        <v>35275.228431266696</v>
      </c>
      <c r="AA177" s="249"/>
      <c r="AB177" s="170">
        <v>563.58675983882722</v>
      </c>
      <c r="AC177" s="16"/>
      <c r="AD177" s="16"/>
      <c r="AE177" s="16"/>
      <c r="AF177" s="16">
        <v>8.9527400650916878E-12</v>
      </c>
    </row>
    <row r="178" spans="19:32" x14ac:dyDescent="0.25">
      <c r="S178" s="249"/>
      <c r="T178" s="19">
        <v>2008</v>
      </c>
      <c r="U178" s="169">
        <f t="shared" si="21"/>
        <v>2.6433624583701271E-2</v>
      </c>
      <c r="V178" s="16">
        <v>2.8806134480685284</v>
      </c>
      <c r="W178" s="17">
        <f t="shared" si="19"/>
        <v>1.9989363157921332</v>
      </c>
      <c r="X178" s="20">
        <f t="shared" si="20"/>
        <v>2.0548298754944863E-2</v>
      </c>
      <c r="Y178" s="170">
        <v>39339.297573182572</v>
      </c>
      <c r="AA178" s="249"/>
      <c r="AB178" s="170">
        <v>633.64031517377634</v>
      </c>
      <c r="AC178" s="16"/>
      <c r="AD178" s="16"/>
      <c r="AE178" s="16"/>
      <c r="AF178" s="16">
        <v>8.869688621754739E-12</v>
      </c>
    </row>
    <row r="179" spans="19:32" x14ac:dyDescent="0.25">
      <c r="S179" s="249"/>
      <c r="T179" s="19">
        <v>2009</v>
      </c>
      <c r="U179" s="169">
        <f t="shared" si="21"/>
        <v>2.6173026852309156E-2</v>
      </c>
      <c r="V179" s="16">
        <v>2.7548478293126744</v>
      </c>
      <c r="W179" s="17">
        <f t="shared" si="19"/>
        <v>1.9992500455146978</v>
      </c>
      <c r="X179" s="20">
        <f t="shared" si="20"/>
        <v>1.4942914159508524E-2</v>
      </c>
      <c r="Y179" s="170">
        <v>40855.175635459636</v>
      </c>
      <c r="AA179" s="249"/>
      <c r="AB179" s="170">
        <v>717.86691523089416</v>
      </c>
      <c r="AC179" s="16"/>
      <c r="AD179" s="16"/>
      <c r="AE179" s="16"/>
      <c r="AF179" s="16">
        <v>8.7799033177705247E-12</v>
      </c>
    </row>
    <row r="180" spans="19:32" x14ac:dyDescent="0.25">
      <c r="S180" s="249"/>
      <c r="T180" s="19">
        <v>2010</v>
      </c>
      <c r="U180" s="169">
        <f t="shared" si="21"/>
        <v>2.5931441924560629E-2</v>
      </c>
      <c r="V180" s="16">
        <v>2.741079097368627</v>
      </c>
      <c r="W180" s="17">
        <f t="shared" si="19"/>
        <v>1.9996769339767635</v>
      </c>
      <c r="X180" s="20">
        <f t="shared" si="20"/>
        <v>1.425392155619256E-2</v>
      </c>
      <c r="Y180" s="170">
        <v>44507.676385917155</v>
      </c>
      <c r="AA180" s="249"/>
      <c r="AB180" s="170">
        <v>835.65725248411582</v>
      </c>
      <c r="AC180" s="16"/>
      <c r="AD180" s="16"/>
      <c r="AE180" s="16"/>
      <c r="AF180" s="16">
        <v>8.6888966123525441E-12</v>
      </c>
    </row>
    <row r="181" spans="19:32" x14ac:dyDescent="0.25">
      <c r="S181" s="249"/>
      <c r="T181" s="19">
        <v>2011</v>
      </c>
      <c r="U181" s="169">
        <f t="shared" si="21"/>
        <v>2.5653032809620915E-2</v>
      </c>
      <c r="V181" s="16">
        <v>2.7794075082333984</v>
      </c>
      <c r="W181" s="17">
        <f t="shared" si="19"/>
        <v>1.9998610885218673</v>
      </c>
      <c r="X181" s="20">
        <f t="shared" si="20"/>
        <v>1.5589158731467927E-2</v>
      </c>
      <c r="Y181" s="170">
        <v>48167.997268496532</v>
      </c>
      <c r="AA181" s="249"/>
      <c r="AB181" s="170">
        <v>919.77668818480197</v>
      </c>
      <c r="AC181" s="16"/>
      <c r="AD181" s="16"/>
      <c r="AE181" s="16"/>
      <c r="AF181" s="16">
        <v>8.5960175156498094E-12</v>
      </c>
    </row>
    <row r="182" spans="19:32" x14ac:dyDescent="0.25">
      <c r="S182" s="249"/>
      <c r="T182" s="19">
        <v>2012</v>
      </c>
      <c r="U182" s="169">
        <f t="shared" si="21"/>
        <v>2.5377843916527056E-2</v>
      </c>
      <c r="V182" s="16">
        <v>2.8437894208996388</v>
      </c>
      <c r="W182" s="17">
        <f t="shared" si="19"/>
        <v>1.9998743601920665</v>
      </c>
      <c r="X182" s="20">
        <f t="shared" si="20"/>
        <v>1.8073913394750056E-2</v>
      </c>
      <c r="Y182" s="170">
        <v>48603.476649774908</v>
      </c>
      <c r="AA182" s="249"/>
      <c r="AB182" s="170">
        <v>1058.5035609090201</v>
      </c>
      <c r="AC182" s="16"/>
      <c r="AD182" s="16"/>
      <c r="AE182" s="16"/>
      <c r="AF182" s="16">
        <v>8.5178875638841575E-12</v>
      </c>
    </row>
    <row r="183" spans="19:32" x14ac:dyDescent="0.25">
      <c r="S183" s="249"/>
      <c r="T183" s="19">
        <v>2013</v>
      </c>
      <c r="U183" s="169">
        <f t="shared" si="21"/>
        <v>2.5110418061339616E-2</v>
      </c>
      <c r="V183" s="16">
        <v>2.8676436894346584</v>
      </c>
      <c r="W183" s="17">
        <f t="shared" si="19"/>
        <v>1.9991774561196758</v>
      </c>
      <c r="X183" s="20">
        <f t="shared" si="20"/>
        <v>1.8939120971941295E-2</v>
      </c>
      <c r="Y183" s="170">
        <v>40454.447457890281</v>
      </c>
      <c r="AA183" s="249"/>
      <c r="AB183" s="170">
        <v>1228.9092104005958</v>
      </c>
      <c r="AC183" s="16"/>
      <c r="AD183" s="16"/>
      <c r="AE183" s="16"/>
      <c r="AF183" s="16">
        <v>8.4388185654008446E-12</v>
      </c>
    </row>
    <row r="184" spans="19:32" x14ac:dyDescent="0.25">
      <c r="S184" s="249"/>
      <c r="T184" s="19">
        <v>2014</v>
      </c>
      <c r="U184" s="169">
        <f t="shared" si="21"/>
        <v>2.4850020255189498E-2</v>
      </c>
      <c r="V184" s="16">
        <v>2.9172852698073477</v>
      </c>
      <c r="W184" s="17">
        <f t="shared" si="19"/>
        <v>1.9985876407446763</v>
      </c>
      <c r="X184" s="20">
        <f t="shared" si="20"/>
        <v>2.0973549636575509E-2</v>
      </c>
      <c r="Y184" s="170">
        <v>38109.412112557286</v>
      </c>
      <c r="AA184" s="249"/>
      <c r="AB184" s="170">
        <v>1450.6196523437441</v>
      </c>
      <c r="AC184" s="16"/>
      <c r="AD184" s="16"/>
      <c r="AE184" s="16"/>
      <c r="AF184" s="16">
        <v>8.4107618171203529E-12</v>
      </c>
    </row>
    <row r="185" spans="19:32" x14ac:dyDescent="0.25">
      <c r="S185" s="249"/>
      <c r="T185" s="19">
        <v>2015</v>
      </c>
      <c r="U185" s="169">
        <f t="shared" si="21"/>
        <v>2.4602312093714558E-2</v>
      </c>
      <c r="V185" s="16">
        <v>3.0080898372672857</v>
      </c>
      <c r="W185" s="17">
        <f t="shared" si="19"/>
        <v>1.996773199368846</v>
      </c>
      <c r="X185" s="20">
        <f t="shared" si="20"/>
        <v>2.5162293735489553E-2</v>
      </c>
      <c r="Y185" s="170">
        <v>34524.469860933721</v>
      </c>
      <c r="AA185" s="249"/>
      <c r="AB185" s="170">
        <v>1669.0981999078131</v>
      </c>
      <c r="AC185" s="16"/>
      <c r="AD185" s="16"/>
      <c r="AE185" s="16"/>
      <c r="AF185" s="16">
        <v>8.238669406428101E-12</v>
      </c>
    </row>
    <row r="186" spans="19:32" x14ac:dyDescent="0.25">
      <c r="S186" s="249"/>
      <c r="T186" s="19">
        <v>2016</v>
      </c>
      <c r="U186" s="169">
        <f t="shared" si="21"/>
        <v>2.4355503370489862E-2</v>
      </c>
      <c r="V186" s="16">
        <v>3.0523212928470591</v>
      </c>
      <c r="W186" s="17">
        <f t="shared" si="19"/>
        <v>1.9987848509191901</v>
      </c>
      <c r="X186" s="20">
        <f t="shared" si="20"/>
        <v>2.7033123895073181E-2</v>
      </c>
      <c r="Y186" s="170">
        <v>38761.818150192456</v>
      </c>
      <c r="AA186" s="249"/>
      <c r="AB186" s="170">
        <v>2037.5599014753411</v>
      </c>
      <c r="AC186" s="16"/>
      <c r="AD186" s="16"/>
      <c r="AE186" s="16"/>
      <c r="AF186" s="16">
        <v>8.1460539556279647E-12</v>
      </c>
    </row>
    <row r="187" spans="19:32" x14ac:dyDescent="0.25">
      <c r="S187" s="249"/>
      <c r="T187" s="19">
        <v>2017</v>
      </c>
      <c r="U187" s="169">
        <f t="shared" si="21"/>
        <v>2.4104958395941792E-2</v>
      </c>
      <c r="V187" s="16">
        <v>2.9906926404382657</v>
      </c>
      <c r="W187" s="17">
        <f t="shared" si="19"/>
        <v>1.9986750368156883</v>
      </c>
      <c r="X187" s="20">
        <f t="shared" si="20"/>
        <v>2.3721663666240147E-2</v>
      </c>
      <c r="Y187" s="170">
        <v>38386.511145705685</v>
      </c>
      <c r="AA187" s="249"/>
      <c r="AB187" s="170">
        <v>2272.0778022104746</v>
      </c>
      <c r="AC187" s="16"/>
      <c r="AD187" s="16"/>
      <c r="AE187" s="16"/>
      <c r="AF187" s="16">
        <v>3.890417529716942E-2</v>
      </c>
    </row>
    <row r="188" spans="19:32" x14ac:dyDescent="0.25">
      <c r="S188" s="249"/>
      <c r="T188" s="19">
        <v>2018</v>
      </c>
      <c r="U188" s="169">
        <f t="shared" si="21"/>
        <v>2.3859663554740732E-2</v>
      </c>
      <c r="V188" s="16">
        <v>2.8469391626116045</v>
      </c>
      <c r="W188" s="17">
        <f t="shared" si="19"/>
        <v>1.9988912801853069</v>
      </c>
      <c r="X188" s="20">
        <f t="shared" si="20"/>
        <v>1.7159517165326439E-2</v>
      </c>
      <c r="Y188" s="170">
        <v>39159.423563395205</v>
      </c>
      <c r="AA188" s="249"/>
      <c r="AB188" s="170">
        <v>2967.0419962342025</v>
      </c>
      <c r="AC188" s="16"/>
      <c r="AD188" s="16"/>
      <c r="AE188" s="16"/>
      <c r="AF188" s="16">
        <v>9.2695318018102005E-2</v>
      </c>
    </row>
    <row r="189" spans="19:32" x14ac:dyDescent="0.25">
      <c r="S189" s="249"/>
      <c r="T189" s="19">
        <v>2019</v>
      </c>
      <c r="U189" s="169">
        <f t="shared" si="21"/>
        <v>2.3625580623683171E-2</v>
      </c>
      <c r="V189" s="16">
        <v>2.8712465696433154</v>
      </c>
      <c r="W189" s="17">
        <f t="shared" si="19"/>
        <v>1.9991371364736805</v>
      </c>
      <c r="X189" s="20">
        <f t="shared" si="20"/>
        <v>1.7969022756157815E-2</v>
      </c>
      <c r="Y189" s="170">
        <v>40246.880128416407</v>
      </c>
      <c r="AA189" s="249"/>
      <c r="AB189" s="170">
        <v>3997.8411203908122</v>
      </c>
      <c r="AC189" s="16"/>
      <c r="AD189" s="16"/>
      <c r="AE189" s="16"/>
      <c r="AF189" s="16">
        <v>0.17976633934304501</v>
      </c>
    </row>
    <row r="190" spans="19:32" x14ac:dyDescent="0.25">
      <c r="S190" s="249" t="s">
        <v>390</v>
      </c>
      <c r="T190" s="19">
        <v>1960</v>
      </c>
      <c r="U190" s="169">
        <f t="shared" ref="U190:U221" si="22">N9</f>
        <v>1.1371383171612459E-2</v>
      </c>
      <c r="V190" s="16">
        <v>0</v>
      </c>
      <c r="W190" s="17">
        <f t="shared" si="19"/>
        <v>2.3818552697794343E-2</v>
      </c>
      <c r="X190" s="20">
        <f t="shared" si="20"/>
        <v>6.4512523619569252E-6</v>
      </c>
      <c r="Y190" s="16">
        <v>191.68078124221512</v>
      </c>
      <c r="AA190" s="249"/>
      <c r="AB190" s="170">
        <v>4353.8243551624473</v>
      </c>
      <c r="AC190" s="16"/>
      <c r="AD190" s="16"/>
      <c r="AE190" s="16"/>
      <c r="AF190" s="16">
        <v>0.19503089539087359</v>
      </c>
    </row>
    <row r="191" spans="19:32" x14ac:dyDescent="0.25">
      <c r="S191" s="249"/>
      <c r="T191" s="19">
        <v>1961</v>
      </c>
      <c r="U191" s="169">
        <f t="shared" si="22"/>
        <v>1.156157706900938E-2</v>
      </c>
      <c r="V191" s="16">
        <v>0</v>
      </c>
      <c r="W191" s="17">
        <f t="shared" si="19"/>
        <v>2.3946434113439805E-2</v>
      </c>
      <c r="X191" s="20">
        <f t="shared" si="20"/>
        <v>6.6297748713957749E-6</v>
      </c>
      <c r="Y191" s="170">
        <v>196.92508178923299</v>
      </c>
      <c r="AA191" s="249"/>
      <c r="AB191" s="170">
        <v>4659.1201150013494</v>
      </c>
      <c r="AC191" s="16"/>
      <c r="AD191" s="16"/>
      <c r="AE191" s="16"/>
      <c r="AF191" s="16">
        <v>0.2173601577227382</v>
      </c>
    </row>
    <row r="192" spans="19:32" x14ac:dyDescent="0.25">
      <c r="S192" s="249"/>
      <c r="T192" s="19">
        <v>1962</v>
      </c>
      <c r="U192" s="169">
        <f t="shared" si="22"/>
        <v>1.170676070524744E-2</v>
      </c>
      <c r="V192" s="16">
        <v>5.8524557912817471E-3</v>
      </c>
      <c r="W192" s="17">
        <f t="shared" si="19"/>
        <v>2.4105972856401023E-2</v>
      </c>
      <c r="X192" s="20">
        <f t="shared" si="20"/>
        <v>3.9005859627515131E-6</v>
      </c>
      <c r="Y192" s="170">
        <v>203.43731670425322</v>
      </c>
      <c r="AA192" s="249"/>
      <c r="AB192" s="170">
        <v>5197.80669675423</v>
      </c>
      <c r="AC192" s="16"/>
      <c r="AD192" s="16"/>
      <c r="AE192" s="16"/>
      <c r="AF192" s="16">
        <v>0.34160785164369661</v>
      </c>
    </row>
    <row r="193" spans="19:32" x14ac:dyDescent="0.25">
      <c r="S193" s="249"/>
      <c r="T193" s="19">
        <v>1963</v>
      </c>
      <c r="U193" s="169">
        <f t="shared" si="22"/>
        <v>1.1803789556043692E-2</v>
      </c>
      <c r="V193" s="16">
        <v>8.7797763145984146E-3</v>
      </c>
      <c r="W193" s="17">
        <f t="shared" si="19"/>
        <v>2.4221502748468973E-2</v>
      </c>
      <c r="X193" s="20">
        <f t="shared" si="20"/>
        <v>2.8145772079990797E-6</v>
      </c>
      <c r="Y193" s="170">
        <v>208.13236149664789</v>
      </c>
      <c r="AA193" s="249"/>
      <c r="AB193" s="170">
        <v>6335.7876266813128</v>
      </c>
      <c r="AC193" s="16"/>
      <c r="AD193" s="16"/>
      <c r="AE193" s="16"/>
      <c r="AF193" s="16">
        <v>0.36508602241522187</v>
      </c>
    </row>
    <row r="194" spans="19:32" x14ac:dyDescent="0.25">
      <c r="S194" s="249"/>
      <c r="T194" s="19">
        <v>1964</v>
      </c>
      <c r="U194" s="169">
        <f t="shared" si="22"/>
        <v>1.1907739173738302E-2</v>
      </c>
      <c r="V194" s="16">
        <v>1.4463042088698383E-2</v>
      </c>
      <c r="W194" s="17">
        <f t="shared" si="19"/>
        <v>2.4548330188922649E-2</v>
      </c>
      <c r="X194" s="20">
        <f t="shared" si="20"/>
        <v>1.2111723040254032E-6</v>
      </c>
      <c r="Y194" s="170">
        <v>221.32123713557195</v>
      </c>
      <c r="AA194" s="249"/>
      <c r="AB194" s="170">
        <v>8821.843491782638</v>
      </c>
      <c r="AC194" s="16"/>
      <c r="AD194" s="16"/>
      <c r="AE194" s="16"/>
      <c r="AF194" s="16">
        <v>0.47855310018362485</v>
      </c>
    </row>
    <row r="195" spans="19:32" x14ac:dyDescent="0.25">
      <c r="S195" s="249"/>
      <c r="T195" s="19">
        <v>1965</v>
      </c>
      <c r="U195" s="169">
        <f t="shared" si="22"/>
        <v>1.2013085460764289E-2</v>
      </c>
      <c r="V195" s="16">
        <v>1.3069519307813849E-2</v>
      </c>
      <c r="W195" s="17">
        <f t="shared" si="19"/>
        <v>2.5137231320772193E-2</v>
      </c>
      <c r="X195" s="20">
        <f t="shared" si="20"/>
        <v>1.749461710107527E-6</v>
      </c>
      <c r="Y195" s="170">
        <v>244.74731838880854</v>
      </c>
      <c r="AA195" s="249"/>
      <c r="AB195" s="170">
        <v>9105.1360967146829</v>
      </c>
      <c r="AC195" s="16"/>
      <c r="AD195" s="16"/>
      <c r="AE195" s="16"/>
      <c r="AF195" s="16">
        <v>0.5804665063970732</v>
      </c>
    </row>
    <row r="196" spans="19:32" x14ac:dyDescent="0.25">
      <c r="S196" s="249"/>
      <c r="T196" s="19">
        <v>1966</v>
      </c>
      <c r="U196" s="169">
        <f t="shared" si="22"/>
        <v>1.2111997182093031E-2</v>
      </c>
      <c r="V196" s="16">
        <v>2.2817542897314361E-2</v>
      </c>
      <c r="W196" s="17">
        <f t="shared" si="19"/>
        <v>2.555429999034764E-2</v>
      </c>
      <c r="X196" s="20">
        <f t="shared" si="20"/>
        <v>9.0716913540806932E-8</v>
      </c>
      <c r="Y196" s="170">
        <v>261.08311734946454</v>
      </c>
      <c r="AA196" s="249"/>
      <c r="AB196" s="170">
        <v>9465.3797140301995</v>
      </c>
      <c r="AC196" s="16"/>
      <c r="AD196" s="16"/>
      <c r="AE196" s="16"/>
      <c r="AF196" s="16">
        <v>0.64778818653559633</v>
      </c>
    </row>
    <row r="197" spans="19:32" x14ac:dyDescent="0.25">
      <c r="S197" s="249"/>
      <c r="T197" s="19">
        <v>1967</v>
      </c>
      <c r="U197" s="169">
        <f t="shared" si="22"/>
        <v>1.2223699614349489E-2</v>
      </c>
      <c r="V197" s="16">
        <v>1.8083948539218946E-2</v>
      </c>
      <c r="W197" s="17">
        <f t="shared" si="19"/>
        <v>2.6149142235902263E-2</v>
      </c>
      <c r="X197" s="20">
        <f t="shared" si="20"/>
        <v>7.9511925934765514E-7</v>
      </c>
      <c r="Y197" s="170">
        <v>284.03016032721041</v>
      </c>
      <c r="AA197" s="249"/>
      <c r="AB197" s="170">
        <v>10361.323058018892</v>
      </c>
      <c r="AC197" s="16"/>
      <c r="AD197" s="16"/>
      <c r="AE197" s="16"/>
      <c r="AF197" s="16">
        <v>0.62295594139941279</v>
      </c>
    </row>
    <row r="198" spans="19:32" x14ac:dyDescent="0.25">
      <c r="S198" s="249"/>
      <c r="T198" s="19">
        <v>1968</v>
      </c>
      <c r="U198" s="169">
        <f t="shared" si="22"/>
        <v>1.2343710183300353E-2</v>
      </c>
      <c r="V198" s="16">
        <v>2.0668310875070331E-2</v>
      </c>
      <c r="W198" s="17">
        <f t="shared" si="19"/>
        <v>2.9113216811175579E-2</v>
      </c>
      <c r="X198" s="20">
        <f t="shared" si="20"/>
        <v>8.8030942061856258E-7</v>
      </c>
      <c r="Y198" s="170">
        <v>392.74374375709169</v>
      </c>
      <c r="AA198" s="249"/>
      <c r="AB198" s="170">
        <v>9578.1138032787112</v>
      </c>
      <c r="AC198" s="16"/>
      <c r="AD198" s="16"/>
      <c r="AE198" s="16"/>
      <c r="AF198" s="16">
        <v>0.73972115822478746</v>
      </c>
    </row>
    <row r="199" spans="19:32" x14ac:dyDescent="0.25">
      <c r="S199" s="249"/>
      <c r="T199" s="19">
        <v>1969</v>
      </c>
      <c r="U199" s="169">
        <f t="shared" si="22"/>
        <v>1.2458898959166791E-2</v>
      </c>
      <c r="V199" s="16">
        <v>3.4749471322927127E-2</v>
      </c>
      <c r="W199" s="17">
        <f t="shared" si="19"/>
        <v>3.0032527076297839E-2</v>
      </c>
      <c r="X199" s="20">
        <f t="shared" si="20"/>
        <v>2.7720505762416931E-7</v>
      </c>
      <c r="Y199" s="170">
        <v>424.73540215684307</v>
      </c>
      <c r="AA199" s="249"/>
      <c r="AB199" s="170">
        <v>10425.406820942933</v>
      </c>
      <c r="AC199" s="16"/>
      <c r="AD199" s="16"/>
      <c r="AE199" s="16"/>
      <c r="AF199" s="16">
        <v>0.87099885952635148</v>
      </c>
    </row>
    <row r="200" spans="19:32" x14ac:dyDescent="0.25">
      <c r="S200" s="249"/>
      <c r="T200" s="19">
        <v>1970</v>
      </c>
      <c r="U200" s="169">
        <f t="shared" si="22"/>
        <v>1.2587099918071443E-2</v>
      </c>
      <c r="V200" s="16">
        <v>3.6256000095279926E-2</v>
      </c>
      <c r="W200" s="17">
        <f t="shared" si="19"/>
        <v>3.169269206292883E-2</v>
      </c>
      <c r="X200" s="20">
        <f t="shared" si="20"/>
        <v>2.6211100202569436E-7</v>
      </c>
      <c r="Y200" s="170">
        <v>480.6669922198999</v>
      </c>
      <c r="AA200" s="249"/>
      <c r="AB200" s="170">
        <v>10984.865828490372</v>
      </c>
      <c r="AC200" s="16"/>
      <c r="AD200" s="16"/>
      <c r="AE200" s="16"/>
      <c r="AF200" s="16">
        <v>0.87535427493418272</v>
      </c>
    </row>
    <row r="201" spans="19:32" x14ac:dyDescent="0.25">
      <c r="S201" s="249"/>
      <c r="T201" s="19">
        <v>1971</v>
      </c>
      <c r="U201" s="169">
        <f t="shared" si="22"/>
        <v>1.2722198337902155E-2</v>
      </c>
      <c r="V201" s="16">
        <v>6.3156777513886028E-2</v>
      </c>
      <c r="W201" s="17">
        <f t="shared" si="19"/>
        <v>3.5334780509308092E-2</v>
      </c>
      <c r="X201" s="20">
        <f t="shared" si="20"/>
        <v>9.8477895935141048E-6</v>
      </c>
      <c r="Y201" s="170">
        <v>596.00051057306257</v>
      </c>
      <c r="AA201" s="249"/>
      <c r="AB201" s="170">
        <v>11584.649326901748</v>
      </c>
      <c r="AC201" s="16"/>
      <c r="AD201" s="16"/>
      <c r="AE201" s="16"/>
      <c r="AF201" s="16">
        <v>1.0791961186333334</v>
      </c>
    </row>
    <row r="202" spans="19:32" x14ac:dyDescent="0.25">
      <c r="S202" s="249"/>
      <c r="T202" s="19">
        <v>1972</v>
      </c>
      <c r="U202" s="169">
        <f t="shared" si="22"/>
        <v>1.288119356956453E-2</v>
      </c>
      <c r="V202" s="16">
        <v>0.14425107527474182</v>
      </c>
      <c r="W202" s="17">
        <f t="shared" ref="W202:W265" si="23">$W$3*EXP(-$W$4*EXP(-$W$5*AB248))</f>
        <v>4.0349548947919568E-2</v>
      </c>
      <c r="X202" s="20">
        <f t="shared" si="20"/>
        <v>1.3905927520146502E-4</v>
      </c>
      <c r="Y202" s="170">
        <v>740.99103536488303</v>
      </c>
      <c r="AA202" s="249"/>
      <c r="AB202" s="170">
        <v>17111.853732538362</v>
      </c>
      <c r="AC202" s="16"/>
      <c r="AD202" s="16"/>
      <c r="AE202" s="16"/>
      <c r="AF202" s="16">
        <v>1.084542930030866</v>
      </c>
    </row>
    <row r="203" spans="19:32" x14ac:dyDescent="0.25">
      <c r="S203" s="249"/>
      <c r="T203" s="19">
        <v>1973</v>
      </c>
      <c r="U203" s="169">
        <f t="shared" si="22"/>
        <v>1.3065707090781439E-2</v>
      </c>
      <c r="V203" s="16">
        <v>0.13349972202714405</v>
      </c>
      <c r="W203" s="17">
        <f t="shared" si="23"/>
        <v>5.6071242674815988E-2</v>
      </c>
      <c r="X203" s="20">
        <f t="shared" ref="X203:X266" si="24">((W203-V203)^2)*U203</f>
        <v>7.8331127533569892E-5</v>
      </c>
      <c r="Y203" s="170">
        <v>1122.8856259794886</v>
      </c>
      <c r="AA203" s="249"/>
      <c r="AB203" s="170">
        <v>20745.25209193987</v>
      </c>
      <c r="AC203" s="16"/>
      <c r="AD203" s="16"/>
      <c r="AE203" s="16"/>
      <c r="AF203" s="16">
        <v>1.2380134557619993</v>
      </c>
    </row>
    <row r="204" spans="19:32" x14ac:dyDescent="0.25">
      <c r="S204" s="249"/>
      <c r="T204" s="19">
        <v>1974</v>
      </c>
      <c r="U204" s="169">
        <f t="shared" si="22"/>
        <v>1.3271488969776044E-2</v>
      </c>
      <c r="V204" s="16">
        <v>0.20612883964081502</v>
      </c>
      <c r="W204" s="17">
        <f t="shared" si="23"/>
        <v>0.13968082445770724</v>
      </c>
      <c r="X204" s="20">
        <f t="shared" si="24"/>
        <v>5.859811914385562E-5</v>
      </c>
      <c r="Y204" s="170">
        <v>2401.5465031180534</v>
      </c>
      <c r="AA204" s="249"/>
      <c r="AB204" s="170">
        <v>25051.854315438919</v>
      </c>
      <c r="AC204" s="16"/>
      <c r="AD204" s="16"/>
      <c r="AE204" s="16"/>
      <c r="AF204" s="16">
        <v>1.6988000794278069</v>
      </c>
    </row>
    <row r="205" spans="19:32" x14ac:dyDescent="0.25">
      <c r="S205" s="249"/>
      <c r="T205" s="19">
        <v>1975</v>
      </c>
      <c r="U205" s="169">
        <f t="shared" si="22"/>
        <v>1.3511553844503126E-2</v>
      </c>
      <c r="V205" s="16">
        <v>0.31562322541776733</v>
      </c>
      <c r="W205" s="17">
        <f t="shared" si="23"/>
        <v>0.17881329726042705</v>
      </c>
      <c r="X205" s="20">
        <f t="shared" si="24"/>
        <v>2.5289516477693168E-4</v>
      </c>
      <c r="Y205" s="170">
        <v>2823.8757905204266</v>
      </c>
      <c r="AA205" s="249"/>
      <c r="AB205" s="170">
        <v>24813.29937833572</v>
      </c>
      <c r="AC205" s="16"/>
      <c r="AD205" s="16"/>
      <c r="AE205" s="16"/>
      <c r="AF205" s="16">
        <v>1.8907993217824128</v>
      </c>
    </row>
    <row r="206" spans="19:32" x14ac:dyDescent="0.25">
      <c r="S206" s="249"/>
      <c r="T206" s="19">
        <v>1976</v>
      </c>
      <c r="U206" s="169">
        <f t="shared" si="22"/>
        <v>1.3784191525138439E-2</v>
      </c>
      <c r="V206" s="16">
        <v>0.28155776349099892</v>
      </c>
      <c r="W206" s="17">
        <f t="shared" si="23"/>
        <v>0.26940728292446514</v>
      </c>
      <c r="X206" s="20">
        <f t="shared" si="24"/>
        <v>2.0350177851768847E-6</v>
      </c>
      <c r="Y206" s="170">
        <v>3630.6171191760654</v>
      </c>
      <c r="AA206" s="249"/>
      <c r="AB206" s="170">
        <v>25359.347020310041</v>
      </c>
      <c r="AC206" s="16"/>
      <c r="AD206" s="16"/>
      <c r="AE206" s="16"/>
      <c r="AF206" s="16">
        <v>1.9540958983948129</v>
      </c>
    </row>
    <row r="207" spans="19:32" x14ac:dyDescent="0.25">
      <c r="S207" s="249"/>
      <c r="T207" s="19">
        <v>1977</v>
      </c>
      <c r="U207" s="169">
        <f t="shared" si="22"/>
        <v>1.4083112312882553E-2</v>
      </c>
      <c r="V207" s="16">
        <v>0.31038289172627531</v>
      </c>
      <c r="W207" s="17">
        <f t="shared" si="23"/>
        <v>0.33676256749160011</v>
      </c>
      <c r="X207" s="20">
        <f t="shared" si="24"/>
        <v>9.8002589112383074E-6</v>
      </c>
      <c r="Y207" s="170">
        <v>4142.3896556032805</v>
      </c>
      <c r="AA207" s="249"/>
      <c r="AB207" s="170">
        <v>28925.041575688072</v>
      </c>
      <c r="AC207" s="16"/>
      <c r="AD207" s="16"/>
      <c r="AE207" s="16"/>
      <c r="AF207" s="16">
        <v>2.2056775760872354</v>
      </c>
    </row>
    <row r="208" spans="19:32" x14ac:dyDescent="0.25">
      <c r="S208" s="249"/>
      <c r="T208" s="19">
        <v>1978</v>
      </c>
      <c r="U208" s="169">
        <f t="shared" si="22"/>
        <v>1.4410919732943875E-2</v>
      </c>
      <c r="V208" s="16">
        <v>0.23676755468889704</v>
      </c>
      <c r="W208" s="17">
        <f t="shared" si="23"/>
        <v>0.32357297227673998</v>
      </c>
      <c r="X208" s="20">
        <f t="shared" si="24"/>
        <v>1.0858888168442769E-4</v>
      </c>
      <c r="Y208" s="170">
        <v>4046.2105672281646</v>
      </c>
      <c r="AA208" s="249"/>
      <c r="AB208" s="170">
        <v>31464.549046227989</v>
      </c>
      <c r="AC208" s="16"/>
      <c r="AD208" s="16"/>
      <c r="AE208" s="16"/>
      <c r="AF208" s="16">
        <v>2.1353788561650058</v>
      </c>
    </row>
    <row r="209" spans="19:32" x14ac:dyDescent="0.25">
      <c r="S209" s="249"/>
      <c r="T209" s="19">
        <v>1979</v>
      </c>
      <c r="U209" s="169">
        <f t="shared" si="22"/>
        <v>1.4776376530153207E-2</v>
      </c>
      <c r="V209" s="16">
        <v>0.20258429984691026</v>
      </c>
      <c r="W209" s="17">
        <f t="shared" si="23"/>
        <v>0.46304724705218209</v>
      </c>
      <c r="X209" s="20">
        <f t="shared" si="24"/>
        <v>1.0024433750667854E-3</v>
      </c>
      <c r="Y209" s="170">
        <v>4996.3838229585972</v>
      </c>
      <c r="AA209" s="249"/>
      <c r="AB209" s="170">
        <v>35765.914088674806</v>
      </c>
      <c r="AC209" s="16"/>
      <c r="AD209" s="16"/>
      <c r="AE209" s="16"/>
      <c r="AF209" s="16">
        <v>2.0783367230836536</v>
      </c>
    </row>
    <row r="210" spans="19:32" x14ac:dyDescent="0.25">
      <c r="S210" s="249"/>
      <c r="T210" s="19">
        <v>1980</v>
      </c>
      <c r="U210" s="169">
        <f t="shared" si="22"/>
        <v>1.5187885908846422E-2</v>
      </c>
      <c r="V210" s="16">
        <v>0.36810786606708606</v>
      </c>
      <c r="W210" s="17">
        <f t="shared" si="23"/>
        <v>0.66861976659045019</v>
      </c>
      <c r="X210" s="20">
        <f t="shared" si="24"/>
        <v>1.3715785237097119E-3</v>
      </c>
      <c r="Y210" s="170">
        <v>6250.3265329098494</v>
      </c>
      <c r="AA210" s="249"/>
      <c r="AB210" s="170">
        <v>39268.56686862043</v>
      </c>
      <c r="AC210" s="16"/>
      <c r="AD210" s="16"/>
      <c r="AE210" s="16"/>
      <c r="AF210" s="16">
        <v>2.3032028760685037</v>
      </c>
    </row>
    <row r="211" spans="19:32" x14ac:dyDescent="0.25">
      <c r="S211" s="249"/>
      <c r="T211" s="19">
        <v>1981</v>
      </c>
      <c r="U211" s="169">
        <f t="shared" si="22"/>
        <v>1.5638105467581025E-2</v>
      </c>
      <c r="V211" s="16">
        <v>0.48616544172358955</v>
      </c>
      <c r="W211" s="17">
        <f t="shared" si="23"/>
        <v>0.73018888565257423</v>
      </c>
      <c r="X211" s="20">
        <f t="shared" si="24"/>
        <v>9.3120916560629507E-4</v>
      </c>
      <c r="Y211" s="170">
        <v>6613.775879490845</v>
      </c>
      <c r="AA211" s="249"/>
      <c r="AB211" s="170">
        <v>43440.367867896719</v>
      </c>
      <c r="AC211" s="16"/>
      <c r="AD211" s="16"/>
      <c r="AE211" s="16"/>
      <c r="AF211" s="16">
        <v>2.492207022342936</v>
      </c>
    </row>
    <row r="212" spans="19:32" x14ac:dyDescent="0.25">
      <c r="S212" s="249"/>
      <c r="T212" s="19">
        <v>1982</v>
      </c>
      <c r="U212" s="169">
        <f t="shared" si="22"/>
        <v>1.6112733180594391E-2</v>
      </c>
      <c r="V212" s="16">
        <v>0.49436972077514013</v>
      </c>
      <c r="W212" s="17">
        <f t="shared" si="23"/>
        <v>0.65275752258590092</v>
      </c>
      <c r="X212" s="20">
        <f t="shared" si="24"/>
        <v>4.0421523520302164E-4</v>
      </c>
      <c r="Y212" s="170">
        <v>6156.3261721685121</v>
      </c>
      <c r="AA212" s="249"/>
      <c r="AB212" s="170">
        <v>38436.926311911833</v>
      </c>
      <c r="AC212" s="16"/>
      <c r="AD212" s="16"/>
      <c r="AE212" s="16"/>
      <c r="AF212" s="16">
        <v>2.6268638288900785</v>
      </c>
    </row>
    <row r="213" spans="19:32" x14ac:dyDescent="0.25">
      <c r="S213" s="249"/>
      <c r="T213" s="19">
        <v>1983</v>
      </c>
      <c r="U213" s="169">
        <f t="shared" si="22"/>
        <v>1.660894662556665E-2</v>
      </c>
      <c r="V213" s="16">
        <v>0.51004294800603023</v>
      </c>
      <c r="W213" s="17">
        <f t="shared" si="23"/>
        <v>0.61127227346469781</v>
      </c>
      <c r="X213" s="20">
        <f t="shared" si="24"/>
        <v>1.7019812656384991E-4</v>
      </c>
      <c r="Y213" s="170">
        <v>5909.1929626534875</v>
      </c>
      <c r="AA213" s="249"/>
      <c r="AB213" s="170">
        <v>35021.719091715902</v>
      </c>
      <c r="AC213" s="16"/>
      <c r="AD213" s="16"/>
      <c r="AE213" s="16"/>
      <c r="AF213" s="16">
        <v>2.8109686071659117</v>
      </c>
    </row>
    <row r="214" spans="19:32" x14ac:dyDescent="0.25">
      <c r="S214" s="249"/>
      <c r="T214" s="19">
        <v>1984</v>
      </c>
      <c r="U214" s="169">
        <f t="shared" si="22"/>
        <v>1.7114383385103665E-2</v>
      </c>
      <c r="V214" s="16">
        <v>0.33686657068559883</v>
      </c>
      <c r="W214" s="17">
        <f t="shared" si="23"/>
        <v>0.55865268316357708</v>
      </c>
      <c r="X214" s="20">
        <f t="shared" si="24"/>
        <v>8.4184076814246321E-4</v>
      </c>
      <c r="Y214" s="170">
        <v>5591.7874653567333</v>
      </c>
      <c r="AA214" s="249"/>
      <c r="AB214" s="170">
        <v>31902.767095513733</v>
      </c>
      <c r="AC214" s="16"/>
      <c r="AD214" s="16"/>
      <c r="AE214" s="16"/>
      <c r="AF214" s="16">
        <v>2.5344912374700637</v>
      </c>
    </row>
    <row r="215" spans="19:32" x14ac:dyDescent="0.25">
      <c r="S215" s="249"/>
      <c r="T215" s="19">
        <v>1985</v>
      </c>
      <c r="U215" s="169">
        <f t="shared" si="22"/>
        <v>1.7606509377895319E-2</v>
      </c>
      <c r="V215" s="16">
        <v>0.38930213041830858</v>
      </c>
      <c r="W215" s="17">
        <f t="shared" si="23"/>
        <v>0.52290658105426924</v>
      </c>
      <c r="X215" s="20">
        <f t="shared" si="24"/>
        <v>3.1427881981019269E-4</v>
      </c>
      <c r="Y215" s="170">
        <v>5372.5831934054995</v>
      </c>
      <c r="AA215" s="249"/>
      <c r="AB215" s="170">
        <v>36026.556075016808</v>
      </c>
      <c r="AC215" s="16"/>
      <c r="AD215" s="16"/>
      <c r="AE215" s="16"/>
      <c r="AF215" s="16">
        <v>2.6884499122476955</v>
      </c>
    </row>
    <row r="216" spans="19:32" x14ac:dyDescent="0.25">
      <c r="S216" s="249"/>
      <c r="T216" s="19">
        <v>1986</v>
      </c>
      <c r="U216" s="169">
        <f t="shared" si="22"/>
        <v>1.8078121547482215E-2</v>
      </c>
      <c r="V216" s="16">
        <v>0.22080101273536015</v>
      </c>
      <c r="W216" s="17">
        <f t="shared" si="23"/>
        <v>0.48944231584868791</v>
      </c>
      <c r="X216" s="20">
        <f t="shared" si="24"/>
        <v>1.3046645828281777E-3</v>
      </c>
      <c r="Y216" s="170">
        <v>5163.8940720219489</v>
      </c>
      <c r="AA216" s="249"/>
      <c r="AB216" s="170">
        <v>38532.04087529354</v>
      </c>
      <c r="AC216" s="16"/>
      <c r="AD216" s="16"/>
      <c r="AE216" s="16"/>
      <c r="AF216" s="16">
        <v>2.8949173387573612</v>
      </c>
    </row>
    <row r="217" spans="19:32" x14ac:dyDescent="0.25">
      <c r="S217" s="249"/>
      <c r="T217" s="19">
        <v>1987</v>
      </c>
      <c r="U217" s="169">
        <f t="shared" si="22"/>
        <v>1.8526401033998274E-2</v>
      </c>
      <c r="V217" s="16">
        <v>0.28119068619623638</v>
      </c>
      <c r="W217" s="17">
        <f t="shared" si="23"/>
        <v>0.30597623577833055</v>
      </c>
      <c r="X217" s="20">
        <f t="shared" si="24"/>
        <v>1.1381202934366185E-5</v>
      </c>
      <c r="Y217" s="170">
        <v>3915.0865978299448</v>
      </c>
      <c r="AA217" s="249"/>
      <c r="AB217" s="170">
        <v>33846.465641434232</v>
      </c>
      <c r="AC217" s="16"/>
      <c r="AD217" s="16"/>
      <c r="AE217" s="16"/>
      <c r="AF217" s="16">
        <v>3.0082816223485831</v>
      </c>
    </row>
    <row r="218" spans="19:32" x14ac:dyDescent="0.25">
      <c r="S218" s="249"/>
      <c r="T218" s="19">
        <v>1988</v>
      </c>
      <c r="U218" s="169">
        <f t="shared" si="22"/>
        <v>1.8939140667063668E-2</v>
      </c>
      <c r="V218" s="16">
        <v>0.2403429383757324</v>
      </c>
      <c r="W218" s="17">
        <f t="shared" si="23"/>
        <v>0.2745953685883018</v>
      </c>
      <c r="X218" s="20">
        <f t="shared" si="24"/>
        <v>2.2219948601043319E-5</v>
      </c>
      <c r="Y218" s="170">
        <v>3672.0764053050898</v>
      </c>
      <c r="AA218" s="249"/>
      <c r="AB218" s="170">
        <v>32289.350536072558</v>
      </c>
      <c r="AC218" s="16"/>
      <c r="AD218" s="16"/>
      <c r="AE218" s="16"/>
      <c r="AF218" s="16">
        <v>3.0079642198595478</v>
      </c>
    </row>
    <row r="219" spans="19:32" x14ac:dyDescent="0.25">
      <c r="S219" s="249"/>
      <c r="T219" s="19">
        <v>1989</v>
      </c>
      <c r="U219" s="169">
        <f t="shared" si="22"/>
        <v>1.9300432292350893E-2</v>
      </c>
      <c r="V219" s="16">
        <v>0.28426081307871287</v>
      </c>
      <c r="W219" s="17">
        <f t="shared" si="23"/>
        <v>0.27796039711660719</v>
      </c>
      <c r="X219" s="20">
        <f t="shared" si="24"/>
        <v>7.6613531695340965E-7</v>
      </c>
      <c r="Y219" s="170">
        <v>3698.759343592083</v>
      </c>
      <c r="AA219" s="249"/>
      <c r="AB219" s="170">
        <v>34808.390917661287</v>
      </c>
      <c r="AC219" s="16"/>
      <c r="AD219" s="16"/>
      <c r="AE219" s="16"/>
      <c r="AF219" s="16">
        <v>2.9083606069622134</v>
      </c>
    </row>
    <row r="220" spans="19:32" x14ac:dyDescent="0.25">
      <c r="S220" s="249"/>
      <c r="T220" s="19">
        <v>1990</v>
      </c>
      <c r="U220" s="169">
        <f t="shared" si="22"/>
        <v>1.9600445181251588E-2</v>
      </c>
      <c r="V220" s="16">
        <v>0.12204874897178976</v>
      </c>
      <c r="W220" s="17">
        <f t="shared" si="23"/>
        <v>0.33064991488275669</v>
      </c>
      <c r="X220" s="20">
        <f t="shared" si="24"/>
        <v>8.5290252163624841E-4</v>
      </c>
      <c r="Y220" s="170">
        <v>4098.0282447428945</v>
      </c>
      <c r="AA220" s="249"/>
      <c r="AB220" s="170">
        <v>37688.722335940642</v>
      </c>
      <c r="AC220" s="16"/>
      <c r="AD220" s="16"/>
      <c r="AE220" s="16"/>
      <c r="AF220" s="16">
        <v>3.0870140340166401</v>
      </c>
    </row>
    <row r="221" spans="19:32" x14ac:dyDescent="0.25">
      <c r="S221" s="249"/>
      <c r="T221" s="19">
        <v>1991</v>
      </c>
      <c r="U221" s="169">
        <f t="shared" si="22"/>
        <v>1.9832847211227463E-2</v>
      </c>
      <c r="V221" s="16">
        <v>0.41719595996837366</v>
      </c>
      <c r="W221" s="17">
        <f t="shared" si="23"/>
        <v>0.29090150387773578</v>
      </c>
      <c r="X221" s="20">
        <f t="shared" si="24"/>
        <v>3.1633965738967423E-4</v>
      </c>
      <c r="Y221" s="170">
        <v>3799.9284803624487</v>
      </c>
      <c r="AA221" s="249"/>
      <c r="AB221" s="170">
        <v>37217.648727916981</v>
      </c>
      <c r="AC221" s="16"/>
      <c r="AD221" s="16"/>
      <c r="AE221" s="16"/>
      <c r="AF221" s="16">
        <v>3.0201998857348578</v>
      </c>
    </row>
    <row r="222" spans="19:32" x14ac:dyDescent="0.25">
      <c r="S222" s="249"/>
      <c r="T222" s="19">
        <v>1992</v>
      </c>
      <c r="U222" s="169">
        <f t="shared" ref="U222:U249" si="25">N41</f>
        <v>2.0012582413107376E-2</v>
      </c>
      <c r="V222" s="16">
        <v>0.4306432924949975</v>
      </c>
      <c r="W222" s="17">
        <f t="shared" si="23"/>
        <v>0.29792947863217839</v>
      </c>
      <c r="X222" s="20">
        <f t="shared" si="24"/>
        <v>3.5248074129364134E-4</v>
      </c>
      <c r="Y222" s="170">
        <v>3853.9600076361266</v>
      </c>
      <c r="AA222" s="249"/>
      <c r="AB222" s="170">
        <v>35433.988963743017</v>
      </c>
      <c r="AC222" s="16"/>
      <c r="AD222" s="16"/>
      <c r="AE222" s="16"/>
      <c r="AF222" s="16">
        <v>2.8853223207721306</v>
      </c>
    </row>
    <row r="223" spans="19:32" x14ac:dyDescent="0.25">
      <c r="S223" s="249"/>
      <c r="T223" s="19">
        <v>1993</v>
      </c>
      <c r="U223" s="169">
        <f t="shared" si="25"/>
        <v>2.0149260228925089E-2</v>
      </c>
      <c r="V223" s="16">
        <v>0.43757851919999302</v>
      </c>
      <c r="W223" s="17">
        <f t="shared" si="23"/>
        <v>0.23548784024728081</v>
      </c>
      <c r="X223" s="20">
        <f t="shared" si="24"/>
        <v>8.2290873404328245E-4</v>
      </c>
      <c r="Y223" s="170">
        <v>3348.8786099634608</v>
      </c>
      <c r="AA223" s="249"/>
      <c r="AB223" s="170">
        <v>35275.228431266696</v>
      </c>
      <c r="AC223" s="16"/>
      <c r="AD223" s="16"/>
      <c r="AE223" s="16"/>
      <c r="AF223" s="16">
        <v>2.9882579042351232</v>
      </c>
    </row>
    <row r="224" spans="19:32" x14ac:dyDescent="0.25">
      <c r="S224" s="249"/>
      <c r="T224" s="19">
        <v>1994</v>
      </c>
      <c r="U224" s="169">
        <f t="shared" si="25"/>
        <v>2.025885293670323E-2</v>
      </c>
      <c r="V224" s="16">
        <v>0.50342317676198944</v>
      </c>
      <c r="W224" s="17">
        <f t="shared" si="23"/>
        <v>0.24927712694892892</v>
      </c>
      <c r="X224" s="20">
        <f t="shared" si="24"/>
        <v>1.3085236594523656E-3</v>
      </c>
      <c r="Y224" s="170">
        <v>3465.7967243437129</v>
      </c>
      <c r="AA224" s="249"/>
      <c r="AB224" s="170">
        <v>39339.297573182572</v>
      </c>
      <c r="AC224" s="16"/>
      <c r="AD224" s="16"/>
      <c r="AE224" s="16"/>
      <c r="AF224" s="16">
        <v>2.8806134480685284</v>
      </c>
    </row>
    <row r="225" spans="19:32" x14ac:dyDescent="0.25">
      <c r="S225" s="249"/>
      <c r="T225" s="19">
        <v>1995</v>
      </c>
      <c r="U225" s="169">
        <f t="shared" si="25"/>
        <v>2.0355841508060898E-2</v>
      </c>
      <c r="V225" s="16">
        <v>0.46934210141843064</v>
      </c>
      <c r="W225" s="17">
        <f t="shared" si="23"/>
        <v>0.30207750051271515</v>
      </c>
      <c r="X225" s="20">
        <f t="shared" si="24"/>
        <v>5.6950447115413326E-4</v>
      </c>
      <c r="Y225" s="170">
        <v>3885.5659531269916</v>
      </c>
      <c r="AA225" s="249"/>
      <c r="AB225" s="170">
        <v>40855.175635459636</v>
      </c>
      <c r="AC225" s="16"/>
      <c r="AD225" s="16"/>
      <c r="AE225" s="16"/>
      <c r="AF225" s="16">
        <v>2.7548478293126744</v>
      </c>
    </row>
    <row r="226" spans="19:32" x14ac:dyDescent="0.25">
      <c r="S226" s="249"/>
      <c r="T226" s="19">
        <v>1996</v>
      </c>
      <c r="U226" s="169">
        <f t="shared" si="25"/>
        <v>2.0442450227612527E-2</v>
      </c>
      <c r="V226" s="16">
        <v>0.47243842793806501</v>
      </c>
      <c r="W226" s="17">
        <f t="shared" si="23"/>
        <v>0.37216357643986175</v>
      </c>
      <c r="X226" s="20">
        <f t="shared" si="24"/>
        <v>2.0554977418161817E-4</v>
      </c>
      <c r="Y226" s="170">
        <v>4392.7902107892869</v>
      </c>
      <c r="AA226" s="249"/>
      <c r="AB226" s="170">
        <v>44507.676385917155</v>
      </c>
      <c r="AC226" s="16"/>
      <c r="AD226" s="16"/>
      <c r="AE226" s="16"/>
      <c r="AF226" s="16">
        <v>2.741079097368627</v>
      </c>
    </row>
    <row r="227" spans="19:32" x14ac:dyDescent="0.25">
      <c r="S227" s="249"/>
      <c r="T227" s="19">
        <v>1997</v>
      </c>
      <c r="U227" s="169">
        <f t="shared" si="25"/>
        <v>2.0518988709495298E-2</v>
      </c>
      <c r="V227" s="16">
        <v>0.55099214281007036</v>
      </c>
      <c r="W227" s="17">
        <f t="shared" si="23"/>
        <v>0.3771085852710428</v>
      </c>
      <c r="X227" s="20">
        <f t="shared" si="24"/>
        <v>6.2040171040588659E-4</v>
      </c>
      <c r="Y227" s="170">
        <v>4426.9647002033289</v>
      </c>
      <c r="AA227" s="249"/>
      <c r="AB227" s="170">
        <v>48167.997268496532</v>
      </c>
      <c r="AC227" s="16"/>
      <c r="AD227" s="16"/>
      <c r="AE227" s="16"/>
      <c r="AF227" s="16">
        <v>2.7794075082333984</v>
      </c>
    </row>
    <row r="228" spans="19:32" x14ac:dyDescent="0.25">
      <c r="S228" s="249"/>
      <c r="T228" s="19">
        <v>1998</v>
      </c>
      <c r="U228" s="169">
        <f t="shared" si="25"/>
        <v>2.0598454241226197E-2</v>
      </c>
      <c r="V228" s="16">
        <v>0.57256844730538847</v>
      </c>
      <c r="W228" s="17">
        <f t="shared" si="23"/>
        <v>0.32215875987438358</v>
      </c>
      <c r="X228" s="20">
        <f t="shared" si="24"/>
        <v>1.2916263112996685E-3</v>
      </c>
      <c r="Y228" s="170">
        <v>4035.7948188717764</v>
      </c>
      <c r="AA228" s="249"/>
      <c r="AB228" s="170">
        <v>48603.476649774908</v>
      </c>
      <c r="AC228" s="16"/>
      <c r="AD228" s="16"/>
      <c r="AE228" s="16"/>
      <c r="AF228" s="16">
        <v>2.8437894208996388</v>
      </c>
    </row>
    <row r="229" spans="19:32" x14ac:dyDescent="0.25">
      <c r="S229" s="249"/>
      <c r="T229" s="19">
        <v>1999</v>
      </c>
      <c r="U229" s="169">
        <f t="shared" si="25"/>
        <v>2.0692927570062459E-2</v>
      </c>
      <c r="V229" s="16">
        <v>0.62212972610256501</v>
      </c>
      <c r="W229" s="17">
        <f t="shared" si="23"/>
        <v>0.36120419488139238</v>
      </c>
      <c r="X229" s="20">
        <f t="shared" si="24"/>
        <v>1.4088186437366276E-3</v>
      </c>
      <c r="Y229" s="170">
        <v>4316.3849678736606</v>
      </c>
      <c r="AA229" s="249"/>
      <c r="AB229" s="170">
        <v>40454.447457890281</v>
      </c>
      <c r="AC229" s="16"/>
      <c r="AD229" s="16"/>
      <c r="AE229" s="16"/>
      <c r="AF229" s="16">
        <v>2.8676436894346584</v>
      </c>
    </row>
    <row r="230" spans="19:32" x14ac:dyDescent="0.25">
      <c r="S230" s="249"/>
      <c r="T230" s="19">
        <v>2000</v>
      </c>
      <c r="U230" s="169">
        <f t="shared" si="25"/>
        <v>2.080995962857584E-2</v>
      </c>
      <c r="V230" s="16">
        <v>0.64443548604931045</v>
      </c>
      <c r="W230" s="17">
        <f t="shared" si="23"/>
        <v>0.43868462275831888</v>
      </c>
      <c r="X230" s="20">
        <f t="shared" si="24"/>
        <v>8.8095671421284274E-4</v>
      </c>
      <c r="Y230" s="170">
        <v>4839.0731843939966</v>
      </c>
      <c r="AA230" s="249"/>
      <c r="AB230" s="170">
        <v>38109.412112557286</v>
      </c>
      <c r="AC230" s="16"/>
      <c r="AD230" s="16"/>
      <c r="AE230" s="16"/>
      <c r="AF230" s="16">
        <v>2.9172852698073477</v>
      </c>
    </row>
    <row r="231" spans="19:32" x14ac:dyDescent="0.25">
      <c r="S231" s="249"/>
      <c r="T231" s="19">
        <v>2001</v>
      </c>
      <c r="U231" s="169">
        <f t="shared" si="25"/>
        <v>2.0949189128514747E-2</v>
      </c>
      <c r="V231" s="16">
        <v>0.68531056145476288</v>
      </c>
      <c r="W231" s="17">
        <f t="shared" si="23"/>
        <v>0.44307754339270977</v>
      </c>
      <c r="X231" s="20">
        <f t="shared" si="24"/>
        <v>1.2292321147041191E-3</v>
      </c>
      <c r="Y231" s="170">
        <v>4867.6482980099681</v>
      </c>
      <c r="AA231" s="249"/>
      <c r="AB231" s="170">
        <v>34524.469860933721</v>
      </c>
      <c r="AC231" s="16"/>
      <c r="AD231" s="16"/>
      <c r="AE231" s="16"/>
      <c r="AF231" s="16">
        <v>3.0080898372672857</v>
      </c>
    </row>
    <row r="232" spans="19:32" x14ac:dyDescent="0.25">
      <c r="S232" s="249"/>
      <c r="T232" s="19">
        <v>2002</v>
      </c>
      <c r="U232" s="169">
        <f t="shared" si="25"/>
        <v>2.1110581348252871E-2</v>
      </c>
      <c r="V232" s="16">
        <v>0.6808029578440371</v>
      </c>
      <c r="W232" s="17">
        <f t="shared" si="23"/>
        <v>0.45673031970536754</v>
      </c>
      <c r="X232" s="20">
        <f t="shared" si="24"/>
        <v>1.0599316192499248E-3</v>
      </c>
      <c r="Y232" s="170">
        <v>4955.8604241465564</v>
      </c>
      <c r="AA232" s="249"/>
      <c r="AB232" s="170">
        <v>38761.818150192456</v>
      </c>
      <c r="AC232" s="16"/>
      <c r="AD232" s="16"/>
      <c r="AE232" s="16"/>
      <c r="AF232" s="16">
        <v>3.0523212928470591</v>
      </c>
    </row>
    <row r="233" spans="19:32" x14ac:dyDescent="0.25">
      <c r="S233" s="249"/>
      <c r="T233" s="19">
        <v>2003</v>
      </c>
      <c r="U233" s="169">
        <f t="shared" si="25"/>
        <v>2.1300208012757931E-2</v>
      </c>
      <c r="V233" s="16">
        <v>0.71228779241978724</v>
      </c>
      <c r="W233" s="17">
        <f t="shared" si="23"/>
        <v>0.56061760469459021</v>
      </c>
      <c r="X233" s="20">
        <f t="shared" si="24"/>
        <v>4.8998670158332278E-4</v>
      </c>
      <c r="Y233" s="170">
        <v>5603.7423188550019</v>
      </c>
      <c r="AA233" s="249"/>
      <c r="AB233" s="170">
        <v>38386.511145705685</v>
      </c>
      <c r="AC233" s="16"/>
      <c r="AD233" s="16"/>
      <c r="AE233" s="16"/>
      <c r="AF233" s="16">
        <v>2.9906926404382657</v>
      </c>
    </row>
    <row r="234" spans="19:32" x14ac:dyDescent="0.25">
      <c r="S234" s="249"/>
      <c r="T234" s="19">
        <v>2004</v>
      </c>
      <c r="U234" s="169">
        <f t="shared" si="25"/>
        <v>2.1525084767819443E-2</v>
      </c>
      <c r="V234" s="16">
        <v>0.82544511648896646</v>
      </c>
      <c r="W234" s="17">
        <f t="shared" si="23"/>
        <v>0.7364242920376789</v>
      </c>
      <c r="X234" s="20">
        <f t="shared" si="24"/>
        <v>1.7057999393851715E-4</v>
      </c>
      <c r="Y234" s="170">
        <v>6650.5274403596823</v>
      </c>
      <c r="AA234" s="249"/>
      <c r="AB234" s="170">
        <v>39159.423563395205</v>
      </c>
      <c r="AC234" s="16"/>
      <c r="AD234" s="16"/>
      <c r="AE234" s="16"/>
      <c r="AF234" s="16">
        <v>2.8469391626116045</v>
      </c>
    </row>
    <row r="235" spans="19:32" x14ac:dyDescent="0.25">
      <c r="S235" s="249"/>
      <c r="T235" s="19">
        <v>2005</v>
      </c>
      <c r="U235" s="169">
        <f t="shared" si="25"/>
        <v>2.1788719326375015E-2</v>
      </c>
      <c r="V235" s="16">
        <v>1.0388567738956349</v>
      </c>
      <c r="W235" s="17">
        <f t="shared" si="23"/>
        <v>0.97407125586494669</v>
      </c>
      <c r="X235" s="20">
        <f t="shared" si="24"/>
        <v>9.1450814123938227E-5</v>
      </c>
      <c r="Y235" s="170">
        <v>8074.6815863336979</v>
      </c>
      <c r="AA235" s="249"/>
      <c r="AB235" s="170">
        <v>40246.880128416407</v>
      </c>
      <c r="AC235" s="16"/>
      <c r="AD235" s="16"/>
      <c r="AE235" s="16"/>
      <c r="AF235" s="16">
        <v>2.8712465696433154</v>
      </c>
    </row>
    <row r="236" spans="19:32" x14ac:dyDescent="0.25">
      <c r="S236" s="249"/>
      <c r="T236" s="19">
        <v>2006</v>
      </c>
      <c r="U236" s="169">
        <f t="shared" si="25"/>
        <v>2.209362749135442E-2</v>
      </c>
      <c r="V236" s="16">
        <v>0.97539090701765441</v>
      </c>
      <c r="W236" s="17">
        <f t="shared" si="23"/>
        <v>1.1713543545247933</v>
      </c>
      <c r="X236" s="20">
        <f t="shared" si="24"/>
        <v>8.4843225297965761E-4</v>
      </c>
      <c r="Y236" s="170">
        <v>9359.1673864289623</v>
      </c>
      <c r="AA236" s="249" t="s">
        <v>390</v>
      </c>
      <c r="AB236" s="16">
        <v>191.68078124221512</v>
      </c>
      <c r="AC236" s="16"/>
      <c r="AD236" s="16"/>
      <c r="AE236" s="16"/>
      <c r="AF236" s="16">
        <v>0</v>
      </c>
    </row>
    <row r="237" spans="19:32" x14ac:dyDescent="0.25">
      <c r="S237" s="249"/>
      <c r="T237" s="19">
        <v>2007</v>
      </c>
      <c r="U237" s="169">
        <f t="shared" si="25"/>
        <v>2.2434517428441905E-2</v>
      </c>
      <c r="V237" s="16">
        <v>0.91336842955663355</v>
      </c>
      <c r="W237" s="17">
        <f t="shared" si="23"/>
        <v>1.3684065994129537</v>
      </c>
      <c r="X237" s="20">
        <f t="shared" si="24"/>
        <v>4.6452852566081235E-3</v>
      </c>
      <c r="Y237" s="170">
        <v>10848.274813610507</v>
      </c>
      <c r="AA237" s="249"/>
      <c r="AB237" s="170">
        <v>196.92508178923299</v>
      </c>
      <c r="AC237" s="16"/>
      <c r="AD237" s="16"/>
      <c r="AE237" s="16"/>
      <c r="AF237" s="16">
        <v>0</v>
      </c>
    </row>
    <row r="238" spans="19:32" x14ac:dyDescent="0.25">
      <c r="S238" s="249"/>
      <c r="T238" s="19">
        <v>2008</v>
      </c>
      <c r="U238" s="169">
        <f t="shared" si="25"/>
        <v>2.2787971316745433E-2</v>
      </c>
      <c r="V238" s="16">
        <v>1.1420648250404768</v>
      </c>
      <c r="W238" s="17">
        <f t="shared" si="23"/>
        <v>1.5982033106783007</v>
      </c>
      <c r="X238" s="20">
        <f t="shared" si="24"/>
        <v>4.7413181365018589E-3</v>
      </c>
      <c r="Y238" s="170">
        <v>13129.366928580386</v>
      </c>
      <c r="AA238" s="249"/>
      <c r="AB238" s="170">
        <v>203.43731670425322</v>
      </c>
      <c r="AC238" s="16"/>
      <c r="AD238" s="16"/>
      <c r="AE238" s="16"/>
      <c r="AF238" s="16">
        <v>5.8524557912817471E-3</v>
      </c>
    </row>
    <row r="239" spans="19:32" x14ac:dyDescent="0.25">
      <c r="S239" s="249"/>
      <c r="T239" s="19">
        <v>2009</v>
      </c>
      <c r="U239" s="169">
        <f t="shared" si="25"/>
        <v>2.3135969703551116E-2</v>
      </c>
      <c r="V239" s="16">
        <v>1.1720969477518624</v>
      </c>
      <c r="W239" s="17">
        <f t="shared" si="23"/>
        <v>1.4099232461703903</v>
      </c>
      <c r="X239" s="20">
        <f t="shared" si="24"/>
        <v>1.3086016387974019E-3</v>
      </c>
      <c r="Y239" s="170">
        <v>11204.006655342338</v>
      </c>
      <c r="AA239" s="249"/>
      <c r="AB239" s="170">
        <v>208.13236149664789</v>
      </c>
      <c r="AC239" s="16"/>
      <c r="AD239" s="16"/>
      <c r="AE239" s="16"/>
      <c r="AF239" s="16">
        <v>8.7797763145984146E-3</v>
      </c>
    </row>
    <row r="240" spans="19:32" x14ac:dyDescent="0.25">
      <c r="S240" s="249"/>
      <c r="T240" s="19">
        <v>2010</v>
      </c>
      <c r="U240" s="169">
        <f t="shared" si="25"/>
        <v>2.3461726495681914E-2</v>
      </c>
      <c r="V240" s="16">
        <v>1.6320843054534118</v>
      </c>
      <c r="W240" s="17">
        <f t="shared" si="23"/>
        <v>1.5918959149598906</v>
      </c>
      <c r="X240" s="20">
        <f t="shared" si="24"/>
        <v>3.7893192371381565E-5</v>
      </c>
      <c r="Y240" s="170">
        <v>13053.569811088648</v>
      </c>
      <c r="AA240" s="249"/>
      <c r="AB240" s="170">
        <v>221.32123713557195</v>
      </c>
      <c r="AC240" s="16"/>
      <c r="AD240" s="16"/>
      <c r="AE240" s="16"/>
      <c r="AF240" s="16">
        <v>1.4463042088698383E-2</v>
      </c>
    </row>
    <row r="241" spans="19:32" x14ac:dyDescent="0.25">
      <c r="S241" s="249"/>
      <c r="T241" s="19">
        <v>2011</v>
      </c>
      <c r="U241" s="169">
        <f t="shared" si="25"/>
        <v>2.3762974231852734E-2</v>
      </c>
      <c r="V241" s="16">
        <v>1.6763522284184869</v>
      </c>
      <c r="W241" s="17">
        <f t="shared" si="23"/>
        <v>1.7701930485408499</v>
      </c>
      <c r="X241" s="20">
        <f t="shared" si="24"/>
        <v>2.0925911600630214E-4</v>
      </c>
      <c r="Y241" s="170">
        <v>15767.440427002675</v>
      </c>
      <c r="AA241" s="249"/>
      <c r="AB241" s="170">
        <v>244.74731838880854</v>
      </c>
      <c r="AC241" s="16"/>
      <c r="AD241" s="16"/>
      <c r="AE241" s="16"/>
      <c r="AF241" s="16">
        <v>1.3069519307813849E-2</v>
      </c>
    </row>
    <row r="242" spans="19:32" x14ac:dyDescent="0.25">
      <c r="S242" s="249"/>
      <c r="T242" s="19">
        <v>2012</v>
      </c>
      <c r="U242" s="169">
        <f t="shared" si="25"/>
        <v>2.4026063171568458E-2</v>
      </c>
      <c r="V242" s="16">
        <v>1.6854267762965911</v>
      </c>
      <c r="W242" s="17">
        <f t="shared" si="23"/>
        <v>1.8075536745466072</v>
      </c>
      <c r="X242" s="20">
        <f t="shared" si="24"/>
        <v>3.5834823429188969E-4</v>
      </c>
      <c r="Y242" s="170">
        <v>16581.28215888908</v>
      </c>
      <c r="AA242" s="249"/>
      <c r="AB242" s="170">
        <v>261.08311734946454</v>
      </c>
      <c r="AC242" s="16"/>
      <c r="AD242" s="16"/>
      <c r="AE242" s="16"/>
      <c r="AF242" s="16">
        <v>2.2817542897314361E-2</v>
      </c>
    </row>
    <row r="243" spans="19:32" x14ac:dyDescent="0.25">
      <c r="S243" s="249"/>
      <c r="T243" s="19">
        <v>2013</v>
      </c>
      <c r="U243" s="169">
        <f t="shared" si="25"/>
        <v>2.4263936007167964E-2</v>
      </c>
      <c r="V243" s="16">
        <v>1.6915016394989852</v>
      </c>
      <c r="W243" s="17">
        <f t="shared" si="23"/>
        <v>1.7556738590935463</v>
      </c>
      <c r="X243" s="20">
        <f t="shared" si="24"/>
        <v>9.9920678372089614E-5</v>
      </c>
      <c r="Y243" s="170">
        <v>15484.283293805373</v>
      </c>
      <c r="AA243" s="249"/>
      <c r="AB243" s="170">
        <v>284.03016032721041</v>
      </c>
      <c r="AC243" s="16"/>
      <c r="AD243" s="16"/>
      <c r="AE243" s="16"/>
      <c r="AF243" s="16">
        <v>1.8083948539218946E-2</v>
      </c>
    </row>
    <row r="244" spans="19:32" x14ac:dyDescent="0.25">
      <c r="S244" s="249"/>
      <c r="T244" s="19">
        <v>2014</v>
      </c>
      <c r="U244" s="169">
        <f t="shared" si="25"/>
        <v>2.448753886942415E-2</v>
      </c>
      <c r="V244" s="16">
        <v>1.7124094428542651</v>
      </c>
      <c r="W244" s="17">
        <f t="shared" si="23"/>
        <v>1.7429448935784295</v>
      </c>
      <c r="X244" s="20">
        <f t="shared" si="24"/>
        <v>2.2832517968231861E-5</v>
      </c>
      <c r="Y244" s="170">
        <v>15248.620316835704</v>
      </c>
      <c r="AA244" s="249"/>
      <c r="AB244" s="170">
        <v>392.74374375709169</v>
      </c>
      <c r="AC244" s="16"/>
      <c r="AD244" s="16"/>
      <c r="AE244" s="16"/>
      <c r="AF244" s="16">
        <v>2.0668310875070331E-2</v>
      </c>
    </row>
    <row r="245" spans="19:32" x14ac:dyDescent="0.25">
      <c r="S245" s="249"/>
      <c r="T245" s="19">
        <v>2015</v>
      </c>
      <c r="U245" s="169">
        <f t="shared" si="25"/>
        <v>2.4706164033528526E-2</v>
      </c>
      <c r="V245" s="16">
        <v>1.7871725503072013</v>
      </c>
      <c r="W245" s="17">
        <f t="shared" si="23"/>
        <v>1.5865489399791628</v>
      </c>
      <c r="X245" s="20">
        <f t="shared" si="24"/>
        <v>9.9441897694035886E-4</v>
      </c>
      <c r="Y245" s="170">
        <v>12990.105668860917</v>
      </c>
      <c r="AA245" s="249"/>
      <c r="AB245" s="170">
        <v>424.73540215684307</v>
      </c>
      <c r="AC245" s="16"/>
      <c r="AD245" s="16"/>
      <c r="AE245" s="16"/>
      <c r="AF245" s="16">
        <v>3.4749471322927127E-2</v>
      </c>
    </row>
    <row r="246" spans="19:32" x14ac:dyDescent="0.25">
      <c r="S246" s="249"/>
      <c r="T246" s="19">
        <v>2016</v>
      </c>
      <c r="U246" s="169">
        <f t="shared" si="25"/>
        <v>2.4917898359823398E-2</v>
      </c>
      <c r="V246" s="16">
        <v>1.7128848899551408</v>
      </c>
      <c r="W246" s="17">
        <f t="shared" si="23"/>
        <v>1.5744301611514442</v>
      </c>
      <c r="X246" s="20">
        <f t="shared" si="24"/>
        <v>4.7766893341161877E-4</v>
      </c>
      <c r="Y246" s="170">
        <v>12848.849499016887</v>
      </c>
      <c r="AA246" s="249"/>
      <c r="AB246" s="170">
        <v>480.6669922198999</v>
      </c>
      <c r="AC246" s="16"/>
      <c r="AD246" s="16"/>
      <c r="AE246" s="16"/>
      <c r="AF246" s="16">
        <v>3.6256000095279926E-2</v>
      </c>
    </row>
    <row r="247" spans="19:32" x14ac:dyDescent="0.25">
      <c r="S247" s="249"/>
      <c r="T247" s="19">
        <v>2017</v>
      </c>
      <c r="U247" s="169">
        <f t="shared" si="25"/>
        <v>2.51238752460602E-2</v>
      </c>
      <c r="V247" s="16">
        <v>1.695449658664431</v>
      </c>
      <c r="W247" s="17">
        <f t="shared" si="23"/>
        <v>1.6294410892124993</v>
      </c>
      <c r="X247" s="20">
        <f t="shared" si="24"/>
        <v>1.0946802173186884E-4</v>
      </c>
      <c r="Y247" s="170">
        <v>13520.810268922763</v>
      </c>
      <c r="AA247" s="249"/>
      <c r="AB247" s="170">
        <v>596.00051057306257</v>
      </c>
      <c r="AC247" s="16"/>
      <c r="AD247" s="16"/>
      <c r="AE247" s="16"/>
      <c r="AF247" s="16">
        <v>6.3156777513886028E-2</v>
      </c>
    </row>
    <row r="248" spans="19:32" x14ac:dyDescent="0.25">
      <c r="S248" s="249"/>
      <c r="T248" s="19">
        <v>2018</v>
      </c>
      <c r="U248" s="169">
        <f t="shared" si="25"/>
        <v>2.5327246768374813E-2</v>
      </c>
      <c r="V248" s="16">
        <v>1.5868317113150907</v>
      </c>
      <c r="W248" s="17">
        <f t="shared" si="23"/>
        <v>1.7058798505297958</v>
      </c>
      <c r="X248" s="20">
        <f t="shared" si="24"/>
        <v>3.5894937781718927E-4</v>
      </c>
      <c r="Y248" s="170">
        <v>14619.042833797252</v>
      </c>
      <c r="AA248" s="249"/>
      <c r="AB248" s="170">
        <v>740.99103536488303</v>
      </c>
      <c r="AC248" s="16"/>
      <c r="AD248" s="16"/>
      <c r="AE248" s="16"/>
      <c r="AF248" s="16">
        <v>0.14425107527474182</v>
      </c>
    </row>
    <row r="249" spans="19:32" x14ac:dyDescent="0.25">
      <c r="S249" s="249"/>
      <c r="T249" s="19">
        <v>2019</v>
      </c>
      <c r="U249" s="169">
        <f t="shared" si="25"/>
        <v>2.5522187663177556E-2</v>
      </c>
      <c r="V249" s="16">
        <v>1.4346311092055812</v>
      </c>
      <c r="W249" s="17">
        <f t="shared" si="23"/>
        <v>1.6922871599627722</v>
      </c>
      <c r="X249" s="20">
        <f t="shared" si="24"/>
        <v>1.6943322969594221E-3</v>
      </c>
      <c r="Y249" s="170">
        <v>14406.248993939891</v>
      </c>
      <c r="AA249" s="249"/>
      <c r="AB249" s="170">
        <v>1122.8856259794886</v>
      </c>
      <c r="AC249" s="16"/>
      <c r="AD249" s="16"/>
      <c r="AE249" s="16"/>
      <c r="AF249" s="16">
        <v>0.13349972202714405</v>
      </c>
    </row>
    <row r="250" spans="19:32" x14ac:dyDescent="0.25">
      <c r="S250" s="249" t="s">
        <v>391</v>
      </c>
      <c r="T250" s="19">
        <v>1960</v>
      </c>
      <c r="U250" s="169">
        <f t="shared" ref="U250:U281" si="26">O9</f>
        <v>0.10010822098130574</v>
      </c>
      <c r="V250" s="16">
        <v>0.1295418574817441</v>
      </c>
      <c r="W250" s="17">
        <f t="shared" si="23"/>
        <v>0.15051978263174262</v>
      </c>
      <c r="X250" s="20">
        <f t="shared" si="24"/>
        <v>4.4054959528984827E-5</v>
      </c>
      <c r="Y250" s="16">
        <v>2525.0560816073039</v>
      </c>
      <c r="AA250" s="249"/>
      <c r="AB250" s="170">
        <v>2401.5465031180534</v>
      </c>
      <c r="AC250" s="16"/>
      <c r="AD250" s="16"/>
      <c r="AE250" s="16"/>
      <c r="AF250" s="16">
        <v>0.20612883964081502</v>
      </c>
    </row>
    <row r="251" spans="19:32" x14ac:dyDescent="0.25">
      <c r="S251" s="249"/>
      <c r="T251" s="19">
        <v>1961</v>
      </c>
      <c r="U251" s="169">
        <f t="shared" si="26"/>
        <v>0.10098191570011283</v>
      </c>
      <c r="V251" s="16">
        <v>0.14402551772550723</v>
      </c>
      <c r="W251" s="17">
        <f t="shared" si="23"/>
        <v>0.15428921966981873</v>
      </c>
      <c r="X251" s="20">
        <f t="shared" si="24"/>
        <v>1.0637796272919503E-5</v>
      </c>
      <c r="Y251" s="170">
        <v>2566.7203825524866</v>
      </c>
      <c r="AA251" s="249"/>
      <c r="AB251" s="170">
        <v>2823.8757905204266</v>
      </c>
      <c r="AC251" s="16"/>
      <c r="AD251" s="16"/>
      <c r="AE251" s="16"/>
      <c r="AF251" s="16">
        <v>0.31562322541776733</v>
      </c>
    </row>
    <row r="252" spans="19:32" x14ac:dyDescent="0.25">
      <c r="S252" s="249"/>
      <c r="T252" s="19">
        <v>1962</v>
      </c>
      <c r="U252" s="169">
        <f t="shared" si="26"/>
        <v>0.10129706468653556</v>
      </c>
      <c r="V252" s="16">
        <v>0.15668368481336453</v>
      </c>
      <c r="W252" s="17">
        <f t="shared" si="23"/>
        <v>0.1667646718596919</v>
      </c>
      <c r="X252" s="20">
        <f t="shared" si="24"/>
        <v>1.0294445867552485E-5</v>
      </c>
      <c r="Y252" s="170">
        <v>2700.3655484489559</v>
      </c>
      <c r="AA252" s="249"/>
      <c r="AB252" s="170">
        <v>3630.6171191760654</v>
      </c>
      <c r="AC252" s="16"/>
      <c r="AD252" s="16"/>
      <c r="AE252" s="16"/>
      <c r="AF252" s="16">
        <v>0.28155776349099892</v>
      </c>
    </row>
    <row r="253" spans="19:32" x14ac:dyDescent="0.25">
      <c r="S253" s="249"/>
      <c r="T253" s="19">
        <v>1963</v>
      </c>
      <c r="U253" s="169">
        <f t="shared" si="26"/>
        <v>0.10108058593147029</v>
      </c>
      <c r="V253" s="16">
        <v>0.27932961744144691</v>
      </c>
      <c r="W253" s="17">
        <f t="shared" si="23"/>
        <v>0.17704687818757689</v>
      </c>
      <c r="X253" s="20">
        <f t="shared" si="24"/>
        <v>1.0574807042504192E-3</v>
      </c>
      <c r="Y253" s="170">
        <v>2806.0822897481753</v>
      </c>
      <c r="AA253" s="249"/>
      <c r="AB253" s="170">
        <v>4142.3896556032805</v>
      </c>
      <c r="AC253" s="16"/>
      <c r="AD253" s="16"/>
      <c r="AE253" s="16"/>
      <c r="AF253" s="16">
        <v>0.31038289172627531</v>
      </c>
    </row>
    <row r="254" spans="19:32" x14ac:dyDescent="0.25">
      <c r="S254" s="249"/>
      <c r="T254" s="19">
        <v>1964</v>
      </c>
      <c r="U254" s="169">
        <f t="shared" si="26"/>
        <v>0.1008716464857535</v>
      </c>
      <c r="V254" s="16">
        <v>0.32815915930242495</v>
      </c>
      <c r="W254" s="17">
        <f t="shared" si="23"/>
        <v>0.19408593735388824</v>
      </c>
      <c r="X254" s="20">
        <f t="shared" si="24"/>
        <v>1.8132312780769454E-3</v>
      </c>
      <c r="Y254" s="170">
        <v>2973.6294977261359</v>
      </c>
      <c r="AA254" s="249"/>
      <c r="AB254" s="170">
        <v>4046.2105672281646</v>
      </c>
      <c r="AC254" s="16"/>
      <c r="AD254" s="16"/>
      <c r="AE254" s="16"/>
      <c r="AF254" s="16">
        <v>0.23676755468889704</v>
      </c>
    </row>
    <row r="255" spans="19:32" x14ac:dyDescent="0.25">
      <c r="S255" s="249"/>
      <c r="T255" s="19">
        <v>1965</v>
      </c>
      <c r="U255" s="169">
        <f t="shared" si="26"/>
        <v>0.10055755376267939</v>
      </c>
      <c r="V255" s="16">
        <v>0.40200394837209824</v>
      </c>
      <c r="W255" s="17">
        <f t="shared" si="23"/>
        <v>0.21600014886832636</v>
      </c>
      <c r="X255" s="20">
        <f t="shared" si="24"/>
        <v>3.4790312610207177E-3</v>
      </c>
      <c r="Y255" s="170">
        <v>3177.2172047486251</v>
      </c>
      <c r="AA255" s="249"/>
      <c r="AB255" s="170">
        <v>4996.3838229585972</v>
      </c>
      <c r="AC255" s="16"/>
      <c r="AD255" s="16"/>
      <c r="AE255" s="16"/>
      <c r="AF255" s="16">
        <v>0.20258429984691026</v>
      </c>
    </row>
    <row r="256" spans="19:32" x14ac:dyDescent="0.25">
      <c r="S256" s="249"/>
      <c r="T256" s="19">
        <v>1966</v>
      </c>
      <c r="U256" s="169">
        <f t="shared" si="26"/>
        <v>0.10011216455528099</v>
      </c>
      <c r="V256" s="16">
        <v>0.47759689009942508</v>
      </c>
      <c r="W256" s="17">
        <f t="shared" si="23"/>
        <v>0.24560480610094507</v>
      </c>
      <c r="X256" s="20">
        <f t="shared" si="24"/>
        <v>5.3880694368430709E-3</v>
      </c>
      <c r="Y256" s="170">
        <v>3434.9985024158336</v>
      </c>
      <c r="AA256" s="249"/>
      <c r="AB256" s="170">
        <v>6250.3265329098494</v>
      </c>
      <c r="AC256" s="16"/>
      <c r="AD256" s="16"/>
      <c r="AE256" s="16"/>
      <c r="AF256" s="16">
        <v>0.36810786606708606</v>
      </c>
    </row>
    <row r="257" spans="19:32" x14ac:dyDescent="0.25">
      <c r="S257" s="249"/>
      <c r="T257" s="19">
        <v>1967</v>
      </c>
      <c r="U257" s="169">
        <f t="shared" si="26"/>
        <v>9.9692499236038637E-2</v>
      </c>
      <c r="V257" s="16">
        <v>0.61753447667178607</v>
      </c>
      <c r="W257" s="17">
        <f t="shared" si="23"/>
        <v>0.26377062752741376</v>
      </c>
      <c r="X257" s="20">
        <f t="shared" si="24"/>
        <v>1.2476402725789683E-2</v>
      </c>
      <c r="Y257" s="170">
        <v>3585.1169189597349</v>
      </c>
      <c r="AA257" s="249"/>
      <c r="AB257" s="170">
        <v>6613.775879490845</v>
      </c>
      <c r="AC257" s="16"/>
      <c r="AD257" s="16"/>
      <c r="AE257" s="16"/>
      <c r="AF257" s="16">
        <v>0.48616544172358955</v>
      </c>
    </row>
    <row r="258" spans="19:32" x14ac:dyDescent="0.25">
      <c r="S258" s="249"/>
      <c r="T258" s="19">
        <v>1968</v>
      </c>
      <c r="U258" s="169">
        <f t="shared" si="26"/>
        <v>9.9216604896718061E-2</v>
      </c>
      <c r="V258" s="16">
        <v>0.74749358212040928</v>
      </c>
      <c r="W258" s="17">
        <f t="shared" si="23"/>
        <v>0.29966491033208714</v>
      </c>
      <c r="X258" s="20">
        <f t="shared" si="24"/>
        <v>1.9897941632808048E-2</v>
      </c>
      <c r="Y258" s="170">
        <v>3867.2083310547901</v>
      </c>
      <c r="AA258" s="249"/>
      <c r="AB258" s="170">
        <v>6156.3261721685121</v>
      </c>
      <c r="AC258" s="16"/>
      <c r="AD258" s="16"/>
      <c r="AE258" s="16"/>
      <c r="AF258" s="16">
        <v>0.49436972077514013</v>
      </c>
    </row>
    <row r="259" spans="19:32" x14ac:dyDescent="0.25">
      <c r="S259" s="249"/>
      <c r="T259" s="19">
        <v>1969</v>
      </c>
      <c r="U259" s="169">
        <f t="shared" si="26"/>
        <v>9.8606597163357124E-2</v>
      </c>
      <c r="V259" s="16">
        <v>0.89259653924928029</v>
      </c>
      <c r="W259" s="17">
        <f t="shared" si="23"/>
        <v>0.33573308334580815</v>
      </c>
      <c r="X259" s="20">
        <f t="shared" si="24"/>
        <v>3.0577600940108821E-2</v>
      </c>
      <c r="Y259" s="170">
        <v>4134.9433875844516</v>
      </c>
      <c r="AA259" s="249"/>
      <c r="AB259" s="170">
        <v>5909.1929626534875</v>
      </c>
      <c r="AC259" s="16"/>
      <c r="AD259" s="16"/>
      <c r="AE259" s="16"/>
      <c r="AF259" s="16">
        <v>0.51004294800603023</v>
      </c>
    </row>
    <row r="260" spans="19:32" x14ac:dyDescent="0.25">
      <c r="S260" s="249"/>
      <c r="T260" s="19">
        <v>1970</v>
      </c>
      <c r="U260" s="169">
        <f t="shared" si="26"/>
        <v>9.8161645730840644E-2</v>
      </c>
      <c r="V260" s="16">
        <v>1.1789949791730521</v>
      </c>
      <c r="W260" s="17">
        <f t="shared" si="23"/>
        <v>0.359834014074983</v>
      </c>
      <c r="X260" s="20">
        <f t="shared" si="24"/>
        <v>6.5868887576459478E-2</v>
      </c>
      <c r="Y260" s="170">
        <v>4306.7656413545192</v>
      </c>
      <c r="AA260" s="249"/>
      <c r="AB260" s="170">
        <v>5591.7874653567333</v>
      </c>
      <c r="AC260" s="16"/>
      <c r="AD260" s="16"/>
      <c r="AE260" s="16"/>
      <c r="AF260" s="16">
        <v>0.33686657068559883</v>
      </c>
    </row>
    <row r="261" spans="19:32" x14ac:dyDescent="0.25">
      <c r="S261" s="249"/>
      <c r="T261" s="19">
        <v>1971</v>
      </c>
      <c r="U261" s="169">
        <f t="shared" si="26"/>
        <v>9.7869830035426542E-2</v>
      </c>
      <c r="V261" s="16">
        <v>1.1937501177266363</v>
      </c>
      <c r="W261" s="17">
        <f t="shared" si="23"/>
        <v>0.40406963507175619</v>
      </c>
      <c r="X261" s="20">
        <f t="shared" si="24"/>
        <v>6.1031162565719992E-2</v>
      </c>
      <c r="Y261" s="170">
        <v>4610.2748669549155</v>
      </c>
      <c r="AA261" s="249"/>
      <c r="AB261" s="170">
        <v>5372.5831934054995</v>
      </c>
      <c r="AC261" s="16"/>
      <c r="AD261" s="16"/>
      <c r="AE261" s="16"/>
      <c r="AF261" s="16">
        <v>0.38930213041830858</v>
      </c>
    </row>
    <row r="262" spans="19:32" x14ac:dyDescent="0.25">
      <c r="S262" s="249"/>
      <c r="T262" s="19">
        <v>1972</v>
      </c>
      <c r="U262" s="169">
        <f t="shared" si="26"/>
        <v>9.7386481919624748E-2</v>
      </c>
      <c r="V262" s="16">
        <v>1.4803193504635348</v>
      </c>
      <c r="W262" s="17">
        <f t="shared" si="23"/>
        <v>0.46545023815415659</v>
      </c>
      <c r="X262" s="20">
        <f t="shared" si="24"/>
        <v>0.10030411421984649</v>
      </c>
      <c r="Y262" s="170">
        <v>5011.7529243498375</v>
      </c>
      <c r="AA262" s="249"/>
      <c r="AB262" s="170">
        <v>5163.8940720219489</v>
      </c>
      <c r="AC262" s="16"/>
      <c r="AD262" s="16"/>
      <c r="AE262" s="16"/>
      <c r="AF262" s="16">
        <v>0.22080101273536015</v>
      </c>
    </row>
    <row r="263" spans="19:32" x14ac:dyDescent="0.25">
      <c r="S263" s="249"/>
      <c r="T263" s="19">
        <v>1973</v>
      </c>
      <c r="U263" s="169">
        <f t="shared" si="26"/>
        <v>9.6898887616941376E-2</v>
      </c>
      <c r="V263" s="16">
        <v>1.6885366133530686</v>
      </c>
      <c r="W263" s="17">
        <f t="shared" si="23"/>
        <v>0.55092488072728574</v>
      </c>
      <c r="X263" s="20">
        <f t="shared" si="24"/>
        <v>0.12540270841057488</v>
      </c>
      <c r="Y263" s="170">
        <v>5544.6811084001374</v>
      </c>
      <c r="AA263" s="249"/>
      <c r="AB263" s="170">
        <v>3915.0865978299448</v>
      </c>
      <c r="AC263" s="16"/>
      <c r="AD263" s="16"/>
      <c r="AE263" s="16"/>
      <c r="AF263" s="16">
        <v>0.28119068619623638</v>
      </c>
    </row>
    <row r="264" spans="19:32" x14ac:dyDescent="0.25">
      <c r="S264" s="249"/>
      <c r="T264" s="19">
        <v>1974</v>
      </c>
      <c r="U264" s="169">
        <f t="shared" si="26"/>
        <v>9.6414061582702715E-2</v>
      </c>
      <c r="V264" s="16">
        <v>1.9282705290973059</v>
      </c>
      <c r="W264" s="17">
        <f t="shared" si="23"/>
        <v>0.63209938120547526</v>
      </c>
      <c r="X264" s="20">
        <f t="shared" si="24"/>
        <v>0.16198137403970297</v>
      </c>
      <c r="Y264" s="170">
        <v>6033.5305314580164</v>
      </c>
      <c r="AA264" s="249"/>
      <c r="AB264" s="170">
        <v>3672.0764053050898</v>
      </c>
      <c r="AC264" s="16"/>
      <c r="AD264" s="16"/>
      <c r="AE264" s="16"/>
      <c r="AF264" s="16">
        <v>0.2403429383757324</v>
      </c>
    </row>
    <row r="265" spans="19:32" x14ac:dyDescent="0.25">
      <c r="S265" s="249"/>
      <c r="T265" s="19">
        <v>1975</v>
      </c>
      <c r="U265" s="169">
        <f t="shared" si="26"/>
        <v>9.6076714086258591E-2</v>
      </c>
      <c r="V265" s="16">
        <v>1.7093732149506131</v>
      </c>
      <c r="W265" s="17">
        <f t="shared" si="23"/>
        <v>0.71374551799822361</v>
      </c>
      <c r="X265" s="20">
        <f t="shared" si="24"/>
        <v>9.5238397768455135E-2</v>
      </c>
      <c r="Y265" s="170">
        <v>6516.8401060838733</v>
      </c>
      <c r="AA265" s="249"/>
      <c r="AB265" s="170">
        <v>3698.759343592083</v>
      </c>
      <c r="AC265" s="16"/>
      <c r="AD265" s="16"/>
      <c r="AE265" s="16"/>
      <c r="AF265" s="16">
        <v>0.28426081307871287</v>
      </c>
    </row>
    <row r="266" spans="19:32" x14ac:dyDescent="0.25">
      <c r="S266" s="249"/>
      <c r="T266" s="19">
        <v>1976</v>
      </c>
      <c r="U266" s="169">
        <f t="shared" si="26"/>
        <v>9.5796004011371269E-2</v>
      </c>
      <c r="V266" s="16">
        <v>2.2149407830483616</v>
      </c>
      <c r="W266" s="17">
        <f t="shared" ref="W266:W329" si="27">$W$3*EXP(-$W$4*EXP(-$W$5*AB312))</f>
        <v>0.8234952827681663</v>
      </c>
      <c r="X266" s="20">
        <f t="shared" si="24"/>
        <v>0.18547261487212777</v>
      </c>
      <c r="Y266" s="170">
        <v>7164.9160902877129</v>
      </c>
      <c r="AA266" s="249"/>
      <c r="AB266" s="170">
        <v>4098.0282447428945</v>
      </c>
      <c r="AC266" s="16"/>
      <c r="AD266" s="16"/>
      <c r="AE266" s="16"/>
      <c r="AF266" s="16">
        <v>0.12204874897178976</v>
      </c>
    </row>
    <row r="267" spans="19:32" x14ac:dyDescent="0.25">
      <c r="S267" s="249"/>
      <c r="T267" s="19">
        <v>1977</v>
      </c>
      <c r="U267" s="169">
        <f t="shared" si="26"/>
        <v>9.5581666960878248E-2</v>
      </c>
      <c r="V267" s="16">
        <v>2.4048149553440727</v>
      </c>
      <c r="W267" s="17">
        <f t="shared" si="27"/>
        <v>0.91962709156740674</v>
      </c>
      <c r="X267" s="20">
        <f t="shared" ref="X267:X330" si="28">((W267-V267)^2)*U267</f>
        <v>0.21083241520596513</v>
      </c>
      <c r="Y267" s="170">
        <v>7741.1451841269445</v>
      </c>
      <c r="AA267" s="249"/>
      <c r="AB267" s="170">
        <v>3799.9284803624487</v>
      </c>
      <c r="AC267" s="16"/>
      <c r="AD267" s="16"/>
      <c r="AE267" s="16"/>
      <c r="AF267" s="16">
        <v>0.41719595996837366</v>
      </c>
    </row>
    <row r="268" spans="19:32" x14ac:dyDescent="0.25">
      <c r="S268" s="249"/>
      <c r="T268" s="19">
        <v>1978</v>
      </c>
      <c r="U268" s="169">
        <f t="shared" si="26"/>
        <v>9.5388061569850066E-2</v>
      </c>
      <c r="V268" s="16">
        <v>2.7211751303690828</v>
      </c>
      <c r="W268" s="17">
        <f t="shared" si="27"/>
        <v>1.0562740241348176</v>
      </c>
      <c r="X268" s="20">
        <f t="shared" si="28"/>
        <v>0.26440575708060338</v>
      </c>
      <c r="Y268" s="170">
        <v>8592.8030814249323</v>
      </c>
      <c r="AA268" s="249"/>
      <c r="AB268" s="170">
        <v>3853.9600076361266</v>
      </c>
      <c r="AC268" s="16"/>
      <c r="AD268" s="16"/>
      <c r="AE268" s="16"/>
      <c r="AF268" s="16">
        <v>0.4306432924949975</v>
      </c>
    </row>
    <row r="269" spans="19:32" x14ac:dyDescent="0.25">
      <c r="S269" s="249"/>
      <c r="T269" s="19">
        <v>1979</v>
      </c>
      <c r="U269" s="169">
        <f t="shared" si="26"/>
        <v>9.5209408092339104E-2</v>
      </c>
      <c r="V269" s="16">
        <v>2.7603374617641552</v>
      </c>
      <c r="W269" s="17">
        <f t="shared" si="27"/>
        <v>1.1955392694292613</v>
      </c>
      <c r="X269" s="20">
        <f t="shared" si="28"/>
        <v>0.23312912662897503</v>
      </c>
      <c r="Y269" s="170">
        <v>9528.0718632802946</v>
      </c>
      <c r="AA269" s="249"/>
      <c r="AB269" s="170">
        <v>3348.8786099634608</v>
      </c>
      <c r="AC269" s="16"/>
      <c r="AD269" s="16"/>
      <c r="AE269" s="16"/>
      <c r="AF269" s="16">
        <v>0.43757851919999302</v>
      </c>
    </row>
    <row r="270" spans="19:32" x14ac:dyDescent="0.25">
      <c r="S270" s="249"/>
      <c r="T270" s="19">
        <v>1980</v>
      </c>
      <c r="U270" s="169">
        <f t="shared" si="26"/>
        <v>9.4963665837424854E-2</v>
      </c>
      <c r="V270" s="16">
        <v>2.867407184215184</v>
      </c>
      <c r="W270" s="17">
        <f t="shared" si="27"/>
        <v>1.3183647756328878</v>
      </c>
      <c r="X270" s="20">
        <f t="shared" si="28"/>
        <v>0.22786839144098239</v>
      </c>
      <c r="Y270" s="170">
        <v>10442.186609972116</v>
      </c>
      <c r="AA270" s="249"/>
      <c r="AB270" s="170">
        <v>3465.7967243437129</v>
      </c>
      <c r="AC270" s="16"/>
      <c r="AD270" s="16"/>
      <c r="AE270" s="16"/>
      <c r="AF270" s="16">
        <v>0.50342317676198944</v>
      </c>
    </row>
    <row r="271" spans="19:32" x14ac:dyDescent="0.25">
      <c r="S271" s="249"/>
      <c r="T271" s="19">
        <v>1981</v>
      </c>
      <c r="U271" s="169">
        <f t="shared" si="26"/>
        <v>9.4702722442987247E-2</v>
      </c>
      <c r="V271" s="16">
        <v>3.0152488956537375</v>
      </c>
      <c r="W271" s="17">
        <f t="shared" si="27"/>
        <v>1.4609564200801037</v>
      </c>
      <c r="X271" s="20">
        <f t="shared" si="28"/>
        <v>0.22878521388057085</v>
      </c>
      <c r="Y271" s="170">
        <v>11669.112123858869</v>
      </c>
      <c r="AA271" s="249"/>
      <c r="AB271" s="170">
        <v>3885.5659531269916</v>
      </c>
      <c r="AC271" s="16"/>
      <c r="AD271" s="16"/>
      <c r="AE271" s="16"/>
      <c r="AF271" s="16">
        <v>0.46934210141843064</v>
      </c>
    </row>
    <row r="272" spans="19:32" x14ac:dyDescent="0.25">
      <c r="S272" s="249"/>
      <c r="T272" s="19">
        <v>1982</v>
      </c>
      <c r="U272" s="169">
        <f t="shared" si="26"/>
        <v>9.4368564408016622E-2</v>
      </c>
      <c r="V272" s="16">
        <v>3.0891861457759973</v>
      </c>
      <c r="W272" s="17">
        <f t="shared" si="27"/>
        <v>1.4661987178115341</v>
      </c>
      <c r="X272" s="20">
        <f t="shared" si="28"/>
        <v>0.2485751211399875</v>
      </c>
      <c r="Y272" s="170">
        <v>11718.854982021619</v>
      </c>
      <c r="AA272" s="249"/>
      <c r="AB272" s="170">
        <v>4392.7902107892869</v>
      </c>
      <c r="AC272" s="16"/>
      <c r="AD272" s="16"/>
      <c r="AE272" s="16"/>
      <c r="AF272" s="16">
        <v>0.47243842793806501</v>
      </c>
    </row>
    <row r="273" spans="19:32" x14ac:dyDescent="0.25">
      <c r="S273" s="249"/>
      <c r="T273" s="19">
        <v>1983</v>
      </c>
      <c r="U273" s="169">
        <f t="shared" si="26"/>
        <v>9.4007611250221682E-2</v>
      </c>
      <c r="V273" s="16">
        <v>3.3571666725676117</v>
      </c>
      <c r="W273" s="17">
        <f t="shared" si="27"/>
        <v>1.5382734072899154</v>
      </c>
      <c r="X273" s="20">
        <f t="shared" si="28"/>
        <v>0.31101221563694664</v>
      </c>
      <c r="Y273" s="170">
        <v>12446.960906464705</v>
      </c>
      <c r="AA273" s="249"/>
      <c r="AB273" s="170">
        <v>4426.9647002033289</v>
      </c>
      <c r="AC273" s="16"/>
      <c r="AD273" s="16"/>
      <c r="AE273" s="16"/>
      <c r="AF273" s="16">
        <v>0.55099214281007036</v>
      </c>
    </row>
    <row r="274" spans="19:32" x14ac:dyDescent="0.25">
      <c r="S274" s="249"/>
      <c r="T274" s="19">
        <v>1984</v>
      </c>
      <c r="U274" s="169">
        <f t="shared" si="26"/>
        <v>9.3648375330183414E-2</v>
      </c>
      <c r="V274" s="16">
        <v>3.4395810322307607</v>
      </c>
      <c r="W274" s="17">
        <f t="shared" si="27"/>
        <v>1.6378770775403717</v>
      </c>
      <c r="X274" s="20">
        <f t="shared" si="28"/>
        <v>0.30399546929246296</v>
      </c>
      <c r="Y274" s="170">
        <v>13631.494442825717</v>
      </c>
      <c r="AA274" s="249"/>
      <c r="AB274" s="170">
        <v>4035.7948188717764</v>
      </c>
      <c r="AC274" s="16"/>
      <c r="AD274" s="16"/>
      <c r="AE274" s="16"/>
      <c r="AF274" s="16">
        <v>0.57256844730538847</v>
      </c>
    </row>
    <row r="275" spans="19:32" x14ac:dyDescent="0.25">
      <c r="S275" s="249"/>
      <c r="T275" s="19">
        <v>1985</v>
      </c>
      <c r="U275" s="169">
        <f t="shared" si="26"/>
        <v>9.3289205818615314E-2</v>
      </c>
      <c r="V275" s="16">
        <v>3.5135898393593696</v>
      </c>
      <c r="W275" s="17">
        <f t="shared" si="27"/>
        <v>1.6931377057680006</v>
      </c>
      <c r="X275" s="20">
        <f t="shared" si="28"/>
        <v>0.30916471665273954</v>
      </c>
      <c r="Y275" s="170">
        <v>14419.311383539283</v>
      </c>
      <c r="AA275" s="249"/>
      <c r="AB275" s="170">
        <v>4316.3849678736606</v>
      </c>
      <c r="AC275" s="16"/>
      <c r="AD275" s="16"/>
      <c r="AE275" s="16"/>
      <c r="AF275" s="16">
        <v>0.62212972610256501</v>
      </c>
    </row>
    <row r="276" spans="19:32" x14ac:dyDescent="0.25">
      <c r="S276" s="249"/>
      <c r="T276" s="19">
        <v>1986</v>
      </c>
      <c r="U276" s="169">
        <f t="shared" si="26"/>
        <v>9.2921896705167678E-2</v>
      </c>
      <c r="V276" s="16">
        <v>3.5876302817975465</v>
      </c>
      <c r="W276" s="17">
        <f t="shared" si="27"/>
        <v>1.7175149694646983</v>
      </c>
      <c r="X276" s="20">
        <f t="shared" si="28"/>
        <v>0.32497865607602694</v>
      </c>
      <c r="Y276" s="170">
        <v>14808.433932204007</v>
      </c>
      <c r="AA276" s="249"/>
      <c r="AB276" s="170">
        <v>4839.0731843939966</v>
      </c>
      <c r="AC276" s="16"/>
      <c r="AD276" s="16"/>
      <c r="AE276" s="16"/>
      <c r="AF276" s="16">
        <v>0.64443548604931045</v>
      </c>
    </row>
    <row r="277" spans="19:32" x14ac:dyDescent="0.25">
      <c r="S277" s="249"/>
      <c r="T277" s="19">
        <v>1987</v>
      </c>
      <c r="U277" s="169">
        <f t="shared" si="26"/>
        <v>9.2529838397666056E-2</v>
      </c>
      <c r="V277" s="16">
        <v>3.781935742939984</v>
      </c>
      <c r="W277" s="17">
        <f t="shared" si="27"/>
        <v>1.7626355240898259</v>
      </c>
      <c r="X277" s="20">
        <f t="shared" si="28"/>
        <v>0.37729720533680877</v>
      </c>
      <c r="Y277" s="170">
        <v>15618.037360029273</v>
      </c>
      <c r="AA277" s="249"/>
      <c r="AB277" s="170">
        <v>4867.6482980099681</v>
      </c>
      <c r="AC277" s="16"/>
      <c r="AD277" s="16"/>
      <c r="AE277" s="16"/>
      <c r="AF277" s="16">
        <v>0.68531056145476288</v>
      </c>
    </row>
    <row r="278" spans="19:32" x14ac:dyDescent="0.25">
      <c r="S278" s="249"/>
      <c r="T278" s="19">
        <v>1988</v>
      </c>
      <c r="U278" s="169">
        <f t="shared" si="26"/>
        <v>9.2149750645101641E-2</v>
      </c>
      <c r="V278" s="16">
        <v>3.7016734358392069</v>
      </c>
      <c r="W278" s="17">
        <f t="shared" si="27"/>
        <v>1.8177653560782678</v>
      </c>
      <c r="X278" s="20">
        <f t="shared" si="28"/>
        <v>0.32704956953501801</v>
      </c>
      <c r="Y278" s="170">
        <v>16829.734306341481</v>
      </c>
      <c r="AA278" s="249"/>
      <c r="AB278" s="170">
        <v>4955.8604241465564</v>
      </c>
      <c r="AC278" s="16"/>
      <c r="AD278" s="16"/>
      <c r="AE278" s="16"/>
      <c r="AF278" s="16">
        <v>0.6808029578440371</v>
      </c>
    </row>
    <row r="279" spans="19:32" x14ac:dyDescent="0.25">
      <c r="S279" s="249"/>
      <c r="T279" s="19">
        <v>1989</v>
      </c>
      <c r="U279" s="169">
        <f t="shared" si="26"/>
        <v>9.1857338491007384E-2</v>
      </c>
      <c r="V279" s="16">
        <v>3.8546412021844114</v>
      </c>
      <c r="W279" s="17">
        <f t="shared" si="27"/>
        <v>1.8603284790486274</v>
      </c>
      <c r="X279" s="20">
        <f t="shared" si="28"/>
        <v>0.36534265263646071</v>
      </c>
      <c r="Y279" s="170">
        <v>18032.74264342001</v>
      </c>
      <c r="AA279" s="249"/>
      <c r="AB279" s="170">
        <v>5603.7423188550019</v>
      </c>
      <c r="AC279" s="16"/>
      <c r="AD279" s="16"/>
      <c r="AE279" s="16"/>
      <c r="AF279" s="16">
        <v>0.71228779241978724</v>
      </c>
    </row>
    <row r="280" spans="19:32" x14ac:dyDescent="0.25">
      <c r="S280" s="249"/>
      <c r="T280" s="19">
        <v>1990</v>
      </c>
      <c r="U280" s="169">
        <f t="shared" si="26"/>
        <v>9.1705040487373102E-2</v>
      </c>
      <c r="V280" s="16">
        <v>3.8844899924090108</v>
      </c>
      <c r="W280" s="17">
        <f t="shared" si="27"/>
        <v>1.8842260707621918</v>
      </c>
      <c r="X280" s="20">
        <f t="shared" si="28"/>
        <v>0.36691698011840163</v>
      </c>
      <c r="Y280" s="170">
        <v>18873.882133124716</v>
      </c>
      <c r="AA280" s="249"/>
      <c r="AB280" s="170">
        <v>6650.5274403596823</v>
      </c>
      <c r="AC280" s="16"/>
      <c r="AD280" s="16"/>
      <c r="AE280" s="16"/>
      <c r="AF280" s="16">
        <v>0.82544511648896646</v>
      </c>
    </row>
    <row r="281" spans="19:32" x14ac:dyDescent="0.25">
      <c r="S281" s="249"/>
      <c r="T281" s="19">
        <v>1991</v>
      </c>
      <c r="U281" s="169">
        <f t="shared" si="26"/>
        <v>9.1692431846488689E-2</v>
      </c>
      <c r="V281" s="16">
        <v>3.9538982241130389</v>
      </c>
      <c r="W281" s="17">
        <f t="shared" si="27"/>
        <v>1.8952561929598963</v>
      </c>
      <c r="X281" s="20">
        <f t="shared" si="28"/>
        <v>0.38859316915220976</v>
      </c>
      <c r="Y281" s="170">
        <v>19320.600771314948</v>
      </c>
      <c r="AA281" s="249"/>
      <c r="AB281" s="170">
        <v>8074.6815863336979</v>
      </c>
      <c r="AC281" s="16"/>
      <c r="AD281" s="16"/>
      <c r="AE281" s="16"/>
      <c r="AF281" s="16">
        <v>1.0388567738956349</v>
      </c>
    </row>
    <row r="282" spans="19:32" x14ac:dyDescent="0.25">
      <c r="S282" s="249"/>
      <c r="T282" s="19">
        <v>1992</v>
      </c>
      <c r="U282" s="169">
        <f t="shared" ref="U282:U309" si="29">O41</f>
        <v>9.1766500594883046E-2</v>
      </c>
      <c r="V282" s="16">
        <v>3.9711817173485047</v>
      </c>
      <c r="W282" s="17">
        <f t="shared" si="27"/>
        <v>1.9120736659854849</v>
      </c>
      <c r="X282" s="20">
        <f t="shared" si="28"/>
        <v>0.38908316879021887</v>
      </c>
      <c r="Y282" s="170">
        <v>20098.570297531794</v>
      </c>
      <c r="AA282" s="249"/>
      <c r="AB282" s="170">
        <v>9359.1673864289623</v>
      </c>
      <c r="AC282" s="16"/>
      <c r="AD282" s="16"/>
      <c r="AE282" s="16"/>
      <c r="AF282" s="16">
        <v>0.97539090701765441</v>
      </c>
    </row>
    <row r="283" spans="19:32" x14ac:dyDescent="0.25">
      <c r="S283" s="249"/>
      <c r="T283" s="19">
        <v>1993</v>
      </c>
      <c r="U283" s="169">
        <f t="shared" si="29"/>
        <v>9.1831460049958069E-2</v>
      </c>
      <c r="V283" s="16">
        <v>3.7533876300839109</v>
      </c>
      <c r="W283" s="17">
        <f t="shared" si="27"/>
        <v>1.9289043677841062</v>
      </c>
      <c r="X283" s="20">
        <f t="shared" si="28"/>
        <v>0.30568297851175863</v>
      </c>
      <c r="Y283" s="170">
        <v>21038.842548260865</v>
      </c>
      <c r="AA283" s="249"/>
      <c r="AB283" s="170">
        <v>10848.274813610507</v>
      </c>
      <c r="AC283" s="16"/>
      <c r="AD283" s="16"/>
      <c r="AE283" s="16"/>
      <c r="AF283" s="16">
        <v>0.91336842955663355</v>
      </c>
    </row>
    <row r="284" spans="19:32" x14ac:dyDescent="0.25">
      <c r="S284" s="249"/>
      <c r="T284" s="19">
        <v>1994</v>
      </c>
      <c r="U284" s="169">
        <f t="shared" si="29"/>
        <v>9.1864790742273147E-2</v>
      </c>
      <c r="V284" s="16">
        <v>3.8399219114763654</v>
      </c>
      <c r="W284" s="17">
        <f t="shared" si="27"/>
        <v>1.9422518504361017</v>
      </c>
      <c r="X284" s="20">
        <f t="shared" si="28"/>
        <v>0.33081904372932008</v>
      </c>
      <c r="Y284" s="170">
        <v>21955.428659845933</v>
      </c>
      <c r="AA284" s="249"/>
      <c r="AB284" s="170">
        <v>13129.366928580386</v>
      </c>
      <c r="AC284" s="16"/>
      <c r="AD284" s="16"/>
      <c r="AE284" s="16"/>
      <c r="AF284" s="16">
        <v>1.1420648250404768</v>
      </c>
    </row>
    <row r="285" spans="19:32" x14ac:dyDescent="0.25">
      <c r="S285" s="249"/>
      <c r="T285" s="19">
        <v>1995</v>
      </c>
      <c r="U285" s="169">
        <f t="shared" si="29"/>
        <v>9.1896211344688075E-2</v>
      </c>
      <c r="V285" s="16">
        <v>3.8390506527575994</v>
      </c>
      <c r="W285" s="17">
        <f t="shared" si="27"/>
        <v>1.9456005283200544</v>
      </c>
      <c r="X285" s="20">
        <f t="shared" si="28"/>
        <v>0.3294620121356483</v>
      </c>
      <c r="Y285" s="170">
        <v>22218.19707685303</v>
      </c>
      <c r="AA285" s="249"/>
      <c r="AB285" s="170">
        <v>11204.006655342338</v>
      </c>
      <c r="AC285" s="16"/>
      <c r="AD285" s="16"/>
      <c r="AE285" s="16"/>
      <c r="AF285" s="16">
        <v>1.1720969477518624</v>
      </c>
    </row>
    <row r="286" spans="19:32" x14ac:dyDescent="0.25">
      <c r="S286" s="249"/>
      <c r="T286" s="19">
        <v>1996</v>
      </c>
      <c r="U286" s="169">
        <f t="shared" si="29"/>
        <v>9.1926660690880194E-2</v>
      </c>
      <c r="V286" s="16">
        <v>3.5290188406941811</v>
      </c>
      <c r="W286" s="17">
        <f t="shared" si="27"/>
        <v>1.956872373690002</v>
      </c>
      <c r="X286" s="20">
        <f t="shared" si="28"/>
        <v>0.22721002656063696</v>
      </c>
      <c r="Y286" s="170">
        <v>23237.574034078429</v>
      </c>
      <c r="AA286" s="249"/>
      <c r="AB286" s="170">
        <v>13053.569811088648</v>
      </c>
      <c r="AC286" s="16"/>
      <c r="AD286" s="16"/>
      <c r="AE286" s="16"/>
      <c r="AF286" s="16">
        <v>1.6320843054534118</v>
      </c>
    </row>
    <row r="287" spans="19:32" x14ac:dyDescent="0.25">
      <c r="S287" s="249"/>
      <c r="T287" s="19">
        <v>1997</v>
      </c>
      <c r="U287" s="169">
        <f t="shared" si="29"/>
        <v>9.1987396959344575E-2</v>
      </c>
      <c r="V287" s="16">
        <v>3.5606223872436753</v>
      </c>
      <c r="W287" s="17">
        <f t="shared" si="27"/>
        <v>1.9676770767940883</v>
      </c>
      <c r="X287" s="20">
        <f t="shared" si="28"/>
        <v>0.23341569821407782</v>
      </c>
      <c r="Y287" s="170">
        <v>24500.07574861079</v>
      </c>
      <c r="AA287" s="249"/>
      <c r="AB287" s="170">
        <v>15767.440427002675</v>
      </c>
      <c r="AC287" s="16"/>
      <c r="AD287" s="16"/>
      <c r="AE287" s="16"/>
      <c r="AF287" s="16">
        <v>1.6763522284184869</v>
      </c>
    </row>
    <row r="288" spans="19:32" x14ac:dyDescent="0.25">
      <c r="S288" s="249"/>
      <c r="T288" s="19">
        <v>1998</v>
      </c>
      <c r="U288" s="169">
        <f t="shared" si="29"/>
        <v>9.2036267185939394E-2</v>
      </c>
      <c r="V288" s="16">
        <v>3.6120686994343263</v>
      </c>
      <c r="W288" s="17">
        <f t="shared" si="27"/>
        <v>1.9738241217683625</v>
      </c>
      <c r="X288" s="20">
        <f t="shared" si="28"/>
        <v>0.24701110277156949</v>
      </c>
      <c r="Y288" s="170">
        <v>25421.563808171741</v>
      </c>
      <c r="AA288" s="249"/>
      <c r="AB288" s="170">
        <v>16581.28215888908</v>
      </c>
      <c r="AC288" s="16"/>
      <c r="AD288" s="16"/>
      <c r="AE288" s="16"/>
      <c r="AF288" s="16">
        <v>1.6854267762965911</v>
      </c>
    </row>
    <row r="289" spans="19:32" x14ac:dyDescent="0.25">
      <c r="S289" s="249"/>
      <c r="T289" s="19">
        <v>1999</v>
      </c>
      <c r="U289" s="169">
        <f t="shared" si="29"/>
        <v>9.2104373593084807E-2</v>
      </c>
      <c r="V289" s="16">
        <v>3.6249361216966665</v>
      </c>
      <c r="W289" s="17">
        <f t="shared" si="27"/>
        <v>1.9809323129458372</v>
      </c>
      <c r="X289" s="20">
        <f t="shared" si="28"/>
        <v>0.24893495970779517</v>
      </c>
      <c r="Y289" s="170">
        <v>26803.34486873764</v>
      </c>
      <c r="AA289" s="249"/>
      <c r="AB289" s="170">
        <v>15484.283293805373</v>
      </c>
      <c r="AC289" s="16"/>
      <c r="AD289" s="16"/>
      <c r="AE289" s="16"/>
      <c r="AF289" s="16">
        <v>1.6915016394989852</v>
      </c>
    </row>
    <row r="290" spans="19:32" x14ac:dyDescent="0.25">
      <c r="S290" s="249"/>
      <c r="T290" s="19">
        <v>2000</v>
      </c>
      <c r="U290" s="169">
        <f t="shared" si="29"/>
        <v>9.2187136553095114E-2</v>
      </c>
      <c r="V290" s="16">
        <v>3.4957324940018046</v>
      </c>
      <c r="W290" s="17">
        <f t="shared" si="27"/>
        <v>1.9868514579608576</v>
      </c>
      <c r="X290" s="20">
        <f t="shared" si="28"/>
        <v>0.20988448014887418</v>
      </c>
      <c r="Y290" s="170">
        <v>28421.627001943067</v>
      </c>
      <c r="AA290" s="249"/>
      <c r="AB290" s="170">
        <v>15248.620316835704</v>
      </c>
      <c r="AC290" s="16"/>
      <c r="AD290" s="16"/>
      <c r="AE290" s="16"/>
      <c r="AF290" s="16">
        <v>1.7124094428542651</v>
      </c>
    </row>
    <row r="291" spans="19:32" x14ac:dyDescent="0.25">
      <c r="S291" s="249"/>
      <c r="T291" s="19">
        <v>2001</v>
      </c>
      <c r="U291" s="169">
        <f t="shared" si="29"/>
        <v>9.2224117417313276E-2</v>
      </c>
      <c r="V291" s="16">
        <v>3.4216509814923564</v>
      </c>
      <c r="W291" s="17">
        <f t="shared" si="27"/>
        <v>1.9885046944365317</v>
      </c>
      <c r="X291" s="20">
        <f t="shared" si="28"/>
        <v>0.18941987838850924</v>
      </c>
      <c r="Y291" s="170">
        <v>29006.138028050224</v>
      </c>
      <c r="AA291" s="249"/>
      <c r="AB291" s="170">
        <v>12990.105668860917</v>
      </c>
      <c r="AC291" s="16"/>
      <c r="AD291" s="16"/>
      <c r="AE291" s="16"/>
      <c r="AF291" s="16">
        <v>1.7871725503072013</v>
      </c>
    </row>
    <row r="292" spans="19:32" x14ac:dyDescent="0.25">
      <c r="S292" s="249"/>
      <c r="T292" s="19">
        <v>2002</v>
      </c>
      <c r="U292" s="169">
        <f t="shared" si="29"/>
        <v>9.2237341197793365E-2</v>
      </c>
      <c r="V292" s="16">
        <v>3.4078432352311858</v>
      </c>
      <c r="W292" s="17">
        <f t="shared" si="27"/>
        <v>1.9900521499032642</v>
      </c>
      <c r="X292" s="20">
        <f t="shared" si="28"/>
        <v>0.18540919070301079</v>
      </c>
      <c r="Y292" s="170">
        <v>29634.809286465941</v>
      </c>
      <c r="AA292" s="249"/>
      <c r="AB292" s="170">
        <v>12848.849499016887</v>
      </c>
      <c r="AC292" s="16"/>
      <c r="AD292" s="16"/>
      <c r="AE292" s="16"/>
      <c r="AF292" s="16">
        <v>1.7128848899551408</v>
      </c>
    </row>
    <row r="293" spans="19:32" x14ac:dyDescent="0.25">
      <c r="S293" s="249"/>
      <c r="T293" s="19">
        <v>2003</v>
      </c>
      <c r="U293" s="169">
        <f t="shared" si="29"/>
        <v>9.220703679009537E-2</v>
      </c>
      <c r="V293" s="16">
        <v>3.4221402641959662</v>
      </c>
      <c r="W293" s="17">
        <f t="shared" si="27"/>
        <v>1.992371412035248</v>
      </c>
      <c r="X293" s="20">
        <f t="shared" si="28"/>
        <v>0.18849321797068869</v>
      </c>
      <c r="Y293" s="170">
        <v>30788.482054069063</v>
      </c>
      <c r="AA293" s="249"/>
      <c r="AB293" s="170">
        <v>13520.810268922763</v>
      </c>
      <c r="AC293" s="16"/>
      <c r="AD293" s="16"/>
      <c r="AE293" s="16"/>
      <c r="AF293" s="16">
        <v>1.695449658664431</v>
      </c>
    </row>
    <row r="294" spans="19:32" x14ac:dyDescent="0.25">
      <c r="S294" s="249"/>
      <c r="T294" s="19">
        <v>2004</v>
      </c>
      <c r="U294" s="169">
        <f t="shared" si="29"/>
        <v>9.2231619851317781E-2</v>
      </c>
      <c r="V294" s="16">
        <v>3.5193839858196023</v>
      </c>
      <c r="W294" s="17">
        <f t="shared" si="27"/>
        <v>1.9950406867303048</v>
      </c>
      <c r="X294" s="20">
        <f t="shared" si="28"/>
        <v>0.21431146649647495</v>
      </c>
      <c r="Y294" s="170">
        <v>32658.849223354762</v>
      </c>
      <c r="AA294" s="249"/>
      <c r="AB294" s="170">
        <v>14619.042833797252</v>
      </c>
      <c r="AC294" s="16"/>
      <c r="AD294" s="16"/>
      <c r="AE294" s="16"/>
      <c r="AF294" s="16">
        <v>1.5868317113150907</v>
      </c>
    </row>
    <row r="295" spans="19:32" x14ac:dyDescent="0.25">
      <c r="S295" s="249"/>
      <c r="T295" s="19">
        <v>2005</v>
      </c>
      <c r="U295" s="169">
        <f t="shared" si="29"/>
        <v>9.2267473666478403E-2</v>
      </c>
      <c r="V295" s="16">
        <v>3.4660389827974005</v>
      </c>
      <c r="W295" s="17">
        <f t="shared" si="27"/>
        <v>1.9969530277161129</v>
      </c>
      <c r="X295" s="20">
        <f t="shared" si="28"/>
        <v>0.1991329112838742</v>
      </c>
      <c r="Y295" s="170">
        <v>34773.333791445853</v>
      </c>
      <c r="AA295" s="249"/>
      <c r="AB295" s="170">
        <v>14406.248993939891</v>
      </c>
      <c r="AC295" s="16"/>
      <c r="AD295" s="16"/>
      <c r="AE295" s="16"/>
      <c r="AF295" s="16">
        <v>1.4346311092055812</v>
      </c>
    </row>
    <row r="296" spans="19:32" x14ac:dyDescent="0.25">
      <c r="S296" s="249"/>
      <c r="T296" s="19">
        <v>2006</v>
      </c>
      <c r="U296" s="169">
        <f t="shared" si="29"/>
        <v>9.2344201192850722E-2</v>
      </c>
      <c r="V296" s="16">
        <v>3.4050414470403116</v>
      </c>
      <c r="W296" s="17">
        <f t="shared" si="27"/>
        <v>1.9980578405655431</v>
      </c>
      <c r="X296" s="20">
        <f t="shared" si="28"/>
        <v>0.18280484560660687</v>
      </c>
      <c r="Y296" s="170">
        <v>36727.482241743186</v>
      </c>
      <c r="AA296" s="249" t="s">
        <v>391</v>
      </c>
      <c r="AB296" s="16">
        <v>2525.0560816073039</v>
      </c>
      <c r="AC296" s="16"/>
      <c r="AD296" s="16"/>
      <c r="AE296" s="16"/>
      <c r="AF296" s="16">
        <v>0.1295418574817441</v>
      </c>
    </row>
    <row r="297" spans="19:32" x14ac:dyDescent="0.25">
      <c r="S297" s="249"/>
      <c r="T297" s="19">
        <v>2007</v>
      </c>
      <c r="U297" s="169">
        <f t="shared" si="29"/>
        <v>9.2424557272248339E-2</v>
      </c>
      <c r="V297" s="16">
        <v>3.2960568096185381</v>
      </c>
      <c r="W297" s="17">
        <f t="shared" si="27"/>
        <v>1.9986423583607305</v>
      </c>
      <c r="X297" s="20">
        <f t="shared" si="28"/>
        <v>0.15557680233973528</v>
      </c>
      <c r="Y297" s="170">
        <v>38280.818494357765</v>
      </c>
      <c r="AA297" s="249"/>
      <c r="AB297" s="170">
        <v>2566.7203825524866</v>
      </c>
      <c r="AC297" s="16"/>
      <c r="AD297" s="16"/>
      <c r="AE297" s="16"/>
      <c r="AF297" s="16">
        <v>0.14402551772550723</v>
      </c>
    </row>
    <row r="298" spans="19:32" x14ac:dyDescent="0.25">
      <c r="S298" s="249"/>
      <c r="T298" s="19">
        <v>2008</v>
      </c>
      <c r="U298" s="169">
        <f t="shared" si="29"/>
        <v>9.2504445803002849E-2</v>
      </c>
      <c r="V298" s="16">
        <v>3.3310192625858224</v>
      </c>
      <c r="W298" s="17">
        <f t="shared" si="27"/>
        <v>1.9987852316624282</v>
      </c>
      <c r="X298" s="20">
        <f t="shared" si="28"/>
        <v>0.16418128558881515</v>
      </c>
      <c r="Y298" s="170">
        <v>38763.177544550963</v>
      </c>
      <c r="AA298" s="249"/>
      <c r="AB298" s="170">
        <v>2700.3655484489559</v>
      </c>
      <c r="AC298" s="16"/>
      <c r="AD298" s="16"/>
      <c r="AE298" s="16"/>
      <c r="AF298" s="16">
        <v>0.15668368481336453</v>
      </c>
    </row>
    <row r="299" spans="19:32" x14ac:dyDescent="0.25">
      <c r="S299" s="249"/>
      <c r="T299" s="19">
        <v>2009</v>
      </c>
      <c r="U299" s="169">
        <f t="shared" si="29"/>
        <v>9.2566243428237174E-2</v>
      </c>
      <c r="V299" s="16">
        <v>3.1759820985738925</v>
      </c>
      <c r="W299" s="17">
        <f t="shared" si="27"/>
        <v>1.9981424967404566</v>
      </c>
      <c r="X299" s="20">
        <f t="shared" si="28"/>
        <v>0.12841771672127084</v>
      </c>
      <c r="Y299" s="170">
        <v>36920.841352490221</v>
      </c>
      <c r="AA299" s="249"/>
      <c r="AB299" s="170">
        <v>2806.0822897481753</v>
      </c>
      <c r="AC299" s="16"/>
      <c r="AD299" s="16"/>
      <c r="AE299" s="16"/>
      <c r="AF299" s="16">
        <v>0.27932961744144691</v>
      </c>
    </row>
    <row r="300" spans="19:32" x14ac:dyDescent="0.25">
      <c r="S300" s="249"/>
      <c r="T300" s="19">
        <v>2010</v>
      </c>
      <c r="U300" s="169">
        <f t="shared" si="29"/>
        <v>9.2617690842332442E-2</v>
      </c>
      <c r="V300" s="16">
        <v>3.1495798941569215</v>
      </c>
      <c r="W300" s="17">
        <f t="shared" si="27"/>
        <v>1.9987430599015625</v>
      </c>
      <c r="X300" s="20">
        <f t="shared" si="28"/>
        <v>0.12266522400797583</v>
      </c>
      <c r="Y300" s="170">
        <v>38615.139385886854</v>
      </c>
      <c r="AA300" s="249"/>
      <c r="AB300" s="170">
        <v>2973.6294977261359</v>
      </c>
      <c r="AC300" s="16"/>
      <c r="AD300" s="16"/>
      <c r="AE300" s="16"/>
      <c r="AF300" s="16">
        <v>0.32815915930242495</v>
      </c>
    </row>
    <row r="301" spans="19:32" x14ac:dyDescent="0.25">
      <c r="S301" s="249"/>
      <c r="T301" s="19">
        <v>2011</v>
      </c>
      <c r="U301" s="169">
        <f t="shared" si="29"/>
        <v>9.2630434891013066E-2</v>
      </c>
      <c r="V301" s="16">
        <v>3.0908293969989824</v>
      </c>
      <c r="W301" s="17">
        <f t="shared" si="27"/>
        <v>1.9991082602806758</v>
      </c>
      <c r="X301" s="20">
        <f t="shared" si="28"/>
        <v>0.11040205071536222</v>
      </c>
      <c r="Y301" s="170">
        <v>40104.099823735698</v>
      </c>
      <c r="AA301" s="249"/>
      <c r="AB301" s="170">
        <v>3177.2172047486251</v>
      </c>
      <c r="AC301" s="16"/>
      <c r="AD301" s="16"/>
      <c r="AE301" s="16"/>
      <c r="AF301" s="16">
        <v>0.40200394837209824</v>
      </c>
    </row>
    <row r="302" spans="19:32" x14ac:dyDescent="0.25">
      <c r="S302" s="249"/>
      <c r="T302" s="19">
        <v>2012</v>
      </c>
      <c r="U302" s="169">
        <f t="shared" si="29"/>
        <v>9.2623864396190789E-2</v>
      </c>
      <c r="V302" s="16">
        <v>3.1241613548954263</v>
      </c>
      <c r="W302" s="17">
        <f t="shared" si="27"/>
        <v>1.9993192649877012</v>
      </c>
      <c r="X302" s="20">
        <f t="shared" si="28"/>
        <v>0.11719417163936963</v>
      </c>
      <c r="Y302" s="170">
        <v>41275.198129244905</v>
      </c>
      <c r="AA302" s="249"/>
      <c r="AB302" s="170">
        <v>3434.9985024158336</v>
      </c>
      <c r="AC302" s="16"/>
      <c r="AD302" s="16"/>
      <c r="AE302" s="16"/>
      <c r="AF302" s="16">
        <v>0.47759689009942508</v>
      </c>
    </row>
    <row r="303" spans="19:32" x14ac:dyDescent="0.25">
      <c r="S303" s="249"/>
      <c r="T303" s="19">
        <v>2013</v>
      </c>
      <c r="U303" s="169">
        <f t="shared" si="29"/>
        <v>9.2584892462824447E-2</v>
      </c>
      <c r="V303" s="16">
        <v>2.9734554451279958</v>
      </c>
      <c r="W303" s="17">
        <f t="shared" si="27"/>
        <v>1.9994702621632006</v>
      </c>
      <c r="X303" s="20">
        <f t="shared" si="28"/>
        <v>8.783039313051462E-2</v>
      </c>
      <c r="Y303" s="170">
        <v>42362.925202954626</v>
      </c>
      <c r="AA303" s="249"/>
      <c r="AB303" s="170">
        <v>3585.1169189597349</v>
      </c>
      <c r="AC303" s="16"/>
      <c r="AD303" s="16"/>
      <c r="AE303" s="16"/>
      <c r="AF303" s="16">
        <v>0.61753447667178607</v>
      </c>
    </row>
    <row r="304" spans="19:32" x14ac:dyDescent="0.25">
      <c r="S304" s="249"/>
      <c r="T304" s="19">
        <v>2014</v>
      </c>
      <c r="U304" s="169">
        <f t="shared" si="29"/>
        <v>9.2564464959655562E-2</v>
      </c>
      <c r="V304" s="16">
        <v>2.9507657508395106</v>
      </c>
      <c r="W304" s="17">
        <f t="shared" si="27"/>
        <v>1.999596962590348</v>
      </c>
      <c r="X304" s="20">
        <f t="shared" si="28"/>
        <v>8.3745113767231136E-2</v>
      </c>
      <c r="Y304" s="170">
        <v>43548.466697873009</v>
      </c>
      <c r="AA304" s="249"/>
      <c r="AB304" s="170">
        <v>3867.2083310547901</v>
      </c>
      <c r="AC304" s="16"/>
      <c r="AD304" s="16"/>
      <c r="AE304" s="16"/>
      <c r="AF304" s="16">
        <v>0.74749358212040928</v>
      </c>
    </row>
    <row r="305" spans="19:32" x14ac:dyDescent="0.25">
      <c r="S305" s="249"/>
      <c r="T305" s="19">
        <v>2015</v>
      </c>
      <c r="U305" s="169">
        <f t="shared" si="29"/>
        <v>9.2532977781570117E-2</v>
      </c>
      <c r="V305" s="16">
        <v>2.9830734773373804</v>
      </c>
      <c r="W305" s="17">
        <f t="shared" si="27"/>
        <v>1.9996210827518994</v>
      </c>
      <c r="X305" s="20">
        <f t="shared" si="28"/>
        <v>8.9495917053491816E-2</v>
      </c>
      <c r="Y305" s="170">
        <v>43816.107113227001</v>
      </c>
      <c r="AA305" s="249"/>
      <c r="AB305" s="170">
        <v>4134.9433875844516</v>
      </c>
      <c r="AC305" s="16"/>
      <c r="AD305" s="16"/>
      <c r="AE305" s="16"/>
      <c r="AF305" s="16">
        <v>0.89259653924928029</v>
      </c>
    </row>
    <row r="306" spans="19:32" x14ac:dyDescent="0.25">
      <c r="S306" s="249"/>
      <c r="T306" s="19">
        <v>2016</v>
      </c>
      <c r="U306" s="169">
        <f t="shared" si="29"/>
        <v>9.2513521121617356E-2</v>
      </c>
      <c r="V306" s="16">
        <v>2.9712804508383397</v>
      </c>
      <c r="W306" s="17">
        <f t="shared" si="27"/>
        <v>1.9996532338797324</v>
      </c>
      <c r="X306" s="20">
        <f t="shared" si="28"/>
        <v>8.7338263750582748E-2</v>
      </c>
      <c r="Y306" s="170">
        <v>44200.650752707719</v>
      </c>
      <c r="AA306" s="249"/>
      <c r="AB306" s="170">
        <v>4306.7656413545192</v>
      </c>
      <c r="AC306" s="16"/>
      <c r="AD306" s="16"/>
      <c r="AE306" s="16"/>
      <c r="AF306" s="16">
        <v>1.1789949791730521</v>
      </c>
    </row>
    <row r="307" spans="19:32" x14ac:dyDescent="0.25">
      <c r="S307" s="249"/>
      <c r="T307" s="19">
        <v>2017</v>
      </c>
      <c r="U307" s="169">
        <f t="shared" si="29"/>
        <v>9.2458604935039268E-2</v>
      </c>
      <c r="V307" s="16">
        <v>2.9417107024444502</v>
      </c>
      <c r="W307" s="17">
        <f t="shared" si="27"/>
        <v>1.999766383459342</v>
      </c>
      <c r="X307" s="20">
        <f t="shared" si="28"/>
        <v>8.2034738608235208E-2</v>
      </c>
      <c r="Y307" s="170">
        <v>45913.572319761901</v>
      </c>
      <c r="AA307" s="249"/>
      <c r="AB307" s="170">
        <v>4610.2748669549155</v>
      </c>
      <c r="AC307" s="16"/>
      <c r="AD307" s="16"/>
      <c r="AE307" s="16"/>
      <c r="AF307" s="16">
        <v>1.1937501177266363</v>
      </c>
    </row>
    <row r="308" spans="19:32" x14ac:dyDescent="0.25">
      <c r="S308" s="249"/>
      <c r="T308" s="19">
        <v>2018</v>
      </c>
      <c r="U308" s="169">
        <f t="shared" si="29"/>
        <v>9.2388915146501618E-2</v>
      </c>
      <c r="V308" s="16">
        <v>3.0076557892503608</v>
      </c>
      <c r="W308" s="17">
        <f t="shared" si="27"/>
        <v>1.9998557025665136</v>
      </c>
      <c r="X308" s="20">
        <f t="shared" si="28"/>
        <v>9.3835819306573046E-2</v>
      </c>
      <c r="Y308" s="170">
        <v>48003.030529980337</v>
      </c>
      <c r="AA308" s="249"/>
      <c r="AB308" s="170">
        <v>5011.7529243498375</v>
      </c>
      <c r="AC308" s="16"/>
      <c r="AD308" s="16"/>
      <c r="AE308" s="16"/>
      <c r="AF308" s="16">
        <v>1.4803193504635348</v>
      </c>
    </row>
    <row r="309" spans="19:32" x14ac:dyDescent="0.25">
      <c r="S309" s="249"/>
      <c r="T309" s="19">
        <v>2019</v>
      </c>
      <c r="U309" s="169">
        <f t="shared" si="29"/>
        <v>9.2322236212392328E-2</v>
      </c>
      <c r="V309" s="16">
        <v>3.0276665266506724</v>
      </c>
      <c r="W309" s="17">
        <f t="shared" si="27"/>
        <v>1.9998985294241451</v>
      </c>
      <c r="X309" s="20">
        <f t="shared" si="28"/>
        <v>9.7520629548206839E-2</v>
      </c>
      <c r="Y309" s="170">
        <v>49530.004705229621</v>
      </c>
      <c r="AA309" s="249"/>
      <c r="AB309" s="170">
        <v>5544.6811084001374</v>
      </c>
      <c r="AC309" s="16"/>
      <c r="AD309" s="16"/>
      <c r="AE309" s="16"/>
      <c r="AF309" s="16">
        <v>1.6885366133530686</v>
      </c>
    </row>
    <row r="310" spans="19:32" x14ac:dyDescent="0.25">
      <c r="S310" s="249" t="s">
        <v>392</v>
      </c>
      <c r="T310" s="19">
        <v>1960</v>
      </c>
      <c r="U310" s="169">
        <f t="shared" ref="U310:U341" si="30">P9</f>
        <v>0.28724280106675865</v>
      </c>
      <c r="V310" s="16">
        <v>7.6504196345557936E-14</v>
      </c>
      <c r="W310" s="17">
        <f t="shared" si="27"/>
        <v>2.1438919529784096E-2</v>
      </c>
      <c r="X310" s="20">
        <f t="shared" si="28"/>
        <v>1.3202462465418001E-4</v>
      </c>
      <c r="Y310" s="16">
        <v>89.859619021193609</v>
      </c>
      <c r="AA310" s="249"/>
      <c r="AB310" s="170">
        <v>6033.5305314580164</v>
      </c>
      <c r="AC310" s="16"/>
      <c r="AD310" s="16"/>
      <c r="AE310" s="16"/>
      <c r="AF310" s="16">
        <v>1.9282705290973059</v>
      </c>
    </row>
    <row r="311" spans="19:32" x14ac:dyDescent="0.25">
      <c r="S311" s="249"/>
      <c r="T311" s="19">
        <v>1961</v>
      </c>
      <c r="U311" s="169">
        <f t="shared" si="30"/>
        <v>0.29070602486995123</v>
      </c>
      <c r="V311" s="16">
        <v>7.8163173243279271E-14</v>
      </c>
      <c r="W311" s="17">
        <f t="shared" si="27"/>
        <v>2.1449373711627376E-2</v>
      </c>
      <c r="X311" s="20">
        <f t="shared" si="28"/>
        <v>1.3374675829781919E-4</v>
      </c>
      <c r="Y311" s="170">
        <v>90.325745371300243</v>
      </c>
      <c r="AA311" s="249"/>
      <c r="AB311" s="170">
        <v>6516.8401060838733</v>
      </c>
      <c r="AC311" s="16"/>
      <c r="AD311" s="16"/>
      <c r="AE311" s="16"/>
      <c r="AF311" s="16">
        <v>1.7093732149506131</v>
      </c>
    </row>
    <row r="312" spans="19:32" x14ac:dyDescent="0.25">
      <c r="S312" s="249"/>
      <c r="T312" s="19">
        <v>1962</v>
      </c>
      <c r="U312" s="169">
        <f t="shared" si="30"/>
        <v>0.29293869000272227</v>
      </c>
      <c r="V312" s="16">
        <v>5.1217619368818715E-14</v>
      </c>
      <c r="W312" s="17">
        <f t="shared" si="27"/>
        <v>2.1558407240363564E-2</v>
      </c>
      <c r="X312" s="20">
        <f t="shared" si="28"/>
        <v>1.3614762762642358E-4</v>
      </c>
      <c r="Y312" s="170">
        <v>95.17675961588958</v>
      </c>
      <c r="AA312" s="249"/>
      <c r="AB312" s="170">
        <v>7164.9160902877129</v>
      </c>
      <c r="AC312" s="16"/>
      <c r="AD312" s="16"/>
      <c r="AE312" s="16"/>
      <c r="AF312" s="16">
        <v>2.2149407830483616</v>
      </c>
    </row>
    <row r="313" spans="19:32" x14ac:dyDescent="0.25">
      <c r="S313" s="249"/>
      <c r="T313" s="19">
        <v>1963</v>
      </c>
      <c r="U313" s="169">
        <f t="shared" si="30"/>
        <v>0.29390639478214936</v>
      </c>
      <c r="V313" s="16">
        <v>4.944550189691768E-14</v>
      </c>
      <c r="W313" s="17">
        <f t="shared" si="27"/>
        <v>2.1838271410621987E-2</v>
      </c>
      <c r="X313" s="20">
        <f t="shared" si="28"/>
        <v>1.4016692759770066E-4</v>
      </c>
      <c r="Y313" s="170">
        <v>107.54128189378247</v>
      </c>
      <c r="AA313" s="249"/>
      <c r="AB313" s="170">
        <v>7741.1451841269445</v>
      </c>
      <c r="AC313" s="16"/>
      <c r="AD313" s="16"/>
      <c r="AE313" s="16"/>
      <c r="AF313" s="16">
        <v>2.4048149553440727</v>
      </c>
    </row>
    <row r="314" spans="19:32" x14ac:dyDescent="0.25">
      <c r="S314" s="249"/>
      <c r="T314" s="19">
        <v>1964</v>
      </c>
      <c r="U314" s="169">
        <f t="shared" si="30"/>
        <v>0.29501257842450845</v>
      </c>
      <c r="V314" s="16">
        <v>5.2402556466642373E-14</v>
      </c>
      <c r="W314" s="17">
        <f t="shared" si="27"/>
        <v>2.2107622958168382E-2</v>
      </c>
      <c r="X314" s="20">
        <f t="shared" si="28"/>
        <v>1.4418651056032734E-4</v>
      </c>
      <c r="Y314" s="170">
        <v>119.32537993008579</v>
      </c>
      <c r="AA314" s="249"/>
      <c r="AB314" s="170">
        <v>8592.8030814249323</v>
      </c>
      <c r="AC314" s="16"/>
      <c r="AD314" s="16"/>
      <c r="AE314" s="16"/>
      <c r="AF314" s="16">
        <v>2.7211751303690828</v>
      </c>
    </row>
    <row r="315" spans="19:32" x14ac:dyDescent="0.25">
      <c r="S315" s="249"/>
      <c r="T315" s="19">
        <v>1965</v>
      </c>
      <c r="U315" s="169">
        <f t="shared" si="30"/>
        <v>0.29613783175719011</v>
      </c>
      <c r="V315" s="16">
        <v>5.6407907107621442E-14</v>
      </c>
      <c r="W315" s="17">
        <f t="shared" si="27"/>
        <v>2.2207739156666108E-2</v>
      </c>
      <c r="X315" s="20">
        <f t="shared" si="28"/>
        <v>1.4605034519363065E-4</v>
      </c>
      <c r="Y315" s="170">
        <v>123.67697644946708</v>
      </c>
      <c r="AA315" s="249"/>
      <c r="AB315" s="170">
        <v>9528.0718632802946</v>
      </c>
      <c r="AC315" s="16"/>
      <c r="AD315" s="16"/>
      <c r="AE315" s="16"/>
      <c r="AF315" s="16">
        <v>2.7603374617641552</v>
      </c>
    </row>
    <row r="316" spans="19:32" x14ac:dyDescent="0.25">
      <c r="S316" s="249"/>
      <c r="T316" s="19">
        <v>1966</v>
      </c>
      <c r="U316" s="169">
        <f t="shared" si="30"/>
        <v>0.29706768163218128</v>
      </c>
      <c r="V316" s="16">
        <v>5.29396512999013E-14</v>
      </c>
      <c r="W316" s="17">
        <f t="shared" si="27"/>
        <v>2.1748813127130857E-2</v>
      </c>
      <c r="X316" s="20">
        <f t="shared" si="28"/>
        <v>1.4051624326154335E-4</v>
      </c>
      <c r="Y316" s="170">
        <v>103.60246400701658</v>
      </c>
      <c r="AA316" s="249"/>
      <c r="AB316" s="170">
        <v>10442.186609972116</v>
      </c>
      <c r="AC316" s="16"/>
      <c r="AD316" s="16"/>
      <c r="AE316" s="16"/>
      <c r="AF316" s="16">
        <v>2.867407184215184</v>
      </c>
    </row>
    <row r="317" spans="19:32" x14ac:dyDescent="0.25">
      <c r="S317" s="249"/>
      <c r="T317" s="19">
        <v>1967</v>
      </c>
      <c r="U317" s="169">
        <f t="shared" si="30"/>
        <v>0.29821124632542684</v>
      </c>
      <c r="V317" s="16">
        <v>5.4317058350513325E-14</v>
      </c>
      <c r="W317" s="17">
        <f t="shared" si="27"/>
        <v>2.1745215173333346E-2</v>
      </c>
      <c r="X317" s="20">
        <f t="shared" si="28"/>
        <v>1.4101049486465333E-4</v>
      </c>
      <c r="Y317" s="170">
        <v>103.44378358777095</v>
      </c>
      <c r="AA317" s="249"/>
      <c r="AB317" s="170">
        <v>11669.112123858869</v>
      </c>
      <c r="AC317" s="16"/>
      <c r="AD317" s="16"/>
      <c r="AE317" s="16"/>
      <c r="AF317" s="16">
        <v>3.0152488956537375</v>
      </c>
    </row>
    <row r="318" spans="19:32" x14ac:dyDescent="0.25">
      <c r="S318" s="249"/>
      <c r="T318" s="19">
        <v>1968</v>
      </c>
      <c r="U318" s="169">
        <f t="shared" si="30"/>
        <v>0.29944524823759117</v>
      </c>
      <c r="V318" s="16">
        <v>5.4040838495820223E-14</v>
      </c>
      <c r="W318" s="17">
        <f t="shared" si="27"/>
        <v>2.189701034077416E-2</v>
      </c>
      <c r="X318" s="20">
        <f t="shared" si="28"/>
        <v>1.4357772670387531E-4</v>
      </c>
      <c r="Y318" s="170">
        <v>110.12070935352675</v>
      </c>
      <c r="AA318" s="249"/>
      <c r="AB318" s="170">
        <v>11718.854982021619</v>
      </c>
      <c r="AC318" s="16"/>
      <c r="AD318" s="16"/>
      <c r="AE318" s="16"/>
      <c r="AF318" s="16">
        <v>3.0891861457759973</v>
      </c>
    </row>
    <row r="319" spans="19:32" x14ac:dyDescent="0.25">
      <c r="S319" s="249"/>
      <c r="T319" s="19">
        <v>1969</v>
      </c>
      <c r="U319" s="169">
        <f t="shared" si="30"/>
        <v>0.30041792395249839</v>
      </c>
      <c r="V319" s="16">
        <v>4.5814163772195983E-14</v>
      </c>
      <c r="W319" s="17">
        <f t="shared" si="27"/>
        <v>2.2128882488268227E-2</v>
      </c>
      <c r="X319" s="20">
        <f t="shared" si="28"/>
        <v>1.4711088416375479E-4</v>
      </c>
      <c r="Y319" s="170">
        <v>120.25071530980618</v>
      </c>
      <c r="AA319" s="249"/>
      <c r="AB319" s="170">
        <v>12446.960906464705</v>
      </c>
      <c r="AC319" s="16"/>
      <c r="AD319" s="16"/>
      <c r="AE319" s="16"/>
      <c r="AF319" s="16">
        <v>3.3571666725676117</v>
      </c>
    </row>
    <row r="320" spans="19:32" x14ac:dyDescent="0.25">
      <c r="S320" s="249"/>
      <c r="T320" s="19">
        <v>1970</v>
      </c>
      <c r="U320" s="169">
        <f t="shared" si="30"/>
        <v>0.3015237917501965</v>
      </c>
      <c r="V320" s="16">
        <v>5.1334400532506447E-14</v>
      </c>
      <c r="W320" s="17">
        <f t="shared" si="27"/>
        <v>2.2301280608758627E-2</v>
      </c>
      <c r="X320" s="20">
        <f t="shared" si="28"/>
        <v>1.4996198847003721E-4</v>
      </c>
      <c r="Y320" s="170">
        <v>127.72903168391113</v>
      </c>
      <c r="AA320" s="249"/>
      <c r="AB320" s="170">
        <v>13631.494442825717</v>
      </c>
      <c r="AC320" s="16"/>
      <c r="AD320" s="16"/>
      <c r="AE320" s="16"/>
      <c r="AF320" s="16">
        <v>3.4395810322307607</v>
      </c>
    </row>
    <row r="321" spans="19:32" x14ac:dyDescent="0.25">
      <c r="S321" s="249"/>
      <c r="T321" s="19">
        <v>1971</v>
      </c>
      <c r="U321" s="169">
        <f t="shared" si="30"/>
        <v>0.30257246677938204</v>
      </c>
      <c r="V321" s="16">
        <v>2.2330880036561883E-4</v>
      </c>
      <c r="W321" s="17">
        <f t="shared" si="27"/>
        <v>2.2446187362825616E-2</v>
      </c>
      <c r="X321" s="20">
        <f t="shared" si="28"/>
        <v>1.4942732848738645E-4</v>
      </c>
      <c r="Y321" s="170">
        <v>133.98012838888454</v>
      </c>
      <c r="AA321" s="249"/>
      <c r="AB321" s="170">
        <v>14419.311383539283</v>
      </c>
      <c r="AC321" s="16"/>
      <c r="AD321" s="16"/>
      <c r="AE321" s="16"/>
      <c r="AF321" s="16">
        <v>3.5135898393593696</v>
      </c>
    </row>
    <row r="322" spans="19:32" x14ac:dyDescent="0.25">
      <c r="S322" s="249"/>
      <c r="T322" s="19">
        <v>1972</v>
      </c>
      <c r="U322" s="169">
        <f t="shared" si="30"/>
        <v>0.3039293462501691</v>
      </c>
      <c r="V322" s="16">
        <v>4.9227185544615333E-4</v>
      </c>
      <c r="W322" s="17">
        <f t="shared" si="27"/>
        <v>2.2579468548815998E-2</v>
      </c>
      <c r="X322" s="20">
        <f t="shared" si="28"/>
        <v>1.4827018633642374E-4</v>
      </c>
      <c r="Y322" s="170">
        <v>139.70207958572053</v>
      </c>
      <c r="AA322" s="249"/>
      <c r="AB322" s="170">
        <v>14808.433932204007</v>
      </c>
      <c r="AC322" s="16"/>
      <c r="AD322" s="16"/>
      <c r="AE322" s="16"/>
      <c r="AF322" s="16">
        <v>3.5876302817975465</v>
      </c>
    </row>
    <row r="323" spans="19:32" x14ac:dyDescent="0.25">
      <c r="S323" s="249"/>
      <c r="T323" s="19">
        <v>1973</v>
      </c>
      <c r="U323" s="169">
        <f t="shared" si="30"/>
        <v>0.30554383846022337</v>
      </c>
      <c r="V323" s="16">
        <v>1.1298235196255523E-3</v>
      </c>
      <c r="W323" s="17">
        <f t="shared" si="27"/>
        <v>2.3194654514317715E-2</v>
      </c>
      <c r="X323" s="20">
        <f t="shared" si="28"/>
        <v>1.4875608531583908E-4</v>
      </c>
      <c r="Y323" s="170">
        <v>165.77791512395018</v>
      </c>
      <c r="AA323" s="249"/>
      <c r="AB323" s="170">
        <v>15618.037360029273</v>
      </c>
      <c r="AC323" s="16"/>
      <c r="AD323" s="16"/>
      <c r="AE323" s="16"/>
      <c r="AF323" s="16">
        <v>3.781935742939984</v>
      </c>
    </row>
    <row r="324" spans="19:32" x14ac:dyDescent="0.25">
      <c r="S324" s="249"/>
      <c r="T324" s="19">
        <v>1974</v>
      </c>
      <c r="U324" s="169">
        <f t="shared" si="30"/>
        <v>0.30722317124004295</v>
      </c>
      <c r="V324" s="16">
        <v>1.1876823548294024E-3</v>
      </c>
      <c r="W324" s="17">
        <f t="shared" si="27"/>
        <v>2.4130613135555166E-2</v>
      </c>
      <c r="X324" s="20">
        <f t="shared" si="28"/>
        <v>1.617155407996566E-4</v>
      </c>
      <c r="Y324" s="170">
        <v>204.44013648169258</v>
      </c>
      <c r="AA324" s="249"/>
      <c r="AB324" s="170">
        <v>16829.734306341481</v>
      </c>
      <c r="AC324" s="16"/>
      <c r="AD324" s="16"/>
      <c r="AE324" s="16"/>
      <c r="AF324" s="16">
        <v>3.7016734358392069</v>
      </c>
    </row>
    <row r="325" spans="19:32" x14ac:dyDescent="0.25">
      <c r="S325" s="249"/>
      <c r="T325" s="19">
        <v>1975</v>
      </c>
      <c r="U325" s="169">
        <f t="shared" si="30"/>
        <v>0.30919286021305153</v>
      </c>
      <c r="V325" s="16">
        <v>1.5057060320557362E-3</v>
      </c>
      <c r="W325" s="17">
        <f t="shared" si="27"/>
        <v>2.4270661982208196E-2</v>
      </c>
      <c r="X325" s="20">
        <f t="shared" si="28"/>
        <v>1.6023710329613437E-4</v>
      </c>
      <c r="Y325" s="170">
        <v>210.12490231984799</v>
      </c>
      <c r="AA325" s="249"/>
      <c r="AB325" s="170">
        <v>18032.74264342001</v>
      </c>
      <c r="AC325" s="16"/>
      <c r="AD325" s="16"/>
      <c r="AE325" s="16"/>
      <c r="AF325" s="16">
        <v>3.8546412021844114</v>
      </c>
    </row>
    <row r="326" spans="19:32" x14ac:dyDescent="0.25">
      <c r="S326" s="249"/>
      <c r="T326" s="19">
        <v>1976</v>
      </c>
      <c r="U326" s="169">
        <f t="shared" si="30"/>
        <v>0.31144513404296148</v>
      </c>
      <c r="V326" s="16">
        <v>2.2853566595685084E-3</v>
      </c>
      <c r="W326" s="17">
        <f t="shared" si="27"/>
        <v>2.4832492307401487E-2</v>
      </c>
      <c r="X326" s="20">
        <f t="shared" si="28"/>
        <v>1.5833039863557514E-4</v>
      </c>
      <c r="Y326" s="170">
        <v>232.6785568224042</v>
      </c>
      <c r="AA326" s="249"/>
      <c r="AB326" s="170">
        <v>18873.882133124716</v>
      </c>
      <c r="AC326" s="16"/>
      <c r="AD326" s="16"/>
      <c r="AE326" s="16"/>
      <c r="AF326" s="16">
        <v>3.8844899924090108</v>
      </c>
    </row>
    <row r="327" spans="19:32" x14ac:dyDescent="0.25">
      <c r="S327" s="249"/>
      <c r="T327" s="19">
        <v>1977</v>
      </c>
      <c r="U327" s="169">
        <f t="shared" si="30"/>
        <v>0.31382607652352934</v>
      </c>
      <c r="V327" s="16">
        <v>3.2650539760668523E-3</v>
      </c>
      <c r="W327" s="17">
        <f t="shared" si="27"/>
        <v>2.5841849977738605E-2</v>
      </c>
      <c r="X327" s="20">
        <f t="shared" si="28"/>
        <v>1.5996082852420549E-4</v>
      </c>
      <c r="Y327" s="170">
        <v>272.22662343270412</v>
      </c>
      <c r="AA327" s="249"/>
      <c r="AB327" s="170">
        <v>19320.600771314948</v>
      </c>
      <c r="AC327" s="16"/>
      <c r="AD327" s="16"/>
      <c r="AE327" s="16"/>
      <c r="AF327" s="16">
        <v>3.9538982241130389</v>
      </c>
    </row>
    <row r="328" spans="19:32" x14ac:dyDescent="0.25">
      <c r="S328" s="249"/>
      <c r="T328" s="19">
        <v>1978</v>
      </c>
      <c r="U328" s="169">
        <f t="shared" si="30"/>
        <v>0.31622023456919979</v>
      </c>
      <c r="V328" s="16">
        <v>4.5497356345949045E-3</v>
      </c>
      <c r="W328" s="17">
        <f t="shared" si="27"/>
        <v>2.6913598108161491E-2</v>
      </c>
      <c r="X328" s="20">
        <f t="shared" si="28"/>
        <v>1.5815512957059716E-4</v>
      </c>
      <c r="Y328" s="170">
        <v>312.93791030491741</v>
      </c>
      <c r="AA328" s="249"/>
      <c r="AB328" s="170">
        <v>20098.570297531794</v>
      </c>
      <c r="AC328" s="16"/>
      <c r="AD328" s="16"/>
      <c r="AE328" s="16"/>
      <c r="AF328" s="16">
        <v>3.9711817173485047</v>
      </c>
    </row>
    <row r="329" spans="19:32" x14ac:dyDescent="0.25">
      <c r="S329" s="249"/>
      <c r="T329" s="19">
        <v>1979</v>
      </c>
      <c r="U329" s="169">
        <f t="shared" si="30"/>
        <v>0.31862450704615247</v>
      </c>
      <c r="V329" s="16">
        <v>5.9101459974533121E-3</v>
      </c>
      <c r="W329" s="17">
        <f t="shared" si="27"/>
        <v>2.7866250232852489E-2</v>
      </c>
      <c r="X329" s="20">
        <f t="shared" si="28"/>
        <v>1.5359947962847E-4</v>
      </c>
      <c r="Y329" s="170">
        <v>348.092843787052</v>
      </c>
      <c r="AA329" s="249"/>
      <c r="AB329" s="170">
        <v>21038.842548260865</v>
      </c>
      <c r="AC329" s="16"/>
      <c r="AD329" s="16"/>
      <c r="AE329" s="16"/>
      <c r="AF329" s="16">
        <v>3.7533876300839109</v>
      </c>
    </row>
    <row r="330" spans="19:32" x14ac:dyDescent="0.25">
      <c r="S330" s="249"/>
      <c r="T330" s="19">
        <v>1980</v>
      </c>
      <c r="U330" s="169">
        <f t="shared" si="30"/>
        <v>0.32113479478527956</v>
      </c>
      <c r="V330" s="16">
        <v>3.003999026849195E-3</v>
      </c>
      <c r="W330" s="17">
        <f t="shared" ref="W330:W393" si="31">$W$3*EXP(-$W$4*EXP(-$W$5*AB376))</f>
        <v>2.9490816333410795E-2</v>
      </c>
      <c r="X330" s="20">
        <f t="shared" si="28"/>
        <v>2.2529259410360202E-4</v>
      </c>
      <c r="Y330" s="170">
        <v>405.97602025130999</v>
      </c>
      <c r="AA330" s="249"/>
      <c r="AB330" s="170">
        <v>21955.428659845933</v>
      </c>
      <c r="AC330" s="16"/>
      <c r="AD330" s="16"/>
      <c r="AE330" s="16"/>
      <c r="AF330" s="16">
        <v>3.8399219114763654</v>
      </c>
    </row>
    <row r="331" spans="19:32" x14ac:dyDescent="0.25">
      <c r="S331" s="249"/>
      <c r="T331" s="19">
        <v>1981</v>
      </c>
      <c r="U331" s="169">
        <f t="shared" si="30"/>
        <v>0.32365247334340752</v>
      </c>
      <c r="V331" s="16">
        <v>4.1712611292611355E-3</v>
      </c>
      <c r="W331" s="17">
        <f t="shared" si="31"/>
        <v>3.0248714686953958E-2</v>
      </c>
      <c r="X331" s="20">
        <f t="shared" ref="X331:X394" si="32">((W331-V331)^2)*U331</f>
        <v>2.2009455143553807E-4</v>
      </c>
      <c r="Y331" s="170">
        <v>432.15000334457739</v>
      </c>
      <c r="AA331" s="249"/>
      <c r="AB331" s="170">
        <v>22218.19707685303</v>
      </c>
      <c r="AC331" s="16"/>
      <c r="AD331" s="16"/>
      <c r="AE331" s="16"/>
      <c r="AF331" s="16">
        <v>3.8390506527575994</v>
      </c>
    </row>
    <row r="332" spans="19:32" x14ac:dyDescent="0.25">
      <c r="S332" s="249"/>
      <c r="T332" s="19">
        <v>1982</v>
      </c>
      <c r="U332" s="169">
        <f t="shared" si="30"/>
        <v>0.32603411229075774</v>
      </c>
      <c r="V332" s="16">
        <v>4.5652963692620055E-3</v>
      </c>
      <c r="W332" s="17">
        <f t="shared" si="31"/>
        <v>3.064507573377068E-2</v>
      </c>
      <c r="X332" s="20">
        <f t="shared" si="32"/>
        <v>2.2175369633609953E-4</v>
      </c>
      <c r="Y332" s="170">
        <v>445.63988257763054</v>
      </c>
      <c r="AA332" s="249"/>
      <c r="AB332" s="170">
        <v>23237.574034078429</v>
      </c>
      <c r="AC332" s="16"/>
      <c r="AD332" s="16"/>
      <c r="AE332" s="16"/>
      <c r="AF332" s="16">
        <v>3.5290188406941811</v>
      </c>
    </row>
    <row r="333" spans="19:32" x14ac:dyDescent="0.25">
      <c r="S333" s="249"/>
      <c r="T333" s="19">
        <v>1983</v>
      </c>
      <c r="U333" s="169">
        <f t="shared" si="30"/>
        <v>0.32843750081138662</v>
      </c>
      <c r="V333" s="16">
        <v>6.6311606017995309E-3</v>
      </c>
      <c r="W333" s="17">
        <f t="shared" si="31"/>
        <v>3.0999283419569423E-2</v>
      </c>
      <c r="X333" s="20">
        <f t="shared" si="32"/>
        <v>1.9502796471764183E-4</v>
      </c>
      <c r="Y333" s="170">
        <v>457.58325481074826</v>
      </c>
      <c r="AA333" s="249"/>
      <c r="AB333" s="170">
        <v>24500.07574861079</v>
      </c>
      <c r="AC333" s="16"/>
      <c r="AD333" s="16"/>
      <c r="AE333" s="16"/>
      <c r="AF333" s="16">
        <v>3.5606223872436753</v>
      </c>
    </row>
    <row r="334" spans="19:32" x14ac:dyDescent="0.25">
      <c r="S334" s="249"/>
      <c r="T334" s="19">
        <v>1984</v>
      </c>
      <c r="U334" s="169">
        <f t="shared" si="30"/>
        <v>0.33091022792696756</v>
      </c>
      <c r="V334" s="16">
        <v>6.3251071930502346E-3</v>
      </c>
      <c r="W334" s="17">
        <f t="shared" si="31"/>
        <v>3.1144115297755241E-2</v>
      </c>
      <c r="X334" s="20">
        <f t="shared" si="32"/>
        <v>2.0383512896724495E-4</v>
      </c>
      <c r="Y334" s="170">
        <v>462.43690758749813</v>
      </c>
      <c r="AA334" s="249"/>
      <c r="AB334" s="170">
        <v>25421.563808171741</v>
      </c>
      <c r="AC334" s="16"/>
      <c r="AD334" s="16"/>
      <c r="AE334" s="16"/>
      <c r="AF334" s="16">
        <v>3.6120686994343263</v>
      </c>
    </row>
    <row r="335" spans="19:32" x14ac:dyDescent="0.25">
      <c r="S335" s="249"/>
      <c r="T335" s="19">
        <v>1985</v>
      </c>
      <c r="U335" s="169">
        <f t="shared" si="30"/>
        <v>0.33323251506451651</v>
      </c>
      <c r="V335" s="16">
        <v>7.4808636661814112E-3</v>
      </c>
      <c r="W335" s="17">
        <f t="shared" si="31"/>
        <v>3.0956900700753007E-2</v>
      </c>
      <c r="X335" s="20">
        <f t="shared" si="32"/>
        <v>1.8365254155019981E-4</v>
      </c>
      <c r="Y335" s="170">
        <v>456.15965254657289</v>
      </c>
      <c r="AA335" s="249"/>
      <c r="AB335" s="170">
        <v>26803.34486873764</v>
      </c>
      <c r="AC335" s="16"/>
      <c r="AD335" s="16"/>
      <c r="AE335" s="16"/>
      <c r="AF335" s="16">
        <v>3.6249361216966665</v>
      </c>
    </row>
    <row r="336" spans="19:32" x14ac:dyDescent="0.25">
      <c r="S336" s="249"/>
      <c r="T336" s="19">
        <v>1986</v>
      </c>
      <c r="U336" s="169">
        <f t="shared" si="30"/>
        <v>0.33533852948747533</v>
      </c>
      <c r="V336" s="16">
        <v>8.1925187584666291E-3</v>
      </c>
      <c r="W336" s="17">
        <f t="shared" si="31"/>
        <v>3.1619635249372932E-2</v>
      </c>
      <c r="X336" s="20">
        <f t="shared" si="32"/>
        <v>1.8404377373782641E-4</v>
      </c>
      <c r="Y336" s="170">
        <v>478.25309215695404</v>
      </c>
      <c r="AA336" s="249"/>
      <c r="AB336" s="170">
        <v>28421.627001943067</v>
      </c>
      <c r="AC336" s="16"/>
      <c r="AD336" s="16"/>
      <c r="AE336" s="16"/>
      <c r="AF336" s="16">
        <v>3.4957324940018046</v>
      </c>
    </row>
    <row r="337" spans="19:32" x14ac:dyDescent="0.25">
      <c r="S337" s="249"/>
      <c r="T337" s="19">
        <v>1987</v>
      </c>
      <c r="U337" s="169">
        <f t="shared" si="30"/>
        <v>0.33727429030549549</v>
      </c>
      <c r="V337" s="16">
        <v>1.2688127272721313E-2</v>
      </c>
      <c r="W337" s="17">
        <f t="shared" si="31"/>
        <v>3.332280671712138E-2</v>
      </c>
      <c r="X337" s="20">
        <f t="shared" si="32"/>
        <v>1.4360801864356798E-4</v>
      </c>
      <c r="Y337" s="170">
        <v>533.46296859710174</v>
      </c>
      <c r="AA337" s="249"/>
      <c r="AB337" s="170">
        <v>29006.138028050224</v>
      </c>
      <c r="AC337" s="16"/>
      <c r="AD337" s="16"/>
      <c r="AE337" s="16"/>
      <c r="AF337" s="16">
        <v>3.4216509814923564</v>
      </c>
    </row>
    <row r="338" spans="19:32" x14ac:dyDescent="0.25">
      <c r="S338" s="249"/>
      <c r="T338" s="19">
        <v>1988</v>
      </c>
      <c r="U338" s="169">
        <f t="shared" si="30"/>
        <v>0.33913563886440984</v>
      </c>
      <c r="V338" s="16">
        <v>1.5577300053760785E-2</v>
      </c>
      <c r="W338" s="17">
        <f t="shared" si="31"/>
        <v>3.5193414419365479E-2</v>
      </c>
      <c r="X338" s="20">
        <f t="shared" si="32"/>
        <v>1.3049666135287578E-4</v>
      </c>
      <c r="Y338" s="170">
        <v>591.69538928602026</v>
      </c>
      <c r="AA338" s="249"/>
      <c r="AB338" s="170">
        <v>29634.809286465941</v>
      </c>
      <c r="AC338" s="16"/>
      <c r="AD338" s="16"/>
      <c r="AE338" s="16"/>
      <c r="AF338" s="16">
        <v>3.4078432352311858</v>
      </c>
    </row>
    <row r="339" spans="19:32" x14ac:dyDescent="0.25">
      <c r="S339" s="249"/>
      <c r="T339" s="19">
        <v>1989</v>
      </c>
      <c r="U339" s="169">
        <f t="shared" si="30"/>
        <v>0.34099789052717294</v>
      </c>
      <c r="V339" s="16">
        <v>1.8726584569056789E-2</v>
      </c>
      <c r="W339" s="17">
        <f t="shared" si="31"/>
        <v>3.6257503635227763E-2</v>
      </c>
      <c r="X339" s="20">
        <f t="shared" si="32"/>
        <v>1.0479994673600875E-4</v>
      </c>
      <c r="Y339" s="170">
        <v>623.78726410884576</v>
      </c>
      <c r="AA339" s="249"/>
      <c r="AB339" s="170">
        <v>30788.482054069063</v>
      </c>
      <c r="AC339" s="16"/>
      <c r="AD339" s="16"/>
      <c r="AE339" s="16"/>
      <c r="AF339" s="16">
        <v>3.4221402641959662</v>
      </c>
    </row>
    <row r="340" spans="19:32" x14ac:dyDescent="0.25">
      <c r="S340" s="249"/>
      <c r="T340" s="19">
        <v>1990</v>
      </c>
      <c r="U340" s="169">
        <f t="shared" si="30"/>
        <v>0.34290836740059433</v>
      </c>
      <c r="V340" s="16">
        <v>2.0461205233324221E-2</v>
      </c>
      <c r="W340" s="17">
        <f t="shared" si="31"/>
        <v>3.8280435772469902E-2</v>
      </c>
      <c r="X340" s="20">
        <f t="shared" si="32"/>
        <v>1.0888197147445778E-4</v>
      </c>
      <c r="Y340" s="170">
        <v>682.89820253206028</v>
      </c>
      <c r="AA340" s="249"/>
      <c r="AB340" s="170">
        <v>32658.849223354762</v>
      </c>
      <c r="AC340" s="16"/>
      <c r="AD340" s="16"/>
      <c r="AE340" s="16"/>
      <c r="AF340" s="16">
        <v>3.5193839858196023</v>
      </c>
    </row>
    <row r="341" spans="19:32" x14ac:dyDescent="0.25">
      <c r="S341" s="249"/>
      <c r="T341" s="19">
        <v>1991</v>
      </c>
      <c r="U341" s="169">
        <f t="shared" si="30"/>
        <v>0.34479035652187034</v>
      </c>
      <c r="V341" s="16">
        <v>2.56129893596963E-2</v>
      </c>
      <c r="W341" s="17">
        <f t="shared" si="31"/>
        <v>3.8898408745323541E-2</v>
      </c>
      <c r="X341" s="20">
        <f t="shared" si="32"/>
        <v>6.0856314476561567E-5</v>
      </c>
      <c r="Y341" s="170">
        <v>700.48883941807321</v>
      </c>
      <c r="AA341" s="249"/>
      <c r="AB341" s="170">
        <v>34773.333791445853</v>
      </c>
      <c r="AC341" s="16"/>
      <c r="AD341" s="16"/>
      <c r="AE341" s="16"/>
      <c r="AF341" s="16">
        <v>3.4660389827974005</v>
      </c>
    </row>
    <row r="342" spans="19:32" x14ac:dyDescent="0.25">
      <c r="S342" s="249"/>
      <c r="T342" s="19">
        <v>1992</v>
      </c>
      <c r="U342" s="169">
        <f t="shared" ref="U342:U369" si="33">P41</f>
        <v>0.34678446763399479</v>
      </c>
      <c r="V342" s="16">
        <v>2.9304527557427348E-2</v>
      </c>
      <c r="W342" s="17">
        <f t="shared" si="31"/>
        <v>4.0652720585271002E-2</v>
      </c>
      <c r="X342" s="20">
        <f t="shared" si="32"/>
        <v>4.4659418715869052E-5</v>
      </c>
      <c r="Y342" s="170">
        <v>749.31535185332973</v>
      </c>
      <c r="AA342" s="249"/>
      <c r="AB342" s="170">
        <v>36727.482241743186</v>
      </c>
      <c r="AC342" s="16"/>
      <c r="AD342" s="16"/>
      <c r="AE342" s="16"/>
      <c r="AF342" s="16">
        <v>3.4050414470403116</v>
      </c>
    </row>
    <row r="343" spans="19:32" x14ac:dyDescent="0.25">
      <c r="S343" s="249"/>
      <c r="T343" s="19">
        <v>1993</v>
      </c>
      <c r="U343" s="169">
        <f t="shared" si="33"/>
        <v>0.34883827353996066</v>
      </c>
      <c r="V343" s="16">
        <v>3.3194745008370399E-2</v>
      </c>
      <c r="W343" s="17">
        <f t="shared" si="31"/>
        <v>4.2666429515043236E-2</v>
      </c>
      <c r="X343" s="20">
        <f t="shared" si="32"/>
        <v>3.1295260845727231E-5</v>
      </c>
      <c r="Y343" s="170">
        <v>803.46770283706735</v>
      </c>
      <c r="AA343" s="249"/>
      <c r="AB343" s="170">
        <v>38280.818494357765</v>
      </c>
      <c r="AC343" s="16"/>
      <c r="AD343" s="16"/>
      <c r="AE343" s="16"/>
      <c r="AF343" s="16">
        <v>3.2960568096185381</v>
      </c>
    </row>
    <row r="344" spans="19:32" x14ac:dyDescent="0.25">
      <c r="S344" s="249"/>
      <c r="T344" s="19">
        <v>1994</v>
      </c>
      <c r="U344" s="169">
        <f t="shared" si="33"/>
        <v>0.35095361798753827</v>
      </c>
      <c r="V344" s="16">
        <v>3.7208849357129155E-2</v>
      </c>
      <c r="W344" s="17">
        <f t="shared" si="31"/>
        <v>4.6903379965310743E-2</v>
      </c>
      <c r="X344" s="20">
        <f t="shared" si="32"/>
        <v>3.2983998059731499E-5</v>
      </c>
      <c r="Y344" s="170">
        <v>911.51411745074506</v>
      </c>
      <c r="AA344" s="249"/>
      <c r="AB344" s="170">
        <v>38763.177544550963</v>
      </c>
      <c r="AC344" s="16"/>
      <c r="AD344" s="16"/>
      <c r="AE344" s="16"/>
      <c r="AF344" s="16">
        <v>3.3310192625858224</v>
      </c>
    </row>
    <row r="345" spans="19:32" x14ac:dyDescent="0.25">
      <c r="S345" s="249"/>
      <c r="T345" s="19">
        <v>1995</v>
      </c>
      <c r="U345" s="169">
        <f t="shared" si="33"/>
        <v>0.35314275611369694</v>
      </c>
      <c r="V345" s="16">
        <v>4.151351892667425E-2</v>
      </c>
      <c r="W345" s="17">
        <f t="shared" si="31"/>
        <v>5.2586449421461873E-2</v>
      </c>
      <c r="X345" s="20">
        <f t="shared" si="32"/>
        <v>4.3298759076151197E-5</v>
      </c>
      <c r="Y345" s="170">
        <v>1045.727708051415</v>
      </c>
      <c r="AA345" s="249"/>
      <c r="AB345" s="170">
        <v>36920.841352490221</v>
      </c>
      <c r="AC345" s="16"/>
      <c r="AD345" s="16"/>
      <c r="AE345" s="16"/>
      <c r="AF345" s="16">
        <v>3.1759820985738925</v>
      </c>
    </row>
    <row r="346" spans="19:32" x14ac:dyDescent="0.25">
      <c r="S346" s="249"/>
      <c r="T346" s="19">
        <v>1996</v>
      </c>
      <c r="U346" s="169">
        <f t="shared" si="33"/>
        <v>0.35538165085072604</v>
      </c>
      <c r="V346" s="16">
        <v>4.587177457332333E-2</v>
      </c>
      <c r="W346" s="17">
        <f t="shared" si="31"/>
        <v>5.595775800292549E-2</v>
      </c>
      <c r="X346" s="20">
        <f t="shared" si="32"/>
        <v>3.6151931138140089E-5</v>
      </c>
      <c r="Y346" s="170">
        <v>1120.4282695321738</v>
      </c>
      <c r="AA346" s="249"/>
      <c r="AB346" s="170">
        <v>38615.139385886854</v>
      </c>
      <c r="AC346" s="16"/>
      <c r="AD346" s="16"/>
      <c r="AE346" s="16"/>
      <c r="AF346" s="16">
        <v>3.1495798941569215</v>
      </c>
    </row>
    <row r="347" spans="19:32" x14ac:dyDescent="0.25">
      <c r="S347" s="249"/>
      <c r="T347" s="19">
        <v>1997</v>
      </c>
      <c r="U347" s="169">
        <f t="shared" si="33"/>
        <v>0.35761545396912409</v>
      </c>
      <c r="V347" s="16">
        <v>5.0360591406566353E-2</v>
      </c>
      <c r="W347" s="17">
        <f t="shared" si="31"/>
        <v>5.3341143708380001E-2</v>
      </c>
      <c r="X347" s="20">
        <f t="shared" si="32"/>
        <v>3.1769455560298008E-6</v>
      </c>
      <c r="Y347" s="170">
        <v>1062.7445219076324</v>
      </c>
      <c r="AA347" s="249"/>
      <c r="AB347" s="170">
        <v>40104.099823735698</v>
      </c>
      <c r="AC347" s="16"/>
      <c r="AD347" s="16"/>
      <c r="AE347" s="16"/>
      <c r="AF347" s="16">
        <v>3.0908293969989824</v>
      </c>
    </row>
    <row r="348" spans="19:32" x14ac:dyDescent="0.25">
      <c r="S348" s="249"/>
      <c r="T348" s="19">
        <v>1998</v>
      </c>
      <c r="U348" s="169">
        <f t="shared" si="33"/>
        <v>0.35986283649358125</v>
      </c>
      <c r="V348" s="16">
        <v>5.4960247039336448E-2</v>
      </c>
      <c r="W348" s="17">
        <f t="shared" si="31"/>
        <v>4.2617927596122575E-2</v>
      </c>
      <c r="X348" s="20">
        <f t="shared" si="32"/>
        <v>5.4818931218056384E-5</v>
      </c>
      <c r="Y348" s="170">
        <v>802.18590152184288</v>
      </c>
      <c r="AA348" s="249"/>
      <c r="AB348" s="170">
        <v>41275.198129244905</v>
      </c>
      <c r="AC348" s="16"/>
      <c r="AD348" s="16"/>
      <c r="AE348" s="16"/>
      <c r="AF348" s="16">
        <v>3.1241613548954263</v>
      </c>
    </row>
    <row r="349" spans="19:32" x14ac:dyDescent="0.25">
      <c r="S349" s="249"/>
      <c r="T349" s="19">
        <v>1999</v>
      </c>
      <c r="U349" s="169">
        <f t="shared" si="33"/>
        <v>0.36211718412473864</v>
      </c>
      <c r="V349" s="16">
        <v>5.9606813642954518E-2</v>
      </c>
      <c r="W349" s="17">
        <f t="shared" si="31"/>
        <v>4.7458623767277074E-2</v>
      </c>
      <c r="X349" s="20">
        <f t="shared" si="32"/>
        <v>5.3440717105870145E-5</v>
      </c>
      <c r="Y349" s="170">
        <v>925.13450134712718</v>
      </c>
      <c r="AA349" s="249"/>
      <c r="AB349" s="170">
        <v>42362.925202954626</v>
      </c>
      <c r="AC349" s="16"/>
      <c r="AD349" s="16"/>
      <c r="AE349" s="16"/>
      <c r="AF349" s="16">
        <v>2.9734554451279958</v>
      </c>
    </row>
    <row r="350" spans="19:32" x14ac:dyDescent="0.25">
      <c r="S350" s="249"/>
      <c r="T350" s="19">
        <v>2000</v>
      </c>
      <c r="U350" s="169">
        <f t="shared" si="33"/>
        <v>0.36439033239662533</v>
      </c>
      <c r="V350" s="16">
        <v>6.2732985441706357E-2</v>
      </c>
      <c r="W350" s="17">
        <f t="shared" si="31"/>
        <v>5.0901019438579179E-2</v>
      </c>
      <c r="X350" s="20">
        <f t="shared" si="32"/>
        <v>5.1012977445302938E-5</v>
      </c>
      <c r="Y350" s="170">
        <v>1007.0748565632853</v>
      </c>
      <c r="AA350" s="249"/>
      <c r="AB350" s="170">
        <v>43548.466697873009</v>
      </c>
      <c r="AC350" s="16"/>
      <c r="AD350" s="16"/>
      <c r="AE350" s="16"/>
      <c r="AF350" s="16">
        <v>2.9507657508395106</v>
      </c>
    </row>
    <row r="351" spans="19:32" x14ac:dyDescent="0.25">
      <c r="S351" s="249"/>
      <c r="T351" s="19">
        <v>2001</v>
      </c>
      <c r="U351" s="169">
        <f t="shared" si="33"/>
        <v>0.36662632502613368</v>
      </c>
      <c r="V351" s="16">
        <v>7.3071694705384882E-2</v>
      </c>
      <c r="W351" s="17">
        <f t="shared" si="31"/>
        <v>4.9406534885064031E-2</v>
      </c>
      <c r="X351" s="20">
        <f t="shared" si="32"/>
        <v>2.0532532982728876E-4</v>
      </c>
      <c r="Y351" s="170">
        <v>972.0142644174947</v>
      </c>
      <c r="AA351" s="249"/>
      <c r="AB351" s="170">
        <v>43816.107113227001</v>
      </c>
      <c r="AC351" s="16"/>
      <c r="AD351" s="16"/>
      <c r="AE351" s="16"/>
      <c r="AF351" s="16">
        <v>2.9830734773373804</v>
      </c>
    </row>
    <row r="352" spans="19:32" x14ac:dyDescent="0.25">
      <c r="S352" s="249"/>
      <c r="T352" s="19">
        <v>2002</v>
      </c>
      <c r="U352" s="169">
        <f t="shared" si="33"/>
        <v>0.36876894056594539</v>
      </c>
      <c r="V352" s="16">
        <v>8.0263229623411828E-2</v>
      </c>
      <c r="W352" s="17">
        <f t="shared" si="31"/>
        <v>5.3158831358872234E-2</v>
      </c>
      <c r="X352" s="20">
        <f t="shared" si="32"/>
        <v>2.7091551410459092E-4</v>
      </c>
      <c r="Y352" s="170">
        <v>1058.6498107621196</v>
      </c>
      <c r="AA352" s="249"/>
      <c r="AB352" s="170">
        <v>44200.650752707719</v>
      </c>
      <c r="AC352" s="16"/>
      <c r="AD352" s="16"/>
      <c r="AE352" s="16"/>
      <c r="AF352" s="16">
        <v>2.9712804508383397</v>
      </c>
    </row>
    <row r="353" spans="19:32" x14ac:dyDescent="0.25">
      <c r="S353" s="249"/>
      <c r="T353" s="19">
        <v>2003</v>
      </c>
      <c r="U353" s="169">
        <f t="shared" si="33"/>
        <v>0.37081442924096158</v>
      </c>
      <c r="V353" s="16">
        <v>7.1637585266176945E-2</v>
      </c>
      <c r="W353" s="17">
        <f t="shared" si="31"/>
        <v>5.9334651781832802E-2</v>
      </c>
      <c r="X353" s="20">
        <f t="shared" si="32"/>
        <v>5.6127277537585673E-5</v>
      </c>
      <c r="Y353" s="170">
        <v>1192.0692544855604</v>
      </c>
      <c r="AA353" s="249"/>
      <c r="AB353" s="170">
        <v>45913.572319761901</v>
      </c>
      <c r="AC353" s="16"/>
      <c r="AD353" s="16"/>
      <c r="AE353" s="16"/>
      <c r="AF353" s="16">
        <v>2.9417107024444502</v>
      </c>
    </row>
    <row r="354" spans="19:32" x14ac:dyDescent="0.25">
      <c r="S354" s="249"/>
      <c r="T354" s="19">
        <v>2004</v>
      </c>
      <c r="U354" s="169">
        <f t="shared" si="33"/>
        <v>0.3728000542062801</v>
      </c>
      <c r="V354" s="16">
        <v>7.7388969103038482E-2</v>
      </c>
      <c r="W354" s="17">
        <f t="shared" si="31"/>
        <v>6.6765262134095602E-2</v>
      </c>
      <c r="X354" s="20">
        <f t="shared" si="32"/>
        <v>4.207538834915226E-5</v>
      </c>
      <c r="Y354" s="170">
        <v>1340.0187127867878</v>
      </c>
      <c r="AA354" s="249"/>
      <c r="AB354" s="170">
        <v>48003.030529980337</v>
      </c>
      <c r="AC354" s="16"/>
      <c r="AD354" s="16"/>
      <c r="AE354" s="16"/>
      <c r="AF354" s="16">
        <v>3.0076557892503608</v>
      </c>
    </row>
    <row r="355" spans="19:32" x14ac:dyDescent="0.25">
      <c r="S355" s="249"/>
      <c r="T355" s="19">
        <v>2005</v>
      </c>
      <c r="U355" s="169">
        <f t="shared" si="33"/>
        <v>0.37471337062968318</v>
      </c>
      <c r="V355" s="16">
        <v>7.4613313416415736E-2</v>
      </c>
      <c r="W355" s="17">
        <f t="shared" si="31"/>
        <v>7.6722654353310618E-2</v>
      </c>
      <c r="X355" s="20">
        <f t="shared" si="32"/>
        <v>1.6672193899655054E-6</v>
      </c>
      <c r="Y355" s="170">
        <v>1521.0663393033617</v>
      </c>
      <c r="AA355" s="249"/>
      <c r="AB355" s="170">
        <v>49530.004705229621</v>
      </c>
      <c r="AC355" s="16"/>
      <c r="AD355" s="16"/>
      <c r="AE355" s="16"/>
      <c r="AF355" s="16">
        <v>3.0276665266506724</v>
      </c>
    </row>
    <row r="356" spans="19:32" x14ac:dyDescent="0.25">
      <c r="S356" s="249"/>
      <c r="T356" s="19">
        <v>2006</v>
      </c>
      <c r="U356" s="169">
        <f t="shared" si="33"/>
        <v>0.37659019045941577</v>
      </c>
      <c r="V356" s="16">
        <v>7.605758636947324E-2</v>
      </c>
      <c r="W356" s="17">
        <f t="shared" si="31"/>
        <v>8.9476487395680787E-2</v>
      </c>
      <c r="X356" s="20">
        <f t="shared" si="32"/>
        <v>6.7811429955674544E-5</v>
      </c>
      <c r="Y356" s="170">
        <v>1730.5624310515702</v>
      </c>
      <c r="AA356" s="249" t="s">
        <v>392</v>
      </c>
      <c r="AB356" s="16">
        <v>89.859619021193609</v>
      </c>
      <c r="AC356" s="16"/>
      <c r="AD356" s="16"/>
      <c r="AE356" s="16"/>
      <c r="AF356" s="16">
        <v>7.6504196345557936E-14</v>
      </c>
    </row>
    <row r="357" spans="19:32" x14ac:dyDescent="0.25">
      <c r="S357" s="249"/>
      <c r="T357" s="19">
        <v>2007</v>
      </c>
      <c r="U357" s="169">
        <f t="shared" si="33"/>
        <v>0.3784182088188322</v>
      </c>
      <c r="V357" s="16">
        <v>7.5639364209386897E-2</v>
      </c>
      <c r="W357" s="17">
        <f t="shared" si="31"/>
        <v>0.11026448646924794</v>
      </c>
      <c r="X357" s="20">
        <f t="shared" si="32"/>
        <v>4.5368524676386228E-4</v>
      </c>
      <c r="Y357" s="170">
        <v>2032.4115299658938</v>
      </c>
      <c r="AA357" s="249"/>
      <c r="AB357" s="170">
        <v>90.325745371300243</v>
      </c>
      <c r="AC357" s="16"/>
      <c r="AD357" s="16"/>
      <c r="AE357" s="16"/>
      <c r="AF357" s="16">
        <v>7.8163173243279271E-14</v>
      </c>
    </row>
    <row r="358" spans="19:32" x14ac:dyDescent="0.25">
      <c r="S358" s="249"/>
      <c r="T358" s="19">
        <v>2008</v>
      </c>
      <c r="U358" s="169">
        <f t="shared" si="33"/>
        <v>0.38014588045807951</v>
      </c>
      <c r="V358" s="16">
        <v>7.5515496707963689E-2</v>
      </c>
      <c r="W358" s="17">
        <f t="shared" si="31"/>
        <v>0.11020056508314592</v>
      </c>
      <c r="X358" s="20">
        <f t="shared" si="32"/>
        <v>4.5733600997657938E-4</v>
      </c>
      <c r="Y358" s="170">
        <v>2031.5439003872002</v>
      </c>
      <c r="AA358" s="249"/>
      <c r="AB358" s="170">
        <v>95.17675961588958</v>
      </c>
      <c r="AC358" s="16"/>
      <c r="AD358" s="16"/>
      <c r="AE358" s="16"/>
      <c r="AF358" s="16">
        <v>5.1217619368818715E-14</v>
      </c>
    </row>
    <row r="359" spans="19:32" x14ac:dyDescent="0.25">
      <c r="S359" s="249"/>
      <c r="T359" s="19">
        <v>2009</v>
      </c>
      <c r="U359" s="169">
        <f t="shared" si="33"/>
        <v>0.38179418764675388</v>
      </c>
      <c r="V359" s="16">
        <v>9.0856456539123664E-2</v>
      </c>
      <c r="W359" s="17">
        <f t="shared" si="31"/>
        <v>0.10953357605144444</v>
      </c>
      <c r="X359" s="20">
        <f t="shared" si="32"/>
        <v>1.3318309652231156E-4</v>
      </c>
      <c r="Y359" s="170">
        <v>2022.4708662134681</v>
      </c>
      <c r="AA359" s="249"/>
      <c r="AB359" s="170">
        <v>107.54128189378247</v>
      </c>
      <c r="AC359" s="16"/>
      <c r="AD359" s="16"/>
      <c r="AE359" s="16"/>
      <c r="AF359" s="16">
        <v>4.944550189691768E-14</v>
      </c>
    </row>
    <row r="360" spans="19:32" x14ac:dyDescent="0.25">
      <c r="S360" s="249"/>
      <c r="T360" s="19">
        <v>2010</v>
      </c>
      <c r="U360" s="169">
        <f t="shared" si="33"/>
        <v>0.38340176167124657</v>
      </c>
      <c r="V360" s="16">
        <v>8.4951856175311063E-2</v>
      </c>
      <c r="W360" s="17">
        <f t="shared" si="31"/>
        <v>0.14687271423505105</v>
      </c>
      <c r="X360" s="20">
        <f t="shared" si="32"/>
        <v>1.4700362215253704E-3</v>
      </c>
      <c r="Y360" s="170">
        <v>2484.1306379549774</v>
      </c>
      <c r="AA360" s="249"/>
      <c r="AB360" s="170">
        <v>119.32537993008579</v>
      </c>
      <c r="AC360" s="16"/>
      <c r="AD360" s="16"/>
      <c r="AE360" s="16"/>
      <c r="AF360" s="16">
        <v>5.2402556466642373E-14</v>
      </c>
    </row>
    <row r="361" spans="19:32" x14ac:dyDescent="0.25">
      <c r="S361" s="249"/>
      <c r="T361" s="19">
        <v>2011</v>
      </c>
      <c r="U361" s="169">
        <f t="shared" si="33"/>
        <v>0.38507879688348134</v>
      </c>
      <c r="V361" s="16">
        <v>8.9721645398025796E-2</v>
      </c>
      <c r="W361" s="17">
        <f t="shared" si="31"/>
        <v>0.17101557485757515</v>
      </c>
      <c r="X361" s="20">
        <f t="shared" si="32"/>
        <v>2.5448713874827132E-3</v>
      </c>
      <c r="Y361" s="170">
        <v>2744.5271519472262</v>
      </c>
      <c r="AA361" s="249"/>
      <c r="AB361" s="170">
        <v>123.67697644946708</v>
      </c>
      <c r="AC361" s="16"/>
      <c r="AD361" s="16"/>
      <c r="AE361" s="16"/>
      <c r="AF361" s="16">
        <v>5.6407907107621442E-14</v>
      </c>
    </row>
    <row r="362" spans="19:32" x14ac:dyDescent="0.25">
      <c r="S362" s="249"/>
      <c r="T362" s="19">
        <v>2012</v>
      </c>
      <c r="U362" s="169">
        <f t="shared" si="33"/>
        <v>0.38649380576389064</v>
      </c>
      <c r="V362" s="16">
        <v>9.1302794454159397E-2</v>
      </c>
      <c r="W362" s="17">
        <f t="shared" si="31"/>
        <v>0.17486232984948327</v>
      </c>
      <c r="X362" s="20">
        <f t="shared" si="32"/>
        <v>2.6985754874236309E-3</v>
      </c>
      <c r="Y362" s="170">
        <v>2783.9319814904156</v>
      </c>
      <c r="AA362" s="249"/>
      <c r="AB362" s="170">
        <v>103.60246400701658</v>
      </c>
      <c r="AC362" s="16"/>
      <c r="AD362" s="16"/>
      <c r="AE362" s="16"/>
      <c r="AF362" s="16">
        <v>5.29396512999013E-14</v>
      </c>
    </row>
    <row r="363" spans="19:32" x14ac:dyDescent="0.25">
      <c r="S363" s="249"/>
      <c r="T363" s="19">
        <v>2013</v>
      </c>
      <c r="U363" s="169">
        <f t="shared" si="33"/>
        <v>0.38777569680528412</v>
      </c>
      <c r="V363" s="16">
        <v>0.17500994212504559</v>
      </c>
      <c r="W363" s="17">
        <f t="shared" si="31"/>
        <v>0.18063834116815872</v>
      </c>
      <c r="X363" s="20">
        <f t="shared" si="32"/>
        <v>1.2284298132900145E-5</v>
      </c>
      <c r="Y363" s="170">
        <v>2842.1520028221425</v>
      </c>
      <c r="AA363" s="249"/>
      <c r="AB363" s="170">
        <v>103.44378358777095</v>
      </c>
      <c r="AC363" s="16"/>
      <c r="AD363" s="16"/>
      <c r="AE363" s="16"/>
      <c r="AF363" s="16">
        <v>5.4317058350513325E-14</v>
      </c>
    </row>
    <row r="364" spans="19:32" x14ac:dyDescent="0.25">
      <c r="S364" s="249"/>
      <c r="T364" s="19">
        <v>2014</v>
      </c>
      <c r="U364" s="169">
        <f t="shared" si="33"/>
        <v>0.38898225833569244</v>
      </c>
      <c r="V364" s="16">
        <v>0.14930654121302067</v>
      </c>
      <c r="W364" s="17">
        <f t="shared" si="31"/>
        <v>0.19308063942353815</v>
      </c>
      <c r="X364" s="20">
        <f t="shared" si="32"/>
        <v>7.4535678516742909E-4</v>
      </c>
      <c r="Y364" s="170">
        <v>2963.9857199493613</v>
      </c>
      <c r="AA364" s="249"/>
      <c r="AB364" s="170">
        <v>110.12070935352675</v>
      </c>
      <c r="AC364" s="16"/>
      <c r="AD364" s="16"/>
      <c r="AE364" s="16"/>
      <c r="AF364" s="16">
        <v>5.4040838495820223E-14</v>
      </c>
    </row>
    <row r="365" spans="19:32" x14ac:dyDescent="0.25">
      <c r="S365" s="249"/>
      <c r="T365" s="19">
        <v>2015</v>
      </c>
      <c r="U365" s="169">
        <f t="shared" si="33"/>
        <v>0.39013826824096642</v>
      </c>
      <c r="V365" s="16">
        <v>0.12194200105584671</v>
      </c>
      <c r="W365" s="17">
        <f t="shared" si="31"/>
        <v>0.18942247436219495</v>
      </c>
      <c r="X365" s="20">
        <f t="shared" si="32"/>
        <v>1.7765391885192331E-3</v>
      </c>
      <c r="Y365" s="170">
        <v>2928.6480959200321</v>
      </c>
      <c r="AA365" s="249"/>
      <c r="AB365" s="170">
        <v>120.25071530980618</v>
      </c>
      <c r="AC365" s="16"/>
      <c r="AD365" s="16"/>
      <c r="AE365" s="16"/>
      <c r="AF365" s="16">
        <v>4.5814163772195983E-14</v>
      </c>
    </row>
    <row r="366" spans="19:32" x14ac:dyDescent="0.25">
      <c r="S366" s="249"/>
      <c r="T366" s="19">
        <v>2016</v>
      </c>
      <c r="U366" s="169">
        <f t="shared" si="33"/>
        <v>0.39120292968649989</v>
      </c>
      <c r="V366" s="16">
        <v>0.12874153032658353</v>
      </c>
      <c r="W366" s="17">
        <f t="shared" si="31"/>
        <v>0.20333951758854585</v>
      </c>
      <c r="X366" s="20">
        <f t="shared" si="32"/>
        <v>2.1769894193175883E-3</v>
      </c>
      <c r="Y366" s="170">
        <v>3061.0950974238494</v>
      </c>
      <c r="AA366" s="249"/>
      <c r="AB366" s="170">
        <v>127.72903168391113</v>
      </c>
      <c r="AC366" s="16"/>
      <c r="AD366" s="16"/>
      <c r="AE366" s="16"/>
      <c r="AF366" s="16">
        <v>5.1334400532506447E-14</v>
      </c>
    </row>
    <row r="367" spans="19:32" x14ac:dyDescent="0.25">
      <c r="S367" s="249"/>
      <c r="T367" s="19">
        <v>2017</v>
      </c>
      <c r="U367" s="169">
        <f t="shared" si="33"/>
        <v>0.39224132249292282</v>
      </c>
      <c r="V367" s="16">
        <v>0.17617858249815746</v>
      </c>
      <c r="W367" s="17">
        <f t="shared" si="31"/>
        <v>0.23711609068449413</v>
      </c>
      <c r="X367" s="20">
        <f t="shared" si="32"/>
        <v>1.4565410444478538E-3</v>
      </c>
      <c r="Y367" s="170">
        <v>3362.8692837643962</v>
      </c>
      <c r="AA367" s="249"/>
      <c r="AB367" s="170">
        <v>133.98012838888454</v>
      </c>
      <c r="AC367" s="16"/>
      <c r="AD367" s="16"/>
      <c r="AE367" s="16"/>
      <c r="AF367" s="16">
        <v>2.2330880036561883E-4</v>
      </c>
    </row>
    <row r="368" spans="19:32" x14ac:dyDescent="0.25">
      <c r="S368" s="249"/>
      <c r="T368" s="19">
        <v>2018</v>
      </c>
      <c r="U368" s="169">
        <f t="shared" si="33"/>
        <v>0.39340318736220609</v>
      </c>
      <c r="V368" s="16">
        <v>0.18590300124747208</v>
      </c>
      <c r="W368" s="17">
        <f t="shared" si="31"/>
        <v>0.25203902056387756</v>
      </c>
      <c r="X368" s="20">
        <f t="shared" si="32"/>
        <v>1.7207349397076446E-3</v>
      </c>
      <c r="Y368" s="170">
        <v>3488.8044121268777</v>
      </c>
      <c r="AA368" s="249"/>
      <c r="AB368" s="170">
        <v>139.70207958572053</v>
      </c>
      <c r="AC368" s="16"/>
      <c r="AD368" s="16"/>
      <c r="AE368" s="16"/>
      <c r="AF368" s="16">
        <v>4.9227185544615333E-4</v>
      </c>
    </row>
    <row r="369" spans="19:32" x14ac:dyDescent="0.25">
      <c r="S369" s="249"/>
      <c r="T369" s="19">
        <v>2019</v>
      </c>
      <c r="U369" s="169">
        <f t="shared" si="33"/>
        <v>0.39462848206025014</v>
      </c>
      <c r="V369" s="16">
        <v>0.17308985019681594</v>
      </c>
      <c r="W369" s="17">
        <f t="shared" si="31"/>
        <v>0.2576187821612973</v>
      </c>
      <c r="X369" s="20">
        <f t="shared" si="32"/>
        <v>2.8196758861090982E-3</v>
      </c>
      <c r="Y369" s="170">
        <v>3534.8922138689159</v>
      </c>
      <c r="AA369" s="249"/>
      <c r="AB369" s="170">
        <v>165.77791512395018</v>
      </c>
      <c r="AC369" s="16"/>
      <c r="AD369" s="16"/>
      <c r="AE369" s="16"/>
      <c r="AF369" s="16">
        <v>1.1298235196255523E-3</v>
      </c>
    </row>
    <row r="370" spans="19:32" x14ac:dyDescent="0.25">
      <c r="S370" s="249" t="s">
        <v>400</v>
      </c>
      <c r="T370" s="19">
        <v>1960</v>
      </c>
      <c r="U370" s="169">
        <f>Q9</f>
        <v>9.1199625014806773E-2</v>
      </c>
      <c r="V370" s="16">
        <v>5.9070574161656286E-2</v>
      </c>
      <c r="W370" s="17">
        <f t="shared" si="31"/>
        <v>4.3098682120659267E-2</v>
      </c>
      <c r="X370" s="20">
        <f t="shared" si="32"/>
        <v>2.3265146126453333E-5</v>
      </c>
      <c r="Y370" s="16">
        <v>814.8438571645712</v>
      </c>
      <c r="AA370" s="249"/>
      <c r="AB370" s="170">
        <v>204.44013648169258</v>
      </c>
      <c r="AC370" s="16"/>
      <c r="AD370" s="16"/>
      <c r="AE370" s="16"/>
      <c r="AF370" s="16">
        <v>1.1876823548294024E-3</v>
      </c>
    </row>
    <row r="371" spans="19:32" x14ac:dyDescent="0.25">
      <c r="S371" s="249"/>
      <c r="T371" s="19">
        <v>1961</v>
      </c>
      <c r="U371" s="169">
        <f t="shared" ref="U371:U429" si="34">Q10</f>
        <v>9.1899034001454966E-2</v>
      </c>
      <c r="V371" s="16">
        <v>3.8403499438443345E-2</v>
      </c>
      <c r="W371" s="17">
        <f t="shared" si="31"/>
        <v>4.3973087821522809E-2</v>
      </c>
      <c r="X371" s="20">
        <f t="shared" si="32"/>
        <v>2.8507369605832875E-6</v>
      </c>
      <c r="Y371" s="170">
        <v>837.6013216078469</v>
      </c>
      <c r="AA371" s="249"/>
      <c r="AB371" s="170">
        <v>210.12490231984799</v>
      </c>
      <c r="AC371" s="16"/>
      <c r="AD371" s="16"/>
      <c r="AE371" s="16"/>
      <c r="AF371" s="16">
        <v>1.5057060320557362E-3</v>
      </c>
    </row>
    <row r="372" spans="19:32" x14ac:dyDescent="0.25">
      <c r="S372" s="249"/>
      <c r="T372" s="19">
        <v>1962</v>
      </c>
      <c r="U372" s="169">
        <f t="shared" si="34"/>
        <v>9.2208006865362915E-2</v>
      </c>
      <c r="V372" s="16">
        <v>5.7599485327679674E-2</v>
      </c>
      <c r="W372" s="17">
        <f t="shared" si="31"/>
        <v>4.4300821850598138E-2</v>
      </c>
      <c r="X372" s="20">
        <f t="shared" si="32"/>
        <v>1.6307396365280466E-5</v>
      </c>
      <c r="Y372" s="170">
        <v>846.04492109008288</v>
      </c>
      <c r="AA372" s="249"/>
      <c r="AB372" s="170">
        <v>232.6785568224042</v>
      </c>
      <c r="AC372" s="16"/>
      <c r="AD372" s="16"/>
      <c r="AE372" s="16"/>
      <c r="AF372" s="16">
        <v>2.2853566595685084E-3</v>
      </c>
    </row>
    <row r="373" spans="19:32" x14ac:dyDescent="0.25">
      <c r="S373" s="249"/>
      <c r="T373" s="19">
        <v>1963</v>
      </c>
      <c r="U373" s="169">
        <f t="shared" si="34"/>
        <v>9.2065050508699967E-2</v>
      </c>
      <c r="V373" s="16">
        <v>5.631930900319914E-2</v>
      </c>
      <c r="W373" s="17">
        <f t="shared" si="31"/>
        <v>4.6358464490936148E-2</v>
      </c>
      <c r="X373" s="20">
        <f t="shared" si="32"/>
        <v>9.1345491614825533E-6</v>
      </c>
      <c r="Y373" s="170">
        <v>898.0316087282381</v>
      </c>
      <c r="AA373" s="249"/>
      <c r="AB373" s="170">
        <v>272.22662343270412</v>
      </c>
      <c r="AC373" s="16"/>
      <c r="AD373" s="16"/>
      <c r="AE373" s="16"/>
      <c r="AF373" s="16">
        <v>3.2650539760668523E-3</v>
      </c>
    </row>
    <row r="374" spans="19:32" x14ac:dyDescent="0.25">
      <c r="S374" s="249"/>
      <c r="T374" s="19">
        <v>1964</v>
      </c>
      <c r="U374" s="169">
        <f t="shared" si="34"/>
        <v>9.1950230967780683E-2</v>
      </c>
      <c r="V374" s="16">
        <v>7.1750949899654956E-2</v>
      </c>
      <c r="W374" s="17">
        <f t="shared" si="31"/>
        <v>4.9098053257295493E-2</v>
      </c>
      <c r="X374" s="20">
        <f t="shared" si="32"/>
        <v>4.718460365428954E-5</v>
      </c>
      <c r="Y374" s="170">
        <v>964.68126075798671</v>
      </c>
      <c r="AA374" s="249"/>
      <c r="AB374" s="170">
        <v>312.93791030491741</v>
      </c>
      <c r="AC374" s="16"/>
      <c r="AD374" s="16"/>
      <c r="AE374" s="16"/>
      <c r="AF374" s="16">
        <v>4.5497356345949045E-3</v>
      </c>
    </row>
    <row r="375" spans="19:32" x14ac:dyDescent="0.25">
      <c r="S375" s="249"/>
      <c r="T375" s="19">
        <v>1965</v>
      </c>
      <c r="U375" s="169">
        <f t="shared" si="34"/>
        <v>9.181586544015656E-2</v>
      </c>
      <c r="V375" s="16">
        <v>7.6412804520322217E-2</v>
      </c>
      <c r="W375" s="17">
        <f t="shared" si="31"/>
        <v>3.7332283812625183E-2</v>
      </c>
      <c r="X375" s="20">
        <f t="shared" si="32"/>
        <v>1.4022918675050649E-4</v>
      </c>
      <c r="Y375" s="170">
        <v>655.49171878401728</v>
      </c>
      <c r="AA375" s="249"/>
      <c r="AB375" s="170">
        <v>348.092843787052</v>
      </c>
      <c r="AC375" s="16"/>
      <c r="AD375" s="16"/>
      <c r="AE375" s="16"/>
      <c r="AF375" s="16">
        <v>5.9101459974533121E-3</v>
      </c>
    </row>
    <row r="376" spans="19:32" x14ac:dyDescent="0.25">
      <c r="S376" s="249"/>
      <c r="T376" s="19">
        <v>1966</v>
      </c>
      <c r="U376" s="169">
        <f t="shared" si="34"/>
        <v>9.1352403238979779E-2</v>
      </c>
      <c r="V376" s="16">
        <v>7.6676631618027305E-2</v>
      </c>
      <c r="W376" s="17">
        <f t="shared" si="31"/>
        <v>3.8045758401450774E-2</v>
      </c>
      <c r="X376" s="20">
        <f t="shared" si="32"/>
        <v>1.3632924424631081E-4</v>
      </c>
      <c r="Y376" s="170">
        <v>676.16251103383502</v>
      </c>
      <c r="AA376" s="249"/>
      <c r="AB376" s="170">
        <v>405.97602025130999</v>
      </c>
      <c r="AC376" s="16"/>
      <c r="AD376" s="16"/>
      <c r="AE376" s="16"/>
      <c r="AF376" s="16">
        <v>3.003999026849195E-3</v>
      </c>
    </row>
    <row r="377" spans="19:32" x14ac:dyDescent="0.25">
      <c r="S377" s="249"/>
      <c r="T377" s="19">
        <v>1967</v>
      </c>
      <c r="U377" s="169">
        <f t="shared" si="34"/>
        <v>9.0902015829016386E-2</v>
      </c>
      <c r="V377" s="16">
        <v>9.1932046969045098E-2</v>
      </c>
      <c r="W377" s="17">
        <f t="shared" si="31"/>
        <v>3.9740505084873479E-2</v>
      </c>
      <c r="X377" s="20">
        <f t="shared" si="32"/>
        <v>2.4761318635372335E-4</v>
      </c>
      <c r="Y377" s="170">
        <v>724.12659152734363</v>
      </c>
      <c r="AA377" s="249"/>
      <c r="AB377" s="170">
        <v>432.15000334457739</v>
      </c>
      <c r="AC377" s="16"/>
      <c r="AD377" s="16"/>
      <c r="AE377" s="16"/>
      <c r="AF377" s="16">
        <v>4.1712611292611355E-3</v>
      </c>
    </row>
    <row r="378" spans="19:32" x14ac:dyDescent="0.25">
      <c r="S378" s="249"/>
      <c r="T378" s="19">
        <v>1968</v>
      </c>
      <c r="U378" s="169">
        <f t="shared" si="34"/>
        <v>9.0475709770711107E-2</v>
      </c>
      <c r="V378" s="16">
        <v>9.9984660962892435E-2</v>
      </c>
      <c r="W378" s="17">
        <f t="shared" si="31"/>
        <v>4.0480494749148284E-2</v>
      </c>
      <c r="X378" s="20">
        <f t="shared" si="32"/>
        <v>3.2035148908249886E-4</v>
      </c>
      <c r="Y378" s="170">
        <v>744.59215759649032</v>
      </c>
      <c r="AA378" s="249"/>
      <c r="AB378" s="170">
        <v>445.63988257763054</v>
      </c>
      <c r="AC378" s="16"/>
      <c r="AD378" s="16"/>
      <c r="AE378" s="16"/>
      <c r="AF378" s="16">
        <v>4.5652963692620055E-3</v>
      </c>
    </row>
    <row r="379" spans="19:32" x14ac:dyDescent="0.25">
      <c r="S379" s="249"/>
      <c r="T379" s="19">
        <v>1969</v>
      </c>
      <c r="U379" s="169">
        <f t="shared" si="34"/>
        <v>8.9966386758706399E-2</v>
      </c>
      <c r="V379" s="16">
        <v>0.12183978164145613</v>
      </c>
      <c r="W379" s="17">
        <f t="shared" si="31"/>
        <v>4.3099199905595659E-2</v>
      </c>
      <c r="X379" s="20">
        <f t="shared" si="32"/>
        <v>5.5779872433055937E-4</v>
      </c>
      <c r="Y379" s="170">
        <v>814.85743367334987</v>
      </c>
      <c r="AA379" s="249"/>
      <c r="AB379" s="170">
        <v>457.58325481074826</v>
      </c>
      <c r="AC379" s="16"/>
      <c r="AD379" s="16"/>
      <c r="AE379" s="16"/>
      <c r="AF379" s="16">
        <v>6.6311606017995309E-3</v>
      </c>
    </row>
    <row r="380" spans="19:32" x14ac:dyDescent="0.25">
      <c r="S380" s="249"/>
      <c r="T380" s="19">
        <v>1970</v>
      </c>
      <c r="U380" s="169">
        <f t="shared" si="34"/>
        <v>8.9477162850075467E-2</v>
      </c>
      <c r="V380" s="16">
        <v>0.13318864281473011</v>
      </c>
      <c r="W380" s="17">
        <f t="shared" si="31"/>
        <v>4.6333804864969672E-2</v>
      </c>
      <c r="X380" s="20">
        <f t="shared" si="32"/>
        <v>6.7499449929370571E-4</v>
      </c>
      <c r="Y380" s="170">
        <v>897.41872517045954</v>
      </c>
      <c r="AA380" s="249"/>
      <c r="AB380" s="170">
        <v>462.43690758749813</v>
      </c>
      <c r="AC380" s="16"/>
      <c r="AD380" s="16"/>
      <c r="AE380" s="16"/>
      <c r="AF380" s="16">
        <v>6.3251071930502346E-3</v>
      </c>
    </row>
    <row r="381" spans="19:32" x14ac:dyDescent="0.25">
      <c r="S381" s="249"/>
      <c r="T381" s="19">
        <v>1971</v>
      </c>
      <c r="U381" s="169">
        <f t="shared" si="34"/>
        <v>8.9024228512247242E-2</v>
      </c>
      <c r="V381" s="16">
        <v>0.1551831441514262</v>
      </c>
      <c r="W381" s="17">
        <f t="shared" si="31"/>
        <v>4.9084959925586764E-2</v>
      </c>
      <c r="X381" s="20">
        <f t="shared" si="32"/>
        <v>1.0021301340608073E-3</v>
      </c>
      <c r="Y381" s="170">
        <v>964.36927218226231</v>
      </c>
      <c r="AA381" s="249"/>
      <c r="AB381" s="170">
        <v>456.15965254657289</v>
      </c>
      <c r="AC381" s="16"/>
      <c r="AD381" s="16"/>
      <c r="AE381" s="16"/>
      <c r="AF381" s="16">
        <v>7.4808636661814112E-3</v>
      </c>
    </row>
    <row r="382" spans="19:32" x14ac:dyDescent="0.25">
      <c r="S382" s="249"/>
      <c r="T382" s="19">
        <v>1972</v>
      </c>
      <c r="U382" s="169">
        <f t="shared" si="34"/>
        <v>8.858400551152297E-2</v>
      </c>
      <c r="V382" s="16">
        <v>0.17194929729398406</v>
      </c>
      <c r="W382" s="17">
        <f t="shared" si="31"/>
        <v>5.3313560422887471E-2</v>
      </c>
      <c r="X382" s="20">
        <f t="shared" si="32"/>
        <v>1.2467700989397803E-3</v>
      </c>
      <c r="Y382" s="170">
        <v>1062.1256563425679</v>
      </c>
      <c r="AA382" s="249"/>
      <c r="AB382" s="170">
        <v>478.25309215695404</v>
      </c>
      <c r="AC382" s="16"/>
      <c r="AD382" s="16"/>
      <c r="AE382" s="16"/>
      <c r="AF382" s="16">
        <v>8.1925187584666291E-3</v>
      </c>
    </row>
    <row r="383" spans="19:32" x14ac:dyDescent="0.25">
      <c r="S383" s="249"/>
      <c r="T383" s="19">
        <v>1973</v>
      </c>
      <c r="U383" s="169">
        <f t="shared" si="34"/>
        <v>8.820261439069603E-2</v>
      </c>
      <c r="V383" s="16">
        <v>0.22917871934554904</v>
      </c>
      <c r="W383" s="17">
        <f t="shared" si="31"/>
        <v>6.4907050751728354E-2</v>
      </c>
      <c r="X383" s="20">
        <f t="shared" si="32"/>
        <v>2.380163523055554E-3</v>
      </c>
      <c r="Y383" s="170">
        <v>1304.1626566117761</v>
      </c>
      <c r="AA383" s="249"/>
      <c r="AB383" s="170">
        <v>533.46296859710174</v>
      </c>
      <c r="AC383" s="16"/>
      <c r="AD383" s="16"/>
      <c r="AE383" s="16"/>
      <c r="AF383" s="16">
        <v>1.2688127272721313E-2</v>
      </c>
    </row>
    <row r="384" spans="19:32" x14ac:dyDescent="0.25">
      <c r="S384" s="249"/>
      <c r="T384" s="19">
        <v>1974</v>
      </c>
      <c r="U384" s="169">
        <f t="shared" si="34"/>
        <v>8.7887684550668102E-2</v>
      </c>
      <c r="V384" s="16">
        <v>0.34112050540421418</v>
      </c>
      <c r="W384" s="17">
        <f t="shared" si="31"/>
        <v>8.3167812823712842E-2</v>
      </c>
      <c r="X384" s="20">
        <f t="shared" si="32"/>
        <v>5.8480106375087115E-3</v>
      </c>
      <c r="Y384" s="170">
        <v>1629.6928093459239</v>
      </c>
      <c r="AA384" s="249"/>
      <c r="AB384" s="170">
        <v>591.69538928602026</v>
      </c>
      <c r="AC384" s="16"/>
      <c r="AD384" s="16"/>
      <c r="AE384" s="16"/>
      <c r="AF384" s="16">
        <v>1.5577300053760785E-2</v>
      </c>
    </row>
    <row r="385" spans="19:32" x14ac:dyDescent="0.25">
      <c r="S385" s="249"/>
      <c r="T385" s="19">
        <v>1975</v>
      </c>
      <c r="U385" s="169">
        <f t="shared" si="34"/>
        <v>8.7603783502255492E-2</v>
      </c>
      <c r="V385" s="16">
        <v>0.3025698535583351</v>
      </c>
      <c r="W385" s="17">
        <f t="shared" si="31"/>
        <v>8.852322055117777E-2</v>
      </c>
      <c r="X385" s="20">
        <f t="shared" si="32"/>
        <v>4.0136515373011454E-3</v>
      </c>
      <c r="Y385" s="170">
        <v>1715.6381422740367</v>
      </c>
      <c r="AA385" s="249"/>
      <c r="AB385" s="170">
        <v>623.78726410884576</v>
      </c>
      <c r="AC385" s="16"/>
      <c r="AD385" s="16"/>
      <c r="AE385" s="16"/>
      <c r="AF385" s="16">
        <v>1.8726584569056789E-2</v>
      </c>
    </row>
    <row r="386" spans="19:32" x14ac:dyDescent="0.25">
      <c r="S386" s="249"/>
      <c r="T386" s="19">
        <v>1976</v>
      </c>
      <c r="U386" s="169">
        <f t="shared" si="34"/>
        <v>8.7445221229486614E-2</v>
      </c>
      <c r="V386" s="16">
        <v>0.36531619260457254</v>
      </c>
      <c r="W386" s="17">
        <f t="shared" si="31"/>
        <v>9.1813502813720374E-2</v>
      </c>
      <c r="X386" s="20">
        <f t="shared" si="32"/>
        <v>6.5412279598638318E-3</v>
      </c>
      <c r="Y386" s="170">
        <v>1766.7002502809223</v>
      </c>
      <c r="AA386" s="249"/>
      <c r="AB386" s="170">
        <v>682.89820253206028</v>
      </c>
      <c r="AC386" s="16"/>
      <c r="AD386" s="16"/>
      <c r="AE386" s="16"/>
      <c r="AF386" s="16">
        <v>2.0461205233324221E-2</v>
      </c>
    </row>
    <row r="387" spans="19:32" x14ac:dyDescent="0.25">
      <c r="S387" s="249"/>
      <c r="T387" s="19">
        <v>1977</v>
      </c>
      <c r="U387" s="169">
        <f t="shared" si="34"/>
        <v>8.7331048520643023E-2</v>
      </c>
      <c r="V387" s="16">
        <v>0.35346876898129598</v>
      </c>
      <c r="W387" s="17">
        <f t="shared" si="31"/>
        <v>9.7510810396082781E-2</v>
      </c>
      <c r="X387" s="20">
        <f t="shared" si="32"/>
        <v>5.7214479315374645E-3</v>
      </c>
      <c r="Y387" s="170">
        <v>1852.2725624754721</v>
      </c>
      <c r="AA387" s="249"/>
      <c r="AB387" s="170">
        <v>700.48883941807321</v>
      </c>
      <c r="AC387" s="16"/>
      <c r="AD387" s="16"/>
      <c r="AE387" s="16"/>
      <c r="AF387" s="16">
        <v>2.56129893596963E-2</v>
      </c>
    </row>
    <row r="388" spans="19:32" x14ac:dyDescent="0.25">
      <c r="S388" s="249"/>
      <c r="T388" s="19">
        <v>1978</v>
      </c>
      <c r="U388" s="169">
        <f t="shared" si="34"/>
        <v>8.7232073381880201E-2</v>
      </c>
      <c r="V388" s="16">
        <v>0.36302177142514103</v>
      </c>
      <c r="W388" s="17">
        <f t="shared" si="31"/>
        <v>0.10746525535346367</v>
      </c>
      <c r="X388" s="20">
        <f t="shared" si="32"/>
        <v>5.6970510742236522E-3</v>
      </c>
      <c r="Y388" s="170">
        <v>1994.1029011083774</v>
      </c>
      <c r="AA388" s="249"/>
      <c r="AB388" s="170">
        <v>749.31535185332973</v>
      </c>
      <c r="AC388" s="16"/>
      <c r="AD388" s="16"/>
      <c r="AE388" s="16"/>
      <c r="AF388" s="16">
        <v>2.9304527557427348E-2</v>
      </c>
    </row>
    <row r="389" spans="19:32" x14ac:dyDescent="0.25">
      <c r="S389" s="249"/>
      <c r="T389" s="19">
        <v>1979</v>
      </c>
      <c r="U389" s="169">
        <f t="shared" si="34"/>
        <v>8.7143121819259303E-2</v>
      </c>
      <c r="V389" s="16">
        <v>0.44443686366354285</v>
      </c>
      <c r="W389" s="17">
        <f t="shared" si="31"/>
        <v>0.12939703827510321</v>
      </c>
      <c r="X389" s="20">
        <f t="shared" si="32"/>
        <v>8.6489628211964265E-3</v>
      </c>
      <c r="Y389" s="170">
        <v>2278.7007399619001</v>
      </c>
      <c r="AA389" s="249"/>
      <c r="AB389" s="170">
        <v>803.46770283706735</v>
      </c>
      <c r="AC389" s="16"/>
      <c r="AD389" s="16"/>
      <c r="AE389" s="16"/>
      <c r="AF389" s="16">
        <v>3.3194745008370399E-2</v>
      </c>
    </row>
    <row r="390" spans="19:32" x14ac:dyDescent="0.25">
      <c r="S390" s="249"/>
      <c r="T390" s="19">
        <v>1980</v>
      </c>
      <c r="U390" s="169">
        <f t="shared" si="34"/>
        <v>8.7113721496121288E-2</v>
      </c>
      <c r="V390" s="16">
        <v>0.45407316308281287</v>
      </c>
      <c r="W390" s="17">
        <f t="shared" si="31"/>
        <v>0.16424886685136</v>
      </c>
      <c r="X390" s="20">
        <f t="shared" si="32"/>
        <v>7.3173890658701926E-3</v>
      </c>
      <c r="Y390" s="170">
        <v>2673.9122531024063</v>
      </c>
      <c r="AA390" s="249"/>
      <c r="AB390" s="170">
        <v>911.51411745074506</v>
      </c>
      <c r="AC390" s="16"/>
      <c r="AD390" s="16"/>
      <c r="AE390" s="16"/>
      <c r="AF390" s="16">
        <v>3.7208849357129155E-2</v>
      </c>
    </row>
    <row r="391" spans="19:32" x14ac:dyDescent="0.25">
      <c r="S391" s="249"/>
      <c r="T391" s="19">
        <v>1981</v>
      </c>
      <c r="U391" s="169">
        <f t="shared" si="34"/>
        <v>8.7098944382304533E-2</v>
      </c>
      <c r="V391" s="16">
        <v>0.44466313882656955</v>
      </c>
      <c r="W391" s="17">
        <f t="shared" si="31"/>
        <v>0.18694225552925203</v>
      </c>
      <c r="X391" s="20">
        <f t="shared" si="32"/>
        <v>5.7851165620015597E-3</v>
      </c>
      <c r="Y391" s="170">
        <v>2904.4654743827591</v>
      </c>
      <c r="AA391" s="249"/>
      <c r="AB391" s="170">
        <v>1045.727708051415</v>
      </c>
      <c r="AC391" s="16"/>
      <c r="AD391" s="16"/>
      <c r="AE391" s="16"/>
      <c r="AF391" s="16">
        <v>4.151351892667425E-2</v>
      </c>
    </row>
    <row r="392" spans="19:32" x14ac:dyDescent="0.25">
      <c r="S392" s="249"/>
      <c r="T392" s="19">
        <v>1982</v>
      </c>
      <c r="U392" s="169">
        <f t="shared" si="34"/>
        <v>8.7062590600870654E-2</v>
      </c>
      <c r="V392" s="16">
        <v>0.43479888295185892</v>
      </c>
      <c r="W392" s="17">
        <f t="shared" si="31"/>
        <v>0.19348472145267553</v>
      </c>
      <c r="X392" s="20">
        <f t="shared" si="32"/>
        <v>5.0698744436858713E-3</v>
      </c>
      <c r="Y392" s="170">
        <v>2967.8655034947033</v>
      </c>
      <c r="AA392" s="249"/>
      <c r="AB392" s="170">
        <v>1120.4282695321738</v>
      </c>
      <c r="AC392" s="16"/>
      <c r="AD392" s="16"/>
      <c r="AE392" s="16"/>
      <c r="AF392" s="16">
        <v>4.587177457332333E-2</v>
      </c>
    </row>
    <row r="393" spans="19:32" x14ac:dyDescent="0.25">
      <c r="S393" s="249"/>
      <c r="T393" s="19">
        <v>1983</v>
      </c>
      <c r="U393" s="169">
        <f t="shared" si="34"/>
        <v>8.7039934411107509E-2</v>
      </c>
      <c r="V393" s="16">
        <v>0.41366329004807645</v>
      </c>
      <c r="W393" s="17">
        <f t="shared" si="31"/>
        <v>0.18126512956410915</v>
      </c>
      <c r="X393" s="20">
        <f t="shared" si="32"/>
        <v>4.7009315484964585E-3</v>
      </c>
      <c r="Y393" s="170">
        <v>2848.4038268410127</v>
      </c>
      <c r="AA393" s="249"/>
      <c r="AB393" s="170">
        <v>1062.7445219076324</v>
      </c>
      <c r="AC393" s="16"/>
      <c r="AD393" s="16"/>
      <c r="AE393" s="16"/>
      <c r="AF393" s="16">
        <v>5.0360591406566353E-2</v>
      </c>
    </row>
    <row r="394" spans="19:32" x14ac:dyDescent="0.25">
      <c r="S394" s="249"/>
      <c r="T394" s="19">
        <v>1984</v>
      </c>
      <c r="U394" s="169">
        <f t="shared" si="34"/>
        <v>8.7127514721696164E-2</v>
      </c>
      <c r="V394" s="16">
        <v>0.46261686291270676</v>
      </c>
      <c r="W394" s="17">
        <f t="shared" ref="W394:W429" si="35">$W$3*EXP(-$W$4*EXP(-$W$5*AB440))</f>
        <v>0.17887909652876402</v>
      </c>
      <c r="X394" s="20">
        <f t="shared" si="32"/>
        <v>7.0143852893223635E-3</v>
      </c>
      <c r="Y394" s="170">
        <v>2824.5366045060082</v>
      </c>
      <c r="AA394" s="249"/>
      <c r="AB394" s="170">
        <v>802.18590152184288</v>
      </c>
      <c r="AC394" s="16"/>
      <c r="AD394" s="16"/>
      <c r="AE394" s="16"/>
      <c r="AF394" s="16">
        <v>5.4960247039336448E-2</v>
      </c>
    </row>
    <row r="395" spans="19:32" x14ac:dyDescent="0.25">
      <c r="S395" s="249"/>
      <c r="T395" s="19">
        <v>1985</v>
      </c>
      <c r="U395" s="169">
        <f t="shared" si="34"/>
        <v>8.723549890466592E-2</v>
      </c>
      <c r="V395" s="16">
        <v>0.5134194307609099</v>
      </c>
      <c r="W395" s="17">
        <f t="shared" si="35"/>
        <v>0.1539335354154267</v>
      </c>
      <c r="X395" s="20">
        <f t="shared" ref="X395:X429" si="36">((W395-V395)^2)*U395</f>
        <v>1.1273453027962035E-2</v>
      </c>
      <c r="Y395" s="170">
        <v>2562.8156992359777</v>
      </c>
      <c r="AA395" s="249"/>
      <c r="AB395" s="170">
        <v>925.13450134712718</v>
      </c>
      <c r="AC395" s="16"/>
      <c r="AD395" s="16"/>
      <c r="AE395" s="16"/>
      <c r="AF395" s="16">
        <v>5.9606813642954518E-2</v>
      </c>
    </row>
    <row r="396" spans="19:32" x14ac:dyDescent="0.25">
      <c r="S396" s="249"/>
      <c r="T396" s="19">
        <v>1986</v>
      </c>
      <c r="U396" s="169">
        <f t="shared" si="34"/>
        <v>8.7303986240934744E-2</v>
      </c>
      <c r="V396" s="16">
        <v>0.50904002382093438</v>
      </c>
      <c r="W396" s="17">
        <f t="shared" si="35"/>
        <v>0.15429690921475533</v>
      </c>
      <c r="X396" s="20">
        <f t="shared" si="36"/>
        <v>1.0986567372802843E-2</v>
      </c>
      <c r="Y396" s="170">
        <v>2566.8047373296413</v>
      </c>
      <c r="AA396" s="249"/>
      <c r="AB396" s="170">
        <v>1007.0748565632853</v>
      </c>
      <c r="AC396" s="16"/>
      <c r="AD396" s="16"/>
      <c r="AE396" s="16"/>
      <c r="AF396" s="16">
        <v>6.2732985441706357E-2</v>
      </c>
    </row>
    <row r="397" spans="19:32" x14ac:dyDescent="0.25">
      <c r="S397" s="249"/>
      <c r="T397" s="19">
        <v>1987</v>
      </c>
      <c r="U397" s="169">
        <f t="shared" si="34"/>
        <v>8.7350269218259641E-2</v>
      </c>
      <c r="V397" s="16">
        <v>0.50969690502151765</v>
      </c>
      <c r="W397" s="17">
        <f t="shared" si="35"/>
        <v>0.17559321806970249</v>
      </c>
      <c r="X397" s="20">
        <f t="shared" si="36"/>
        <v>9.7504977035613727E-3</v>
      </c>
      <c r="Y397" s="170">
        <v>2791.3608912204409</v>
      </c>
      <c r="AA397" s="249"/>
      <c r="AB397" s="170">
        <v>972.0142644174947</v>
      </c>
      <c r="AC397" s="16"/>
      <c r="AD397" s="16"/>
      <c r="AE397" s="16"/>
      <c r="AF397" s="16">
        <v>7.3071694705384882E-2</v>
      </c>
    </row>
    <row r="398" spans="19:32" x14ac:dyDescent="0.25">
      <c r="S398" s="249"/>
      <c r="T398" s="19">
        <v>1988</v>
      </c>
      <c r="U398" s="169">
        <f t="shared" si="34"/>
        <v>8.7377553926457505E-2</v>
      </c>
      <c r="V398" s="16">
        <v>0.51002077912590393</v>
      </c>
      <c r="W398" s="17">
        <f t="shared" si="35"/>
        <v>0.21917791468502992</v>
      </c>
      <c r="X398" s="20">
        <f t="shared" si="36"/>
        <v>7.3912298712360226E-3</v>
      </c>
      <c r="Y398" s="170">
        <v>3205.7676315134686</v>
      </c>
      <c r="AA398" s="249"/>
      <c r="AB398" s="170">
        <v>1058.6498107621196</v>
      </c>
      <c r="AC398" s="16"/>
      <c r="AD398" s="16"/>
      <c r="AE398" s="16"/>
      <c r="AF398" s="16">
        <v>8.0263229623411828E-2</v>
      </c>
    </row>
    <row r="399" spans="19:32" x14ac:dyDescent="0.25">
      <c r="S399" s="249"/>
      <c r="T399" s="19">
        <v>1989</v>
      </c>
      <c r="U399" s="169">
        <f t="shared" si="34"/>
        <v>8.7374285735657781E-2</v>
      </c>
      <c r="V399" s="16">
        <v>0.52941013942507364</v>
      </c>
      <c r="W399" s="17">
        <f t="shared" si="35"/>
        <v>0.2209399492122624</v>
      </c>
      <c r="X399" s="20">
        <f t="shared" si="36"/>
        <v>8.3140003995794826E-3</v>
      </c>
      <c r="Y399" s="170">
        <v>3221.5007831146027</v>
      </c>
      <c r="AA399" s="249"/>
      <c r="AB399" s="170">
        <v>1192.0692544855604</v>
      </c>
      <c r="AC399" s="16"/>
      <c r="AD399" s="16"/>
      <c r="AE399" s="16"/>
      <c r="AF399" s="16">
        <v>7.1637585266176945E-2</v>
      </c>
    </row>
    <row r="400" spans="19:32" x14ac:dyDescent="0.25">
      <c r="S400" s="249"/>
      <c r="T400" s="19">
        <v>1990</v>
      </c>
      <c r="U400" s="169">
        <f t="shared" si="34"/>
        <v>8.7228653038340723E-2</v>
      </c>
      <c r="V400" s="16">
        <v>0.51004858172942613</v>
      </c>
      <c r="W400" s="17">
        <f t="shared" si="35"/>
        <v>0.2174920233271801</v>
      </c>
      <c r="X400" s="20">
        <f t="shared" si="36"/>
        <v>7.4658428307920292E-3</v>
      </c>
      <c r="Y400" s="170">
        <v>3190.6493786514675</v>
      </c>
      <c r="AA400" s="249"/>
      <c r="AB400" s="170">
        <v>1340.0187127867878</v>
      </c>
      <c r="AC400" s="16"/>
      <c r="AD400" s="16"/>
      <c r="AE400" s="16"/>
      <c r="AF400" s="16">
        <v>7.7388969103038482E-2</v>
      </c>
    </row>
    <row r="401" spans="19:32" x14ac:dyDescent="0.25">
      <c r="S401" s="249"/>
      <c r="T401" s="19">
        <v>1991</v>
      </c>
      <c r="U401" s="169">
        <f t="shared" si="34"/>
        <v>8.7190248440333629E-2</v>
      </c>
      <c r="V401" s="16">
        <v>0.48762156593560263</v>
      </c>
      <c r="W401" s="17">
        <f t="shared" si="35"/>
        <v>0.21759779870325266</v>
      </c>
      <c r="X401" s="20">
        <f t="shared" si="36"/>
        <v>6.3572881868348662E-3</v>
      </c>
      <c r="Y401" s="170">
        <v>3191.5998074790946</v>
      </c>
      <c r="AA401" s="249"/>
      <c r="AB401" s="170">
        <v>1521.0663393033617</v>
      </c>
      <c r="AC401" s="16"/>
      <c r="AD401" s="16"/>
      <c r="AE401" s="16"/>
      <c r="AF401" s="16">
        <v>7.4613313416415736E-2</v>
      </c>
    </row>
    <row r="402" spans="19:32" x14ac:dyDescent="0.25">
      <c r="S402" s="249"/>
      <c r="T402" s="19">
        <v>1992</v>
      </c>
      <c r="U402" s="169">
        <f t="shared" si="34"/>
        <v>8.7062829594936733E-2</v>
      </c>
      <c r="V402" s="16">
        <v>0.4555086169358078</v>
      </c>
      <c r="W402" s="17">
        <f t="shared" si="35"/>
        <v>0.19769105698197256</v>
      </c>
      <c r="X402" s="20">
        <f t="shared" si="36"/>
        <v>5.787057073717166E-3</v>
      </c>
      <c r="Y402" s="170">
        <v>3007.9808834611654</v>
      </c>
      <c r="AA402" s="249"/>
      <c r="AB402" s="170">
        <v>1730.5624310515702</v>
      </c>
      <c r="AC402" s="16"/>
      <c r="AD402" s="16"/>
      <c r="AE402" s="16"/>
      <c r="AF402" s="16">
        <v>7.605758636947324E-2</v>
      </c>
    </row>
    <row r="403" spans="19:32" x14ac:dyDescent="0.25">
      <c r="S403" s="249"/>
      <c r="T403" s="19">
        <v>1993</v>
      </c>
      <c r="U403" s="169">
        <f t="shared" si="34"/>
        <v>8.6885799059426616E-2</v>
      </c>
      <c r="V403" s="16">
        <v>0.46471403718240412</v>
      </c>
      <c r="W403" s="17">
        <f t="shared" si="35"/>
        <v>0.18612986058865869</v>
      </c>
      <c r="X403" s="20">
        <f t="shared" si="36"/>
        <v>6.7431324428332152E-3</v>
      </c>
      <c r="Y403" s="170">
        <v>2896.5042099925708</v>
      </c>
      <c r="AA403" s="249"/>
      <c r="AB403" s="170">
        <v>2032.4115299658938</v>
      </c>
      <c r="AC403" s="16"/>
      <c r="AD403" s="16"/>
      <c r="AE403" s="16"/>
      <c r="AF403" s="16">
        <v>7.5639364209386897E-2</v>
      </c>
    </row>
    <row r="404" spans="19:32" x14ac:dyDescent="0.25">
      <c r="S404" s="249"/>
      <c r="T404" s="19">
        <v>1994</v>
      </c>
      <c r="U404" s="169">
        <f t="shared" si="34"/>
        <v>8.668484492772878E-2</v>
      </c>
      <c r="V404" s="16">
        <v>0.49636002869826068</v>
      </c>
      <c r="W404" s="17">
        <f t="shared" si="35"/>
        <v>0.1783785252945056</v>
      </c>
      <c r="X404" s="20">
        <f t="shared" si="36"/>
        <v>8.7648985418975305E-3</v>
      </c>
      <c r="Y404" s="170">
        <v>2819.5058434814732</v>
      </c>
      <c r="AA404" s="249"/>
      <c r="AB404" s="170">
        <v>2031.5439003872002</v>
      </c>
      <c r="AC404" s="16"/>
      <c r="AD404" s="16"/>
      <c r="AE404" s="16"/>
      <c r="AF404" s="16">
        <v>7.5515496707963689E-2</v>
      </c>
    </row>
    <row r="405" spans="19:32" x14ac:dyDescent="0.25">
      <c r="S405" s="249"/>
      <c r="T405" s="19">
        <v>1995</v>
      </c>
      <c r="U405" s="169">
        <f t="shared" si="34"/>
        <v>8.6475484674133282E-2</v>
      </c>
      <c r="V405" s="16">
        <v>0.4916448701824041</v>
      </c>
      <c r="W405" s="17">
        <f t="shared" si="35"/>
        <v>0.19720059753827662</v>
      </c>
      <c r="X405" s="20">
        <f t="shared" si="36"/>
        <v>7.4972022526976533E-3</v>
      </c>
      <c r="Y405" s="170">
        <v>3003.32861372874</v>
      </c>
      <c r="AA405" s="249"/>
      <c r="AB405" s="170">
        <v>2022.4708662134681</v>
      </c>
      <c r="AC405" s="16"/>
      <c r="AD405" s="16"/>
      <c r="AE405" s="16"/>
      <c r="AF405" s="16">
        <v>9.0856456539123664E-2</v>
      </c>
    </row>
    <row r="406" spans="19:32" x14ac:dyDescent="0.25">
      <c r="S406" s="249"/>
      <c r="T406" s="19">
        <v>1996</v>
      </c>
      <c r="U406" s="169">
        <f t="shared" si="34"/>
        <v>8.6242796002533248E-2</v>
      </c>
      <c r="V406" s="16">
        <v>0.49629224030273544</v>
      </c>
      <c r="W406" s="17">
        <f t="shared" si="35"/>
        <v>0.20571216301318127</v>
      </c>
      <c r="X406" s="20">
        <f t="shared" si="36"/>
        <v>7.2820641062845692E-3</v>
      </c>
      <c r="Y406" s="170">
        <v>3083.1576413784878</v>
      </c>
      <c r="AA406" s="249"/>
      <c r="AB406" s="170">
        <v>2484.1306379549774</v>
      </c>
      <c r="AC406" s="16"/>
      <c r="AD406" s="16"/>
      <c r="AE406" s="16"/>
      <c r="AF406" s="16">
        <v>8.4951856175311063E-2</v>
      </c>
    </row>
    <row r="407" spans="19:32" x14ac:dyDescent="0.25">
      <c r="S407" s="249"/>
      <c r="T407" s="19">
        <v>1997</v>
      </c>
      <c r="U407" s="169">
        <f t="shared" si="34"/>
        <v>8.5982521629934444E-2</v>
      </c>
      <c r="V407" s="16">
        <v>0.5216065962786921</v>
      </c>
      <c r="W407" s="17">
        <f t="shared" si="35"/>
        <v>0.22116704765452744</v>
      </c>
      <c r="X407" s="20">
        <f t="shared" si="36"/>
        <v>7.761119658225412E-3</v>
      </c>
      <c r="Y407" s="170">
        <v>3223.5235420891563</v>
      </c>
      <c r="AA407" s="249"/>
      <c r="AB407" s="170">
        <v>2744.5271519472262</v>
      </c>
      <c r="AC407" s="16"/>
      <c r="AD407" s="16"/>
      <c r="AE407" s="16"/>
      <c r="AF407" s="16">
        <v>8.9721645398025796E-2</v>
      </c>
    </row>
    <row r="408" spans="19:32" x14ac:dyDescent="0.25">
      <c r="S408" s="249"/>
      <c r="T408" s="19">
        <v>1998</v>
      </c>
      <c r="U408" s="169">
        <f t="shared" si="34"/>
        <v>8.572660985484809E-2</v>
      </c>
      <c r="V408" s="16">
        <v>0.54614712597677306</v>
      </c>
      <c r="W408" s="17">
        <f t="shared" si="35"/>
        <v>0.1666462494463927</v>
      </c>
      <c r="X408" s="20">
        <f t="shared" si="36"/>
        <v>1.2346424815774809E-2</v>
      </c>
      <c r="Y408" s="170">
        <v>2699.1257316652113</v>
      </c>
      <c r="AA408" s="249"/>
      <c r="AB408" s="170">
        <v>2783.9319814904156</v>
      </c>
      <c r="AC408" s="16"/>
      <c r="AD408" s="16"/>
      <c r="AE408" s="16"/>
      <c r="AF408" s="16">
        <v>9.1302794454159397E-2</v>
      </c>
    </row>
    <row r="409" spans="19:32" x14ac:dyDescent="0.25">
      <c r="S409" s="249"/>
      <c r="T409" s="19">
        <v>1999</v>
      </c>
      <c r="U409" s="169">
        <f t="shared" si="34"/>
        <v>8.5485234721382003E-2</v>
      </c>
      <c r="V409" s="16">
        <v>0.5399272474016279</v>
      </c>
      <c r="W409" s="17">
        <f t="shared" si="35"/>
        <v>0.14479114674956708</v>
      </c>
      <c r="X409" s="20">
        <f t="shared" si="36"/>
        <v>1.3347026661867607E-2</v>
      </c>
      <c r="Y409" s="170">
        <v>2460.4909892668443</v>
      </c>
      <c r="AA409" s="249"/>
      <c r="AB409" s="170">
        <v>2842.1520028221425</v>
      </c>
      <c r="AC409" s="16"/>
      <c r="AD409" s="16"/>
      <c r="AE409" s="16"/>
      <c r="AF409" s="16">
        <v>0.17500994212504559</v>
      </c>
    </row>
    <row r="410" spans="19:32" x14ac:dyDescent="0.25">
      <c r="S410" s="249"/>
      <c r="T410" s="19">
        <v>2000</v>
      </c>
      <c r="U410" s="169">
        <f t="shared" si="34"/>
        <v>8.5273793351014301E-2</v>
      </c>
      <c r="V410" s="16">
        <v>0.58162728690442367</v>
      </c>
      <c r="W410" s="17">
        <f t="shared" si="35"/>
        <v>0.16543544279431094</v>
      </c>
      <c r="X410" s="20">
        <f t="shared" si="36"/>
        <v>1.4770755637384819E-2</v>
      </c>
      <c r="Y410" s="170">
        <v>2686.4189174425055</v>
      </c>
      <c r="AA410" s="249"/>
      <c r="AB410" s="170">
        <v>2963.9857199493613</v>
      </c>
      <c r="AC410" s="16"/>
      <c r="AD410" s="16"/>
      <c r="AE410" s="16"/>
      <c r="AF410" s="16">
        <v>0.14930654121302067</v>
      </c>
    </row>
    <row r="411" spans="19:32" x14ac:dyDescent="0.25">
      <c r="S411" s="249"/>
      <c r="T411" s="19">
        <v>2001</v>
      </c>
      <c r="U411" s="169">
        <f t="shared" si="34"/>
        <v>8.5112531059498356E-2</v>
      </c>
      <c r="V411" s="16">
        <v>0.67072544112240584</v>
      </c>
      <c r="W411" s="17">
        <f t="shared" si="35"/>
        <v>0.16285654141255704</v>
      </c>
      <c r="X411" s="20">
        <f t="shared" si="36"/>
        <v>2.1953144868234128E-2</v>
      </c>
      <c r="Y411" s="170">
        <v>2659.1676401031586</v>
      </c>
      <c r="AA411" s="249"/>
      <c r="AB411" s="170">
        <v>2928.6480959200321</v>
      </c>
      <c r="AC411" s="16"/>
      <c r="AD411" s="16"/>
      <c r="AE411" s="16"/>
      <c r="AF411" s="16">
        <v>0.12194200105584671</v>
      </c>
    </row>
    <row r="412" spans="19:32" x14ac:dyDescent="0.25">
      <c r="S412" s="249"/>
      <c r="T412" s="19">
        <v>2002</v>
      </c>
      <c r="U412" s="169">
        <f t="shared" si="34"/>
        <v>8.4983465414626022E-2</v>
      </c>
      <c r="V412" s="16">
        <v>0.72466771421841969</v>
      </c>
      <c r="W412" s="17">
        <f t="shared" si="35"/>
        <v>0.17429415148546426</v>
      </c>
      <c r="X412" s="20">
        <f t="shared" si="36"/>
        <v>2.5742431468447742E-2</v>
      </c>
      <c r="Y412" s="170">
        <v>2778.1442335786173</v>
      </c>
      <c r="AA412" s="249"/>
      <c r="AB412" s="170">
        <v>3061.0950974238494</v>
      </c>
      <c r="AC412" s="16"/>
      <c r="AD412" s="16"/>
      <c r="AE412" s="16"/>
      <c r="AF412" s="16">
        <v>0.12874153032658353</v>
      </c>
    </row>
    <row r="413" spans="19:32" x14ac:dyDescent="0.25">
      <c r="S413" s="249"/>
      <c r="T413" s="19">
        <v>2003</v>
      </c>
      <c r="U413" s="169">
        <f t="shared" si="34"/>
        <v>8.4896542717106713E-2</v>
      </c>
      <c r="V413" s="16">
        <v>0.76868658050267136</v>
      </c>
      <c r="W413" s="17">
        <f t="shared" si="35"/>
        <v>0.23904264783292459</v>
      </c>
      <c r="X413" s="20">
        <f t="shared" si="36"/>
        <v>2.3815406994321973E-2</v>
      </c>
      <c r="Y413" s="170">
        <v>3379.3574237496268</v>
      </c>
      <c r="AA413" s="249"/>
      <c r="AB413" s="170">
        <v>3362.8692837643962</v>
      </c>
      <c r="AC413" s="16"/>
      <c r="AD413" s="16"/>
      <c r="AE413" s="16"/>
      <c r="AF413" s="16">
        <v>0.17617858249815746</v>
      </c>
    </row>
    <row r="414" spans="19:32" x14ac:dyDescent="0.25">
      <c r="S414" s="249"/>
      <c r="T414" s="19">
        <v>2004</v>
      </c>
      <c r="U414" s="169">
        <f t="shared" si="34"/>
        <v>8.4849214978973589E-2</v>
      </c>
      <c r="V414" s="16">
        <v>0.78879777028889153</v>
      </c>
      <c r="W414" s="17">
        <f t="shared" si="35"/>
        <v>0.36492404774459858</v>
      </c>
      <c r="X414" s="20">
        <f t="shared" si="36"/>
        <v>1.5244767892612813E-2</v>
      </c>
      <c r="Y414" s="170">
        <v>4342.4240558358351</v>
      </c>
      <c r="AA414" s="249"/>
      <c r="AB414" s="170">
        <v>3488.8044121268777</v>
      </c>
      <c r="AC414" s="16"/>
      <c r="AD414" s="16"/>
      <c r="AE414" s="16"/>
      <c r="AF414" s="16">
        <v>0.18590300124747208</v>
      </c>
    </row>
    <row r="415" spans="19:32" x14ac:dyDescent="0.25">
      <c r="S415" s="249"/>
      <c r="T415" s="19">
        <v>2005</v>
      </c>
      <c r="U415" s="169">
        <f t="shared" si="34"/>
        <v>8.4835765884227823E-2</v>
      </c>
      <c r="V415" s="16">
        <v>0.813704122620444</v>
      </c>
      <c r="W415" s="17">
        <f t="shared" si="35"/>
        <v>0.48173963033438261</v>
      </c>
      <c r="X415" s="20">
        <f t="shared" si="36"/>
        <v>9.34893738257697E-3</v>
      </c>
      <c r="Y415" s="170">
        <v>5115.2984077349274</v>
      </c>
      <c r="AA415" s="249"/>
      <c r="AB415" s="170">
        <v>3534.8922138689159</v>
      </c>
      <c r="AC415" s="16"/>
      <c r="AD415" s="16"/>
      <c r="AE415" s="16"/>
      <c r="AF415" s="16">
        <v>0.17308985019681594</v>
      </c>
    </row>
    <row r="416" spans="19:32" x14ac:dyDescent="0.25">
      <c r="S416" s="249"/>
      <c r="T416" s="19">
        <v>2006</v>
      </c>
      <c r="U416" s="169">
        <f t="shared" si="34"/>
        <v>8.4861884495149947E-2</v>
      </c>
      <c r="V416" s="16">
        <v>0.79738629816639484</v>
      </c>
      <c r="W416" s="17">
        <f t="shared" si="35"/>
        <v>0.61150676059102471</v>
      </c>
      <c r="X416" s="20">
        <f t="shared" si="36"/>
        <v>2.9320801548098651E-3</v>
      </c>
      <c r="Y416" s="170">
        <v>5910.5963057096242</v>
      </c>
      <c r="AA416" s="249" t="s">
        <v>400</v>
      </c>
      <c r="AB416" s="16">
        <v>814.8438571645712</v>
      </c>
      <c r="AC416" s="16"/>
      <c r="AD416" s="16"/>
      <c r="AE416" s="16"/>
      <c r="AF416" s="16">
        <v>5.9070574161656286E-2</v>
      </c>
    </row>
    <row r="417" spans="19:32" x14ac:dyDescent="0.25">
      <c r="S417" s="249"/>
      <c r="T417" s="19">
        <v>2007</v>
      </c>
      <c r="U417" s="169">
        <f t="shared" si="34"/>
        <v>8.4917592961306645E-2</v>
      </c>
      <c r="V417" s="16">
        <v>1.0846796199965325</v>
      </c>
      <c r="W417" s="17">
        <f t="shared" si="35"/>
        <v>0.82420105539473043</v>
      </c>
      <c r="X417" s="20">
        <f t="shared" si="36"/>
        <v>5.7615807804697614E-3</v>
      </c>
      <c r="Y417" s="170">
        <v>7169.1047769469387</v>
      </c>
      <c r="AA417" s="249"/>
      <c r="AB417" s="170">
        <v>837.6013216078469</v>
      </c>
      <c r="AC417" s="16"/>
      <c r="AD417" s="16"/>
      <c r="AE417" s="16"/>
      <c r="AF417" s="16">
        <v>3.8403499438443345E-2</v>
      </c>
    </row>
    <row r="418" spans="19:32" x14ac:dyDescent="0.25">
      <c r="S418" s="249"/>
      <c r="T418" s="19">
        <v>2008</v>
      </c>
      <c r="U418" s="169">
        <f t="shared" si="34"/>
        <v>8.5126242879715486E-2</v>
      </c>
      <c r="V418" s="16">
        <v>1.1020376000315206</v>
      </c>
      <c r="W418" s="17">
        <f t="shared" si="35"/>
        <v>1.0596021002980331</v>
      </c>
      <c r="X418" s="20">
        <f t="shared" si="36"/>
        <v>1.5329292379586386E-4</v>
      </c>
      <c r="Y418" s="170">
        <v>8614.2248765230925</v>
      </c>
      <c r="AA418" s="249"/>
      <c r="AB418" s="170">
        <v>846.04492109008288</v>
      </c>
      <c r="AC418" s="16"/>
      <c r="AD418" s="16"/>
      <c r="AE418" s="16"/>
      <c r="AF418" s="16">
        <v>5.7599485327679674E-2</v>
      </c>
    </row>
    <row r="419" spans="19:32" x14ac:dyDescent="0.25">
      <c r="S419" s="249"/>
      <c r="T419" s="19">
        <v>2009</v>
      </c>
      <c r="U419" s="169">
        <f t="shared" si="34"/>
        <v>8.5422152973590834E-2</v>
      </c>
      <c r="V419" s="16">
        <v>1.1683673172482565</v>
      </c>
      <c r="W419" s="17">
        <f t="shared" si="35"/>
        <v>0.82343468103921602</v>
      </c>
      <c r="X419" s="20">
        <f t="shared" si="36"/>
        <v>1.0163401636878362E-2</v>
      </c>
      <c r="Y419" s="170">
        <v>7164.5564466670912</v>
      </c>
      <c r="AA419" s="249"/>
      <c r="AB419" s="170">
        <v>898.0316087282381</v>
      </c>
      <c r="AC419" s="16"/>
      <c r="AD419" s="16"/>
      <c r="AE419" s="16"/>
      <c r="AF419" s="16">
        <v>5.631930900319914E-2</v>
      </c>
    </row>
    <row r="420" spans="19:32" x14ac:dyDescent="0.25">
      <c r="S420" s="249"/>
      <c r="T420" s="19">
        <v>2010</v>
      </c>
      <c r="U420" s="169">
        <f t="shared" si="34"/>
        <v>8.5737450401030049E-2</v>
      </c>
      <c r="V420" s="16">
        <v>1.4114890271053939</v>
      </c>
      <c r="W420" s="17">
        <f t="shared" si="35"/>
        <v>1.0775140020727045</v>
      </c>
      <c r="X420" s="20">
        <f t="shared" si="36"/>
        <v>9.5630966886818877E-3</v>
      </c>
      <c r="Y420" s="170">
        <v>8730.1942875183231</v>
      </c>
      <c r="AA420" s="249"/>
      <c r="AB420" s="170">
        <v>964.68126075798671</v>
      </c>
      <c r="AC420" s="16"/>
      <c r="AD420" s="16"/>
      <c r="AE420" s="16"/>
      <c r="AF420" s="16">
        <v>7.1750949899654956E-2</v>
      </c>
    </row>
    <row r="421" spans="19:32" x14ac:dyDescent="0.25">
      <c r="S421" s="249"/>
      <c r="T421" s="19">
        <v>2011</v>
      </c>
      <c r="U421" s="169">
        <f t="shared" si="34"/>
        <v>8.6144130975555372E-2</v>
      </c>
      <c r="V421" s="16">
        <v>0.59751776124763456</v>
      </c>
      <c r="W421" s="17">
        <f t="shared" si="35"/>
        <v>1.3565824960665389</v>
      </c>
      <c r="X421" s="20">
        <f t="shared" si="36"/>
        <v>4.9634462642046726E-2</v>
      </c>
      <c r="Y421" s="170">
        <v>10750.22472353661</v>
      </c>
      <c r="AA421" s="249"/>
      <c r="AB421" s="170">
        <v>655.49171878401728</v>
      </c>
      <c r="AC421" s="16"/>
      <c r="AD421" s="16"/>
      <c r="AE421" s="16"/>
      <c r="AF421" s="16">
        <v>7.6412804520322217E-2</v>
      </c>
    </row>
    <row r="422" spans="19:32" x14ac:dyDescent="0.25">
      <c r="S422" s="249"/>
      <c r="T422" s="19">
        <v>2012</v>
      </c>
      <c r="U422" s="169">
        <f t="shared" si="34"/>
        <v>8.6608782892490813E-2</v>
      </c>
      <c r="V422" s="16">
        <v>0.54658485844925941</v>
      </c>
      <c r="W422" s="17">
        <f t="shared" si="35"/>
        <v>1.4371268478034791</v>
      </c>
      <c r="X422" s="20">
        <f t="shared" si="36"/>
        <v>6.8686397418876194E-2</v>
      </c>
      <c r="Y422" s="170">
        <v>11447.776764188948</v>
      </c>
      <c r="AA422" s="249"/>
      <c r="AB422" s="170">
        <v>676.16251103383502</v>
      </c>
      <c r="AC422" s="16"/>
      <c r="AD422" s="16"/>
      <c r="AE422" s="16"/>
      <c r="AF422" s="16">
        <v>7.6676631618027305E-2</v>
      </c>
    </row>
    <row r="423" spans="19:32" x14ac:dyDescent="0.25">
      <c r="S423" s="249"/>
      <c r="T423" s="19">
        <v>2013</v>
      </c>
      <c r="U423" s="169">
        <f t="shared" si="34"/>
        <v>8.7117291575510986E-2</v>
      </c>
      <c r="V423" s="16">
        <v>0.48987460898453961</v>
      </c>
      <c r="W423" s="17">
        <f t="shared" si="35"/>
        <v>1.4566374409953191</v>
      </c>
      <c r="X423" s="20">
        <f t="shared" si="36"/>
        <v>8.1422466751114253E-2</v>
      </c>
      <c r="Y423" s="170">
        <v>11628.422526527436</v>
      </c>
      <c r="AA423" s="249"/>
      <c r="AB423" s="170">
        <v>724.12659152734363</v>
      </c>
      <c r="AC423" s="16"/>
      <c r="AD423" s="16"/>
      <c r="AE423" s="16"/>
      <c r="AF423" s="16">
        <v>9.1932046969045098E-2</v>
      </c>
    </row>
    <row r="424" spans="19:32" x14ac:dyDescent="0.25">
      <c r="S424" s="249"/>
      <c r="T424" s="19">
        <v>2014</v>
      </c>
      <c r="U424" s="169">
        <f t="shared" si="34"/>
        <v>8.7639097656949799E-2</v>
      </c>
      <c r="V424" s="16">
        <v>0.60855011298250539</v>
      </c>
      <c r="W424" s="17">
        <f t="shared" si="35"/>
        <v>1.3423930347043849</v>
      </c>
      <c r="X424" s="20">
        <f t="shared" si="36"/>
        <v>4.7195883080158221E-2</v>
      </c>
      <c r="Y424" s="170">
        <v>10634.321468972048</v>
      </c>
      <c r="AA424" s="249"/>
      <c r="AB424" s="170">
        <v>744.59215759649032</v>
      </c>
      <c r="AC424" s="16"/>
      <c r="AD424" s="16"/>
      <c r="AE424" s="16"/>
      <c r="AF424" s="16">
        <v>9.9984660962892435E-2</v>
      </c>
    </row>
    <row r="425" spans="19:32" x14ac:dyDescent="0.25">
      <c r="S425" s="249"/>
      <c r="T425" s="19">
        <v>2015</v>
      </c>
      <c r="U425" s="169">
        <f t="shared" si="34"/>
        <v>8.8162736307615813E-2</v>
      </c>
      <c r="V425" s="16">
        <v>0.73369095992173905</v>
      </c>
      <c r="W425" s="17">
        <f t="shared" si="35"/>
        <v>1.0418837488605344</v>
      </c>
      <c r="X425" s="20">
        <f t="shared" si="36"/>
        <v>8.3739431229111795E-3</v>
      </c>
      <c r="Y425" s="170">
        <v>8500.6110408706591</v>
      </c>
      <c r="AA425" s="249"/>
      <c r="AB425" s="170">
        <v>814.85743367334987</v>
      </c>
      <c r="AC425" s="16"/>
      <c r="AD425" s="16"/>
      <c r="AE425" s="16"/>
      <c r="AF425" s="16">
        <v>0.12183978164145613</v>
      </c>
    </row>
    <row r="426" spans="19:32" x14ac:dyDescent="0.25">
      <c r="S426" s="249"/>
      <c r="T426" s="19">
        <v>2016</v>
      </c>
      <c r="U426" s="169">
        <f t="shared" si="34"/>
        <v>8.8681144559930564E-2</v>
      </c>
      <c r="V426" s="16">
        <v>0.58771829968302591</v>
      </c>
      <c r="W426" s="17">
        <f t="shared" si="35"/>
        <v>0.91950262381723014</v>
      </c>
      <c r="X426" s="20">
        <f t="shared" si="36"/>
        <v>9.7620946850047914E-3</v>
      </c>
      <c r="Y426" s="170">
        <v>7740.3897523950709</v>
      </c>
      <c r="AA426" s="249"/>
      <c r="AB426" s="170">
        <v>897.41872517045954</v>
      </c>
      <c r="AC426" s="16"/>
      <c r="AD426" s="16"/>
      <c r="AE426" s="16"/>
      <c r="AF426" s="16">
        <v>0.13318864281473011</v>
      </c>
    </row>
    <row r="427" spans="19:32" x14ac:dyDescent="0.25">
      <c r="S427" s="249"/>
      <c r="T427" s="19">
        <v>2017</v>
      </c>
      <c r="U427" s="169">
        <f t="shared" si="34"/>
        <v>8.9197667458537341E-2</v>
      </c>
      <c r="V427" s="16">
        <v>0.58405450405107828</v>
      </c>
      <c r="W427" s="17">
        <f t="shared" si="35"/>
        <v>1.0485167808750266</v>
      </c>
      <c r="X427" s="20">
        <f t="shared" si="36"/>
        <v>1.9242185240060838E-2</v>
      </c>
      <c r="Y427" s="170">
        <v>8543.0195783990584</v>
      </c>
      <c r="AA427" s="249"/>
      <c r="AB427" s="170">
        <v>964.36927218226231</v>
      </c>
      <c r="AC427" s="16"/>
      <c r="AD427" s="16"/>
      <c r="AE427" s="16"/>
      <c r="AF427" s="16">
        <v>0.1551831441514262</v>
      </c>
    </row>
    <row r="428" spans="19:32" x14ac:dyDescent="0.25">
      <c r="S428" s="249"/>
      <c r="T428" s="19">
        <v>2018</v>
      </c>
      <c r="U428" s="169">
        <f t="shared" si="34"/>
        <v>8.9705853229881657E-2</v>
      </c>
      <c r="V428" s="16">
        <v>0.57423172754116814</v>
      </c>
      <c r="W428" s="17">
        <f t="shared" si="35"/>
        <v>1.1153141869837995</v>
      </c>
      <c r="X428" s="20">
        <f t="shared" si="36"/>
        <v>2.6263203095555365E-2</v>
      </c>
      <c r="Y428" s="170">
        <v>8978.9474002945535</v>
      </c>
      <c r="AA428" s="249"/>
      <c r="AB428" s="170">
        <v>1062.1256563425679</v>
      </c>
      <c r="AC428" s="16"/>
      <c r="AD428" s="16"/>
      <c r="AE428" s="16"/>
      <c r="AF428" s="16">
        <v>0.17194929729398406</v>
      </c>
    </row>
    <row r="429" spans="19:32" x14ac:dyDescent="0.25">
      <c r="S429" s="249"/>
      <c r="T429" s="19">
        <v>2019</v>
      </c>
      <c r="U429" s="169">
        <f t="shared" si="34"/>
        <v>9.0231996790842622E-2</v>
      </c>
      <c r="V429" s="16">
        <v>0.62030295980778194</v>
      </c>
      <c r="W429" s="17">
        <f t="shared" si="35"/>
        <v>1.108493062822838</v>
      </c>
      <c r="X429" s="20">
        <f t="shared" si="36"/>
        <v>2.1504953598319665E-2</v>
      </c>
      <c r="Y429" s="170">
        <v>8933.6325166163042</v>
      </c>
      <c r="AA429" s="249"/>
      <c r="AB429" s="170">
        <v>1304.1626566117761</v>
      </c>
      <c r="AC429" s="16"/>
      <c r="AD429" s="16"/>
      <c r="AE429" s="16"/>
      <c r="AF429" s="16">
        <v>0.22917871934554904</v>
      </c>
    </row>
    <row r="430" spans="19:32" x14ac:dyDescent="0.25">
      <c r="AA430" s="249"/>
      <c r="AB430" s="170">
        <v>1629.6928093459239</v>
      </c>
      <c r="AC430" s="16"/>
      <c r="AD430" s="16"/>
      <c r="AE430" s="16"/>
      <c r="AF430" s="16">
        <v>0.34112050540421418</v>
      </c>
    </row>
    <row r="431" spans="19:32" x14ac:dyDescent="0.25">
      <c r="AA431" s="249"/>
      <c r="AB431" s="170">
        <v>1715.6381422740367</v>
      </c>
      <c r="AC431" s="16"/>
      <c r="AD431" s="16"/>
      <c r="AE431" s="16"/>
      <c r="AF431" s="16">
        <v>0.3025698535583351</v>
      </c>
    </row>
    <row r="432" spans="19:32" x14ac:dyDescent="0.25">
      <c r="AA432" s="249"/>
      <c r="AB432" s="170">
        <v>1766.7002502809223</v>
      </c>
      <c r="AC432" s="16"/>
      <c r="AD432" s="16"/>
      <c r="AE432" s="16"/>
      <c r="AF432" s="16">
        <v>0.36531619260457254</v>
      </c>
    </row>
    <row r="433" spans="27:32" x14ac:dyDescent="0.25">
      <c r="AA433" s="249"/>
      <c r="AB433" s="170">
        <v>1852.2725624754721</v>
      </c>
      <c r="AC433" s="16"/>
      <c r="AD433" s="16"/>
      <c r="AE433" s="16"/>
      <c r="AF433" s="16">
        <v>0.35346876898129598</v>
      </c>
    </row>
    <row r="434" spans="27:32" x14ac:dyDescent="0.25">
      <c r="AA434" s="249"/>
      <c r="AB434" s="170">
        <v>1994.1029011083774</v>
      </c>
      <c r="AC434" s="16"/>
      <c r="AD434" s="16"/>
      <c r="AE434" s="16"/>
      <c r="AF434" s="16">
        <v>0.36302177142514103</v>
      </c>
    </row>
    <row r="435" spans="27:32" x14ac:dyDescent="0.25">
      <c r="AA435" s="249"/>
      <c r="AB435" s="170">
        <v>2278.7007399619001</v>
      </c>
      <c r="AC435" s="16"/>
      <c r="AD435" s="16"/>
      <c r="AE435" s="16"/>
      <c r="AF435" s="16">
        <v>0.44443686366354285</v>
      </c>
    </row>
    <row r="436" spans="27:32" x14ac:dyDescent="0.25">
      <c r="AA436" s="249"/>
      <c r="AB436" s="170">
        <v>2673.9122531024063</v>
      </c>
      <c r="AC436" s="16"/>
      <c r="AD436" s="16"/>
      <c r="AE436" s="16"/>
      <c r="AF436" s="16">
        <v>0.45407316308281287</v>
      </c>
    </row>
    <row r="437" spans="27:32" x14ac:dyDescent="0.25">
      <c r="AA437" s="249"/>
      <c r="AB437" s="170">
        <v>2904.4654743827591</v>
      </c>
      <c r="AC437" s="16"/>
      <c r="AD437" s="16"/>
      <c r="AE437" s="16"/>
      <c r="AF437" s="16">
        <v>0.44466313882656955</v>
      </c>
    </row>
    <row r="438" spans="27:32" x14ac:dyDescent="0.25">
      <c r="AA438" s="249"/>
      <c r="AB438" s="170">
        <v>2967.8655034947033</v>
      </c>
      <c r="AC438" s="16"/>
      <c r="AD438" s="16"/>
      <c r="AE438" s="16"/>
      <c r="AF438" s="16">
        <v>0.43479888295185892</v>
      </c>
    </row>
    <row r="439" spans="27:32" x14ac:dyDescent="0.25">
      <c r="AA439" s="249"/>
      <c r="AB439" s="170">
        <v>2848.4038268410127</v>
      </c>
      <c r="AC439" s="16"/>
      <c r="AD439" s="16"/>
      <c r="AE439" s="16"/>
      <c r="AF439" s="16">
        <v>0.41366329004807645</v>
      </c>
    </row>
    <row r="440" spans="27:32" x14ac:dyDescent="0.25">
      <c r="AA440" s="249"/>
      <c r="AB440" s="170">
        <v>2824.5366045060082</v>
      </c>
      <c r="AC440" s="16"/>
      <c r="AD440" s="16"/>
      <c r="AE440" s="16"/>
      <c r="AF440" s="16">
        <v>0.46261686291270676</v>
      </c>
    </row>
    <row r="441" spans="27:32" x14ac:dyDescent="0.25">
      <c r="AA441" s="249"/>
      <c r="AB441" s="170">
        <v>2562.8156992359777</v>
      </c>
      <c r="AC441" s="16"/>
      <c r="AD441" s="16"/>
      <c r="AE441" s="16"/>
      <c r="AF441" s="16">
        <v>0.5134194307609099</v>
      </c>
    </row>
    <row r="442" spans="27:32" x14ac:dyDescent="0.25">
      <c r="AA442" s="249"/>
      <c r="AB442" s="170">
        <v>2566.8047373296413</v>
      </c>
      <c r="AC442" s="16"/>
      <c r="AD442" s="16"/>
      <c r="AE442" s="16"/>
      <c r="AF442" s="16">
        <v>0.50904002382093438</v>
      </c>
    </row>
    <row r="443" spans="27:32" x14ac:dyDescent="0.25">
      <c r="AA443" s="249"/>
      <c r="AB443" s="170">
        <v>2791.3608912204409</v>
      </c>
      <c r="AC443" s="16"/>
      <c r="AD443" s="16"/>
      <c r="AE443" s="16"/>
      <c r="AF443" s="16">
        <v>0.50969690502151765</v>
      </c>
    </row>
    <row r="444" spans="27:32" x14ac:dyDescent="0.25">
      <c r="AA444" s="249"/>
      <c r="AB444" s="170">
        <v>3205.7676315134686</v>
      </c>
      <c r="AC444" s="16"/>
      <c r="AD444" s="16"/>
      <c r="AE444" s="16"/>
      <c r="AF444" s="16">
        <v>0.51002077912590393</v>
      </c>
    </row>
    <row r="445" spans="27:32" x14ac:dyDescent="0.25">
      <c r="AA445" s="249"/>
      <c r="AB445" s="170">
        <v>3221.5007831146027</v>
      </c>
      <c r="AC445" s="16"/>
      <c r="AD445" s="16"/>
      <c r="AE445" s="16"/>
      <c r="AF445" s="16">
        <v>0.52941013942507364</v>
      </c>
    </row>
    <row r="446" spans="27:32" x14ac:dyDescent="0.25">
      <c r="AA446" s="249"/>
      <c r="AB446" s="170">
        <v>3190.6493786514675</v>
      </c>
      <c r="AC446" s="16"/>
      <c r="AD446" s="16"/>
      <c r="AE446" s="16"/>
      <c r="AF446" s="16">
        <v>0.51004858172942613</v>
      </c>
    </row>
    <row r="447" spans="27:32" x14ac:dyDescent="0.25">
      <c r="AA447" s="249"/>
      <c r="AB447" s="170">
        <v>3191.5998074790946</v>
      </c>
      <c r="AC447" s="16"/>
      <c r="AD447" s="16"/>
      <c r="AE447" s="16"/>
      <c r="AF447" s="16">
        <v>0.48762156593560263</v>
      </c>
    </row>
    <row r="448" spans="27:32" x14ac:dyDescent="0.25">
      <c r="AA448" s="249"/>
      <c r="AB448" s="170">
        <v>3007.9808834611654</v>
      </c>
      <c r="AC448" s="16"/>
      <c r="AD448" s="16"/>
      <c r="AE448" s="16"/>
      <c r="AF448" s="16">
        <v>0.4555086169358078</v>
      </c>
    </row>
    <row r="449" spans="27:32" x14ac:dyDescent="0.25">
      <c r="AA449" s="249"/>
      <c r="AB449" s="170">
        <v>2896.5042099925708</v>
      </c>
      <c r="AC449" s="16"/>
      <c r="AD449" s="16"/>
      <c r="AE449" s="16"/>
      <c r="AF449" s="16">
        <v>0.46471403718240412</v>
      </c>
    </row>
    <row r="450" spans="27:32" x14ac:dyDescent="0.25">
      <c r="AA450" s="249"/>
      <c r="AB450" s="170">
        <v>2819.5058434814732</v>
      </c>
      <c r="AC450" s="16"/>
      <c r="AD450" s="16"/>
      <c r="AE450" s="16"/>
      <c r="AF450" s="16">
        <v>0.49636002869826068</v>
      </c>
    </row>
    <row r="451" spans="27:32" x14ac:dyDescent="0.25">
      <c r="AA451" s="249"/>
      <c r="AB451" s="170">
        <v>3003.32861372874</v>
      </c>
      <c r="AC451" s="16"/>
      <c r="AD451" s="16"/>
      <c r="AE451" s="16"/>
      <c r="AF451" s="16">
        <v>0.4916448701824041</v>
      </c>
    </row>
    <row r="452" spans="27:32" x14ac:dyDescent="0.25">
      <c r="AA452" s="249"/>
      <c r="AB452" s="170">
        <v>3083.1576413784878</v>
      </c>
      <c r="AC452" s="16"/>
      <c r="AD452" s="16"/>
      <c r="AE452" s="16"/>
      <c r="AF452" s="16">
        <v>0.49629224030273544</v>
      </c>
    </row>
    <row r="453" spans="27:32" x14ac:dyDescent="0.25">
      <c r="AA453" s="249"/>
      <c r="AB453" s="170">
        <v>3223.5235420891563</v>
      </c>
      <c r="AC453" s="16"/>
      <c r="AD453" s="16"/>
      <c r="AE453" s="16"/>
      <c r="AF453" s="16">
        <v>0.5216065962786921</v>
      </c>
    </row>
    <row r="454" spans="27:32" x14ac:dyDescent="0.25">
      <c r="AA454" s="249"/>
      <c r="AB454" s="170">
        <v>2699.1257316652113</v>
      </c>
      <c r="AC454" s="16"/>
      <c r="AD454" s="16"/>
      <c r="AE454" s="16"/>
      <c r="AF454" s="16">
        <v>0.54614712597677306</v>
      </c>
    </row>
    <row r="455" spans="27:32" x14ac:dyDescent="0.25">
      <c r="AA455" s="249"/>
      <c r="AB455" s="170">
        <v>2460.4909892668443</v>
      </c>
      <c r="AC455" s="16"/>
      <c r="AD455" s="16"/>
      <c r="AE455" s="16"/>
      <c r="AF455" s="16">
        <v>0.5399272474016279</v>
      </c>
    </row>
    <row r="456" spans="27:32" x14ac:dyDescent="0.25">
      <c r="AA456" s="249"/>
      <c r="AB456" s="170">
        <v>2686.4189174425055</v>
      </c>
      <c r="AC456" s="16"/>
      <c r="AD456" s="16"/>
      <c r="AE456" s="16"/>
      <c r="AF456" s="16">
        <v>0.58162728690442367</v>
      </c>
    </row>
    <row r="457" spans="27:32" x14ac:dyDescent="0.25">
      <c r="AA457" s="249"/>
      <c r="AB457" s="170">
        <v>2659.1676401031586</v>
      </c>
      <c r="AC457" s="16"/>
      <c r="AD457" s="16"/>
      <c r="AE457" s="16"/>
      <c r="AF457" s="16">
        <v>0.67072544112240584</v>
      </c>
    </row>
    <row r="458" spans="27:32" x14ac:dyDescent="0.25">
      <c r="AA458" s="249"/>
      <c r="AB458" s="170">
        <v>2778.1442335786173</v>
      </c>
      <c r="AC458" s="16"/>
      <c r="AD458" s="16"/>
      <c r="AE458" s="16"/>
      <c r="AF458" s="16">
        <v>0.72466771421841969</v>
      </c>
    </row>
    <row r="459" spans="27:32" x14ac:dyDescent="0.25">
      <c r="AA459" s="249"/>
      <c r="AB459" s="170">
        <v>3379.3574237496268</v>
      </c>
      <c r="AC459" s="16"/>
      <c r="AD459" s="16"/>
      <c r="AE459" s="16"/>
      <c r="AF459" s="16">
        <v>0.76868658050267136</v>
      </c>
    </row>
    <row r="460" spans="27:32" x14ac:dyDescent="0.25">
      <c r="AA460" s="249"/>
      <c r="AB460" s="170">
        <v>4342.4240558358351</v>
      </c>
      <c r="AC460" s="16"/>
      <c r="AD460" s="16"/>
      <c r="AE460" s="16"/>
      <c r="AF460" s="16">
        <v>0.78879777028889153</v>
      </c>
    </row>
    <row r="461" spans="27:32" x14ac:dyDescent="0.25">
      <c r="AA461" s="249"/>
      <c r="AB461" s="170">
        <v>5115.2984077349274</v>
      </c>
      <c r="AC461" s="16"/>
      <c r="AD461" s="16"/>
      <c r="AE461" s="16"/>
      <c r="AF461" s="16">
        <v>0.813704122620444</v>
      </c>
    </row>
    <row r="462" spans="27:32" x14ac:dyDescent="0.25">
      <c r="AA462" s="249"/>
      <c r="AB462" s="170">
        <v>5910.5963057096242</v>
      </c>
      <c r="AC462" s="16"/>
      <c r="AD462" s="16"/>
      <c r="AE462" s="16"/>
      <c r="AF462" s="16">
        <v>0.79738629816639484</v>
      </c>
    </row>
    <row r="463" spans="27:32" x14ac:dyDescent="0.25">
      <c r="AA463" s="249"/>
      <c r="AB463" s="170">
        <v>7169.1047769469387</v>
      </c>
      <c r="AC463" s="16"/>
      <c r="AD463" s="16"/>
      <c r="AE463" s="16"/>
      <c r="AF463" s="16">
        <v>1.0846796199965325</v>
      </c>
    </row>
    <row r="464" spans="27:32" x14ac:dyDescent="0.25">
      <c r="AA464" s="249"/>
      <c r="AB464" s="170">
        <v>8614.2248765230925</v>
      </c>
      <c r="AC464" s="16"/>
      <c r="AD464" s="16"/>
      <c r="AE464" s="16"/>
      <c r="AF464" s="16">
        <v>1.1020376000315206</v>
      </c>
    </row>
    <row r="465" spans="27:32" x14ac:dyDescent="0.25">
      <c r="AA465" s="249"/>
      <c r="AB465" s="170">
        <v>7164.5564466670912</v>
      </c>
      <c r="AC465" s="16"/>
      <c r="AD465" s="16"/>
      <c r="AE465" s="16"/>
      <c r="AF465" s="16">
        <v>1.1683673172482565</v>
      </c>
    </row>
    <row r="466" spans="27:32" x14ac:dyDescent="0.25">
      <c r="AA466" s="249"/>
      <c r="AB466" s="170">
        <v>8730.1942875183231</v>
      </c>
      <c r="AC466" s="16"/>
      <c r="AD466" s="16"/>
      <c r="AE466" s="16"/>
      <c r="AF466" s="16">
        <v>1.4114890271053939</v>
      </c>
    </row>
    <row r="467" spans="27:32" x14ac:dyDescent="0.25">
      <c r="AA467" s="249"/>
      <c r="AB467" s="170">
        <v>10750.22472353661</v>
      </c>
      <c r="AC467" s="16"/>
      <c r="AD467" s="16"/>
      <c r="AE467" s="16"/>
      <c r="AF467" s="16">
        <v>0.59751776124763456</v>
      </c>
    </row>
    <row r="468" spans="27:32" x14ac:dyDescent="0.25">
      <c r="AA468" s="249"/>
      <c r="AB468" s="170">
        <v>11447.776764188948</v>
      </c>
      <c r="AC468" s="16"/>
      <c r="AD468" s="16"/>
      <c r="AE468" s="16"/>
      <c r="AF468" s="16">
        <v>0.54658485844925941</v>
      </c>
    </row>
    <row r="469" spans="27:32" x14ac:dyDescent="0.25">
      <c r="AA469" s="249"/>
      <c r="AB469" s="170">
        <v>11628.422526527436</v>
      </c>
      <c r="AC469" s="16"/>
      <c r="AD469" s="16"/>
      <c r="AE469" s="16"/>
      <c r="AF469" s="16">
        <v>0.48987460898453961</v>
      </c>
    </row>
    <row r="470" spans="27:32" x14ac:dyDescent="0.25">
      <c r="AA470" s="249"/>
      <c r="AB470" s="170">
        <v>10634.321468972048</v>
      </c>
      <c r="AC470" s="16"/>
      <c r="AD470" s="16"/>
      <c r="AE470" s="16"/>
      <c r="AF470" s="16">
        <v>0.60855011298250539</v>
      </c>
    </row>
    <row r="471" spans="27:32" x14ac:dyDescent="0.25">
      <c r="AA471" s="249"/>
      <c r="AB471" s="170">
        <v>8500.6110408706591</v>
      </c>
      <c r="AC471" s="16"/>
      <c r="AD471" s="16"/>
      <c r="AE471" s="16"/>
      <c r="AF471" s="16">
        <v>0.73369095992173905</v>
      </c>
    </row>
    <row r="472" spans="27:32" x14ac:dyDescent="0.25">
      <c r="AA472" s="249"/>
      <c r="AB472" s="170">
        <v>7740.3897523950709</v>
      </c>
      <c r="AC472" s="16"/>
      <c r="AD472" s="16"/>
      <c r="AE472" s="16"/>
      <c r="AF472" s="16">
        <v>0.58771829968302591</v>
      </c>
    </row>
    <row r="473" spans="27:32" x14ac:dyDescent="0.25">
      <c r="AA473" s="249"/>
      <c r="AB473" s="170">
        <v>8543.0195783990584</v>
      </c>
      <c r="AC473" s="16"/>
      <c r="AD473" s="16"/>
      <c r="AE473" s="16"/>
      <c r="AF473" s="16">
        <v>0.58405450405107828</v>
      </c>
    </row>
    <row r="474" spans="27:32" x14ac:dyDescent="0.25">
      <c r="AA474" s="249"/>
      <c r="AB474" s="170">
        <v>8978.9474002945535</v>
      </c>
      <c r="AC474" s="16"/>
      <c r="AD474" s="16"/>
      <c r="AE474" s="16"/>
      <c r="AF474" s="16">
        <v>0.57423172754116814</v>
      </c>
    </row>
    <row r="475" spans="27:32" x14ac:dyDescent="0.25">
      <c r="AA475" s="249"/>
      <c r="AB475" s="170">
        <v>8933.6325166163042</v>
      </c>
      <c r="AC475" s="16"/>
      <c r="AD475" s="16"/>
      <c r="AE475" s="16"/>
      <c r="AF475" s="16">
        <v>0.62030295980778194</v>
      </c>
    </row>
  </sheetData>
  <mergeCells count="25">
    <mergeCell ref="AB8:AE8"/>
    <mergeCell ref="S10:S69"/>
    <mergeCell ref="AB13:AE13"/>
    <mergeCell ref="AA15:AA54"/>
    <mergeCell ref="AA56:AA115"/>
    <mergeCell ref="S70:S129"/>
    <mergeCell ref="AA116:AA175"/>
    <mergeCell ref="S130:S189"/>
    <mergeCell ref="AA176:AA235"/>
    <mergeCell ref="S190:S249"/>
    <mergeCell ref="AA236:AA295"/>
    <mergeCell ref="S250:S309"/>
    <mergeCell ref="AA296:AA355"/>
    <mergeCell ref="S310:S369"/>
    <mergeCell ref="AA356:AA415"/>
    <mergeCell ref="S370:S429"/>
    <mergeCell ref="AA416:AA475"/>
    <mergeCell ref="W8:W9"/>
    <mergeCell ref="X8:X9"/>
    <mergeCell ref="U3:U6"/>
    <mergeCell ref="C7:J7"/>
    <mergeCell ref="K7:Q7"/>
    <mergeCell ref="S8:S9"/>
    <mergeCell ref="T8:T9"/>
    <mergeCell ref="U8:U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DE55-D3C8-45F7-9838-833D901BDD99}">
  <sheetPr>
    <tabColor theme="5" tint="0.79998168889431442"/>
  </sheetPr>
  <dimension ref="B2:AJ475"/>
  <sheetViews>
    <sheetView workbookViewId="0">
      <selection activeCell="V29" sqref="V29"/>
    </sheetView>
  </sheetViews>
  <sheetFormatPr defaultRowHeight="15" x14ac:dyDescent="0.25"/>
  <cols>
    <col min="3" max="10" width="8.5703125" customWidth="1"/>
    <col min="19" max="19" width="14" customWidth="1"/>
    <col min="24" max="24" width="9.85546875" customWidth="1"/>
    <col min="25" max="25" width="10" customWidth="1"/>
    <col min="28" max="28" width="9.5703125" bestFit="1" customWidth="1"/>
  </cols>
  <sheetData>
    <row r="2" spans="2:36" ht="15.75" thickBot="1" x14ac:dyDescent="0.3"/>
    <row r="3" spans="2:36" x14ac:dyDescent="0.25">
      <c r="U3" s="294" t="s">
        <v>174</v>
      </c>
      <c r="V3" s="166" t="s">
        <v>137</v>
      </c>
      <c r="W3" s="39">
        <v>2</v>
      </c>
    </row>
    <row r="4" spans="2:36" x14ac:dyDescent="0.25">
      <c r="U4" s="295"/>
      <c r="V4" s="12" t="s">
        <v>138</v>
      </c>
      <c r="W4" s="41">
        <v>2.3804560579482064</v>
      </c>
    </row>
    <row r="5" spans="2:36" x14ac:dyDescent="0.25">
      <c r="U5" s="295"/>
      <c r="V5" s="12" t="s">
        <v>139</v>
      </c>
      <c r="W5" s="41">
        <v>3.7273686884473135E-5</v>
      </c>
    </row>
    <row r="6" spans="2:36" ht="15.75" thickBot="1" x14ac:dyDescent="0.3">
      <c r="U6" s="296"/>
      <c r="V6" s="167" t="s">
        <v>140</v>
      </c>
      <c r="W6" s="43">
        <f>SUM(X10:X429)</f>
        <v>2.8948533663323341</v>
      </c>
      <c r="AJ6" s="18"/>
    </row>
    <row r="7" spans="2:36" ht="15.75" thickBot="1" x14ac:dyDescent="0.3">
      <c r="B7" s="16"/>
      <c r="C7" s="247" t="s">
        <v>387</v>
      </c>
      <c r="D7" s="247"/>
      <c r="E7" s="247"/>
      <c r="F7" s="247"/>
      <c r="G7" s="247"/>
      <c r="H7" s="247"/>
      <c r="I7" s="247"/>
      <c r="J7" s="247"/>
      <c r="K7" s="247" t="s">
        <v>388</v>
      </c>
      <c r="L7" s="247"/>
      <c r="M7" s="247"/>
      <c r="N7" s="247"/>
      <c r="O7" s="247"/>
      <c r="P7" s="247"/>
      <c r="Q7" s="247"/>
      <c r="W7" s="18"/>
      <c r="AJ7" s="18"/>
    </row>
    <row r="8" spans="2:36" ht="15.75" thickBot="1" x14ac:dyDescent="0.3">
      <c r="B8" s="16"/>
      <c r="C8" s="141" t="s">
        <v>218</v>
      </c>
      <c r="D8" s="141" t="s">
        <v>389</v>
      </c>
      <c r="E8" s="141" t="s">
        <v>220</v>
      </c>
      <c r="F8" s="141" t="s">
        <v>390</v>
      </c>
      <c r="G8" s="141" t="s">
        <v>391</v>
      </c>
      <c r="H8" s="141" t="s">
        <v>392</v>
      </c>
      <c r="I8" s="141" t="s">
        <v>393</v>
      </c>
      <c r="J8" s="141" t="s">
        <v>188</v>
      </c>
      <c r="K8" s="141" t="s">
        <v>218</v>
      </c>
      <c r="L8" s="141" t="s">
        <v>389</v>
      </c>
      <c r="M8" s="141" t="s">
        <v>220</v>
      </c>
      <c r="N8" s="141" t="s">
        <v>390</v>
      </c>
      <c r="O8" s="141" t="s">
        <v>391</v>
      </c>
      <c r="P8" s="141" t="s">
        <v>392</v>
      </c>
      <c r="Q8" s="141" t="s">
        <v>393</v>
      </c>
      <c r="S8" s="286"/>
      <c r="T8" s="249" t="s">
        <v>394</v>
      </c>
      <c r="U8" s="249" t="s">
        <v>395</v>
      </c>
      <c r="V8" s="72" t="s">
        <v>179</v>
      </c>
      <c r="W8" s="303" t="s">
        <v>146</v>
      </c>
      <c r="X8" s="305" t="s">
        <v>396</v>
      </c>
      <c r="Y8" s="72" t="s">
        <v>148</v>
      </c>
      <c r="AB8" s="310" t="s">
        <v>149</v>
      </c>
      <c r="AC8" s="311"/>
      <c r="AD8" s="311"/>
      <c r="AE8" s="312"/>
      <c r="AJ8" s="18"/>
    </row>
    <row r="9" spans="2:36" x14ac:dyDescent="0.25">
      <c r="B9" s="72">
        <v>1960</v>
      </c>
      <c r="C9" s="168">
        <v>667070000</v>
      </c>
      <c r="D9" s="168">
        <v>444704959</v>
      </c>
      <c r="E9" s="168">
        <v>92500572</v>
      </c>
      <c r="F9" s="168">
        <v>26847422</v>
      </c>
      <c r="G9" s="168">
        <v>236351868</v>
      </c>
      <c r="H9" s="168">
        <v>678169804</v>
      </c>
      <c r="I9" s="168">
        <v>215318997</v>
      </c>
      <c r="J9" s="168">
        <f>SUM(C9:I9)</f>
        <v>2360963622</v>
      </c>
      <c r="K9" s="140">
        <f>C9/$J9</f>
        <v>0.28254141393119697</v>
      </c>
      <c r="L9" s="140">
        <f t="shared" ref="L9:Q24" si="0">D9/$J9</f>
        <v>0.18835739562276069</v>
      </c>
      <c r="M9" s="140">
        <f t="shared" si="0"/>
        <v>3.9179160211558733E-2</v>
      </c>
      <c r="N9" s="140">
        <f t="shared" si="0"/>
        <v>1.1371383171612459E-2</v>
      </c>
      <c r="O9" s="140">
        <f t="shared" si="0"/>
        <v>0.10010822098130574</v>
      </c>
      <c r="P9" s="140">
        <f t="shared" si="0"/>
        <v>0.28724280106675865</v>
      </c>
      <c r="Q9" s="140">
        <f t="shared" si="0"/>
        <v>9.1199625014806773E-2</v>
      </c>
      <c r="S9" s="286"/>
      <c r="T9" s="249"/>
      <c r="U9" s="249"/>
      <c r="V9" s="16" t="s">
        <v>397</v>
      </c>
      <c r="W9" s="304"/>
      <c r="X9" s="306"/>
      <c r="Y9" s="16" t="s">
        <v>398</v>
      </c>
      <c r="AB9" s="44" t="s">
        <v>137</v>
      </c>
      <c r="AC9" s="47">
        <v>1</v>
      </c>
      <c r="AD9" s="22">
        <v>1.5</v>
      </c>
      <c r="AE9" s="23">
        <v>2</v>
      </c>
    </row>
    <row r="10" spans="2:36" x14ac:dyDescent="0.25">
      <c r="B10" s="72">
        <v>1961</v>
      </c>
      <c r="C10" s="168">
        <v>660330000</v>
      </c>
      <c r="D10" s="168">
        <v>449228590</v>
      </c>
      <c r="E10" s="168">
        <v>94943000</v>
      </c>
      <c r="F10" s="168">
        <v>27584229</v>
      </c>
      <c r="G10" s="168">
        <v>240928056</v>
      </c>
      <c r="H10" s="168">
        <v>693581984</v>
      </c>
      <c r="I10" s="168">
        <v>219257631</v>
      </c>
      <c r="J10" s="168">
        <f t="shared" ref="J10:J68" si="1">SUM(C10:I10)</f>
        <v>2385853490</v>
      </c>
      <c r="K10" s="140">
        <f t="shared" ref="K10:Q59" si="2">C10/$J10</f>
        <v>0.27676888072452427</v>
      </c>
      <c r="L10" s="140">
        <f t="shared" si="0"/>
        <v>0.18828842252170314</v>
      </c>
      <c r="M10" s="140">
        <f t="shared" si="0"/>
        <v>3.9794145113244153E-2</v>
      </c>
      <c r="N10" s="140">
        <f t="shared" si="0"/>
        <v>1.156157706900938E-2</v>
      </c>
      <c r="O10" s="140">
        <f t="shared" si="0"/>
        <v>0.10098191570011283</v>
      </c>
      <c r="P10" s="140">
        <f t="shared" si="0"/>
        <v>0.29070602486995123</v>
      </c>
      <c r="Q10" s="140">
        <f t="shared" si="0"/>
        <v>9.1899034001454966E-2</v>
      </c>
      <c r="S10" s="249" t="s">
        <v>218</v>
      </c>
      <c r="T10" s="19">
        <v>1960</v>
      </c>
      <c r="U10" s="169">
        <f t="shared" ref="U10:U41" si="3">K9</f>
        <v>0.28254141393119697</v>
      </c>
      <c r="V10" s="16">
        <v>1.1243197865291497E-17</v>
      </c>
      <c r="W10" s="17">
        <f t="shared" ref="W10:W73" si="4">$W$3*EXP(-$W$4*EXP(-$W$5*AB56))</f>
        <v>0.18648973109613881</v>
      </c>
      <c r="X10" s="20">
        <f>((W10-V10)^2)*U10</f>
        <v>9.8263439058025367E-3</v>
      </c>
      <c r="Y10" s="16">
        <v>89.520541510358441</v>
      </c>
      <c r="AB10" s="45" t="s">
        <v>138</v>
      </c>
      <c r="AC10" s="24">
        <v>2.4874081270260606</v>
      </c>
      <c r="AD10" s="16">
        <v>2.1890290485798909</v>
      </c>
      <c r="AE10" s="25">
        <v>2.3804535500182</v>
      </c>
    </row>
    <row r="11" spans="2:36" ht="15.75" thickBot="1" x14ac:dyDescent="0.3">
      <c r="B11" s="72">
        <v>1962</v>
      </c>
      <c r="C11" s="168">
        <v>665770000</v>
      </c>
      <c r="D11" s="168">
        <v>453906310</v>
      </c>
      <c r="E11" s="168">
        <v>95832000</v>
      </c>
      <c r="F11" s="168">
        <v>28354448</v>
      </c>
      <c r="G11" s="168">
        <v>245347319</v>
      </c>
      <c r="H11" s="168">
        <v>709514362</v>
      </c>
      <c r="I11" s="168">
        <v>223333098</v>
      </c>
      <c r="J11" s="168">
        <f t="shared" si="1"/>
        <v>2422057537</v>
      </c>
      <c r="K11" s="140">
        <f t="shared" si="2"/>
        <v>0.27487786306870049</v>
      </c>
      <c r="L11" s="140">
        <f t="shared" si="0"/>
        <v>0.18740525485708145</v>
      </c>
      <c r="M11" s="140">
        <f t="shared" si="0"/>
        <v>3.9566359814349861E-2</v>
      </c>
      <c r="N11" s="140">
        <f t="shared" si="0"/>
        <v>1.170676070524744E-2</v>
      </c>
      <c r="O11" s="140">
        <f t="shared" si="0"/>
        <v>0.10129706468653556</v>
      </c>
      <c r="P11" s="140">
        <f t="shared" si="0"/>
        <v>0.29293869000272227</v>
      </c>
      <c r="Q11" s="140">
        <f t="shared" si="0"/>
        <v>9.2208006865362915E-2</v>
      </c>
      <c r="S11" s="249"/>
      <c r="T11" s="19">
        <v>1961</v>
      </c>
      <c r="U11" s="169">
        <f t="shared" si="3"/>
        <v>0.27676888072452427</v>
      </c>
      <c r="V11" s="16">
        <v>1.1357957384943892E-17</v>
      </c>
      <c r="W11" s="17">
        <f t="shared" si="4"/>
        <v>0.18626363017074096</v>
      </c>
      <c r="X11" s="20">
        <f t="shared" ref="X11:X74" si="5">((W11-V11)^2)*U11</f>
        <v>9.6022582745713923E-3</v>
      </c>
      <c r="Y11" s="170">
        <v>75.805837925996457</v>
      </c>
      <c r="AB11" s="46" t="s">
        <v>139</v>
      </c>
      <c r="AC11" s="26">
        <v>2.0861999902657235E-4</v>
      </c>
      <c r="AD11" s="27">
        <v>5.6976084517188154E-5</v>
      </c>
      <c r="AE11" s="28">
        <v>3.727376767888214E-5</v>
      </c>
    </row>
    <row r="12" spans="2:36" x14ac:dyDescent="0.25">
      <c r="B12" s="72">
        <v>1963</v>
      </c>
      <c r="C12" s="168">
        <v>682335000</v>
      </c>
      <c r="D12" s="168">
        <v>458675760</v>
      </c>
      <c r="E12" s="168">
        <v>96812000</v>
      </c>
      <c r="F12" s="168">
        <v>29155281</v>
      </c>
      <c r="G12" s="168">
        <v>249668369</v>
      </c>
      <c r="H12" s="168">
        <v>725946823</v>
      </c>
      <c r="I12" s="168">
        <v>227400057</v>
      </c>
      <c r="J12" s="168">
        <f t="shared" si="1"/>
        <v>2469993290</v>
      </c>
      <c r="K12" s="140">
        <f t="shared" si="2"/>
        <v>0.27624973831406641</v>
      </c>
      <c r="L12" s="140">
        <f t="shared" si="0"/>
        <v>0.18569919272938593</v>
      </c>
      <c r="M12" s="140">
        <f t="shared" si="0"/>
        <v>3.9195248178184323E-2</v>
      </c>
      <c r="N12" s="140">
        <f t="shared" si="0"/>
        <v>1.1803789556043692E-2</v>
      </c>
      <c r="O12" s="140">
        <f t="shared" si="0"/>
        <v>0.10108058593147029</v>
      </c>
      <c r="P12" s="140">
        <f t="shared" si="0"/>
        <v>0.29390639478214936</v>
      </c>
      <c r="Q12" s="140">
        <f t="shared" si="0"/>
        <v>9.2065050508699967E-2</v>
      </c>
      <c r="S12" s="249"/>
      <c r="T12" s="19">
        <v>1962</v>
      </c>
      <c r="U12" s="169">
        <f t="shared" si="3"/>
        <v>0.27487786306870049</v>
      </c>
      <c r="V12" s="16">
        <v>9.4799650767051977E-4</v>
      </c>
      <c r="W12" s="17">
        <f t="shared" si="4"/>
        <v>0.18618294602057137</v>
      </c>
      <c r="X12" s="20">
        <f t="shared" si="5"/>
        <v>9.4316055325474324E-3</v>
      </c>
      <c r="Y12" s="170">
        <v>70.909411667100727</v>
      </c>
      <c r="AC12" s="18"/>
    </row>
    <row r="13" spans="2:36" x14ac:dyDescent="0.25">
      <c r="B13" s="72">
        <v>1964</v>
      </c>
      <c r="C13" s="168">
        <v>698355000</v>
      </c>
      <c r="D13" s="168">
        <v>463419914</v>
      </c>
      <c r="E13" s="168">
        <v>97826000</v>
      </c>
      <c r="F13" s="168">
        <v>29982539</v>
      </c>
      <c r="G13" s="168">
        <v>253985079</v>
      </c>
      <c r="H13" s="168">
        <v>742813225</v>
      </c>
      <c r="I13" s="168">
        <v>231521815</v>
      </c>
      <c r="J13" s="168">
        <f t="shared" si="1"/>
        <v>2517903572</v>
      </c>
      <c r="K13" s="140">
        <f t="shared" si="2"/>
        <v>0.27735573663978264</v>
      </c>
      <c r="L13" s="140">
        <f t="shared" si="0"/>
        <v>0.18404990530749366</v>
      </c>
      <c r="M13" s="140">
        <f t="shared" si="0"/>
        <v>3.8852163000942755E-2</v>
      </c>
      <c r="N13" s="140">
        <f t="shared" si="0"/>
        <v>1.1907739173738302E-2</v>
      </c>
      <c r="O13" s="140">
        <f t="shared" si="0"/>
        <v>0.1008716464857535</v>
      </c>
      <c r="P13" s="140">
        <f t="shared" si="0"/>
        <v>0.29501257842450845</v>
      </c>
      <c r="Q13" s="140">
        <f t="shared" si="0"/>
        <v>9.1950230967780683E-2</v>
      </c>
      <c r="S13" s="249"/>
      <c r="T13" s="19">
        <v>1963</v>
      </c>
      <c r="U13" s="169">
        <f t="shared" si="3"/>
        <v>0.27624973831406641</v>
      </c>
      <c r="V13" s="16">
        <v>8.0489202517825909E-4</v>
      </c>
      <c r="W13" s="17">
        <f t="shared" si="4"/>
        <v>0.18623903939130781</v>
      </c>
      <c r="X13" s="20">
        <f t="shared" si="5"/>
        <v>9.4990746080615071E-3</v>
      </c>
      <c r="Y13" s="170">
        <v>74.313643448614471</v>
      </c>
      <c r="AA13" s="16"/>
      <c r="AB13" s="247" t="s">
        <v>155</v>
      </c>
      <c r="AC13" s="247"/>
      <c r="AD13" s="247"/>
      <c r="AE13" s="247"/>
      <c r="AF13" s="72"/>
    </row>
    <row r="14" spans="2:36" x14ac:dyDescent="0.25">
      <c r="B14" s="72">
        <v>1965</v>
      </c>
      <c r="C14" s="168">
        <v>715185000</v>
      </c>
      <c r="D14" s="168">
        <v>467954960</v>
      </c>
      <c r="E14" s="168">
        <v>98883000</v>
      </c>
      <c r="F14" s="168">
        <v>30834438</v>
      </c>
      <c r="G14" s="168">
        <v>258104853</v>
      </c>
      <c r="H14" s="168">
        <v>760108104</v>
      </c>
      <c r="I14" s="168">
        <v>235667233</v>
      </c>
      <c r="J14" s="168">
        <f t="shared" si="1"/>
        <v>2566737588</v>
      </c>
      <c r="K14" s="140">
        <f t="shared" si="2"/>
        <v>0.27863580731572629</v>
      </c>
      <c r="L14" s="140">
        <f t="shared" si="0"/>
        <v>0.18231507661234281</v>
      </c>
      <c r="M14" s="140">
        <f t="shared" si="0"/>
        <v>3.852477965114056E-2</v>
      </c>
      <c r="N14" s="140">
        <f t="shared" si="0"/>
        <v>1.2013085460764289E-2</v>
      </c>
      <c r="O14" s="140">
        <f t="shared" si="0"/>
        <v>0.10055755376267939</v>
      </c>
      <c r="P14" s="140">
        <f t="shared" si="0"/>
        <v>0.29613783175719011</v>
      </c>
      <c r="Q14" s="140">
        <f t="shared" si="0"/>
        <v>9.181586544015656E-2</v>
      </c>
      <c r="S14" s="249"/>
      <c r="T14" s="19">
        <v>1964</v>
      </c>
      <c r="U14" s="169">
        <f t="shared" si="3"/>
        <v>0.27735573663978264</v>
      </c>
      <c r="V14" s="16">
        <v>2.1469739602352319E-4</v>
      </c>
      <c r="W14" s="17">
        <f t="shared" si="4"/>
        <v>0.18642340808789623</v>
      </c>
      <c r="X14" s="20">
        <f t="shared" si="5"/>
        <v>9.616945150508505E-3</v>
      </c>
      <c r="Y14" s="170">
        <v>85.498555159631337</v>
      </c>
      <c r="AA14" s="16"/>
      <c r="AB14" s="72" t="s">
        <v>399</v>
      </c>
      <c r="AC14" s="72" t="s">
        <v>157</v>
      </c>
      <c r="AD14" s="72" t="s">
        <v>158</v>
      </c>
      <c r="AE14" s="72" t="s">
        <v>159</v>
      </c>
      <c r="AF14" s="72" t="s">
        <v>145</v>
      </c>
    </row>
    <row r="15" spans="2:36" x14ac:dyDescent="0.25">
      <c r="B15" s="72">
        <v>1966</v>
      </c>
      <c r="C15" s="168">
        <v>735400000</v>
      </c>
      <c r="D15" s="168">
        <v>472293403</v>
      </c>
      <c r="E15" s="168">
        <v>99790000</v>
      </c>
      <c r="F15" s="168">
        <v>31713333</v>
      </c>
      <c r="G15" s="168">
        <v>262127737</v>
      </c>
      <c r="H15" s="168">
        <v>777824348</v>
      </c>
      <c r="I15" s="168">
        <v>239191699</v>
      </c>
      <c r="J15" s="168">
        <f t="shared" si="1"/>
        <v>2618340520</v>
      </c>
      <c r="K15" s="140">
        <f t="shared" si="2"/>
        <v>0.28086491973931643</v>
      </c>
      <c r="L15" s="140">
        <f t="shared" si="0"/>
        <v>0.18037890770601525</v>
      </c>
      <c r="M15" s="140">
        <f t="shared" si="0"/>
        <v>3.8111925946133239E-2</v>
      </c>
      <c r="N15" s="140">
        <f t="shared" si="0"/>
        <v>1.2111997182093031E-2</v>
      </c>
      <c r="O15" s="140">
        <f t="shared" si="0"/>
        <v>0.10011216455528099</v>
      </c>
      <c r="P15" s="140">
        <f t="shared" si="0"/>
        <v>0.29706768163218128</v>
      </c>
      <c r="Q15" s="140">
        <f t="shared" si="0"/>
        <v>9.1352403238979779E-2</v>
      </c>
      <c r="S15" s="249"/>
      <c r="T15" s="19">
        <v>1965</v>
      </c>
      <c r="U15" s="169">
        <f t="shared" si="3"/>
        <v>0.27863580731572629</v>
      </c>
      <c r="V15" s="16">
        <v>5.7129560790677211E-4</v>
      </c>
      <c r="W15" s="17">
        <f t="shared" si="4"/>
        <v>0.18663763446839002</v>
      </c>
      <c r="X15" s="20">
        <f t="shared" si="5"/>
        <v>9.646561806212043E-3</v>
      </c>
      <c r="Y15" s="170">
        <v>98.486777752220632</v>
      </c>
      <c r="AA15" s="313"/>
      <c r="AB15" s="20">
        <v>0</v>
      </c>
      <c r="AC15" s="17">
        <f>AC$9*EXP(-AC$10*EXP(-AC$11*$AB15))</f>
        <v>8.3125137404080909E-2</v>
      </c>
      <c r="AD15" s="17">
        <f>AD$9*EXP(-AD$10*EXP(-AD$11*$AB15))</f>
        <v>0.16803820067247233</v>
      </c>
      <c r="AE15" s="17">
        <f t="shared" ref="AE15" si="6">AE$9*EXP(-AE$10*EXP(-AE$11*$AB15))</f>
        <v>0.18501722142393906</v>
      </c>
      <c r="AF15" s="16"/>
    </row>
    <row r="16" spans="2:36" x14ac:dyDescent="0.25">
      <c r="B16" s="72">
        <v>1967</v>
      </c>
      <c r="C16" s="168">
        <v>754550000</v>
      </c>
      <c r="D16" s="168">
        <v>476482011</v>
      </c>
      <c r="E16" s="168">
        <v>100725000</v>
      </c>
      <c r="F16" s="168">
        <v>32625168</v>
      </c>
      <c r="G16" s="168">
        <v>266080208</v>
      </c>
      <c r="H16" s="168">
        <v>795928591</v>
      </c>
      <c r="I16" s="168">
        <v>242618326</v>
      </c>
      <c r="J16" s="168">
        <f t="shared" si="1"/>
        <v>2669009304</v>
      </c>
      <c r="K16" s="140">
        <f t="shared" si="2"/>
        <v>0.28270789422471043</v>
      </c>
      <c r="L16" s="140">
        <f t="shared" si="0"/>
        <v>0.17852392282256352</v>
      </c>
      <c r="M16" s="140">
        <f t="shared" si="0"/>
        <v>3.7738721947894717E-2</v>
      </c>
      <c r="N16" s="140">
        <f t="shared" si="0"/>
        <v>1.2223699614349489E-2</v>
      </c>
      <c r="O16" s="140">
        <f t="shared" si="0"/>
        <v>9.9692499236038637E-2</v>
      </c>
      <c r="P16" s="140">
        <f t="shared" si="0"/>
        <v>0.29821124632542684</v>
      </c>
      <c r="Q16" s="140">
        <f t="shared" si="0"/>
        <v>9.0902015829016386E-2</v>
      </c>
      <c r="S16" s="249"/>
      <c r="T16" s="19">
        <v>1966</v>
      </c>
      <c r="U16" s="169">
        <f t="shared" si="3"/>
        <v>0.28086491973931643</v>
      </c>
      <c r="V16" s="16">
        <v>6.3435001359805204E-4</v>
      </c>
      <c r="W16" s="17">
        <f t="shared" si="4"/>
        <v>0.18673396869670075</v>
      </c>
      <c r="X16" s="20">
        <f t="shared" si="5"/>
        <v>9.7272138849292325E-3</v>
      </c>
      <c r="Y16" s="170">
        <v>104.3245661811473</v>
      </c>
      <c r="AA16" s="314"/>
      <c r="AB16" s="20">
        <f>AB15+2500</f>
        <v>2500</v>
      </c>
      <c r="AC16" s="17">
        <f t="shared" ref="AC16:AE38" si="7">AC$9*EXP(-AC$10*EXP(-AC$11*$AB16))</f>
        <v>0.22843013777369731</v>
      </c>
      <c r="AD16" s="17">
        <f t="shared" si="7"/>
        <v>0.22470942878187194</v>
      </c>
      <c r="AE16" s="17">
        <f t="shared" si="7"/>
        <v>0.22866284710289486</v>
      </c>
      <c r="AF16" s="16"/>
    </row>
    <row r="17" spans="2:32" x14ac:dyDescent="0.25">
      <c r="B17" s="72">
        <v>1968</v>
      </c>
      <c r="C17" s="168">
        <v>774510000</v>
      </c>
      <c r="D17" s="168">
        <v>480464285</v>
      </c>
      <c r="E17" s="168">
        <v>101061000</v>
      </c>
      <c r="F17" s="168">
        <v>33576485</v>
      </c>
      <c r="G17" s="168">
        <v>269881972</v>
      </c>
      <c r="H17" s="168">
        <v>814529727</v>
      </c>
      <c r="I17" s="168">
        <v>246105609</v>
      </c>
      <c r="J17" s="168">
        <f t="shared" si="1"/>
        <v>2720129078</v>
      </c>
      <c r="K17" s="140">
        <f t="shared" si="2"/>
        <v>0.28473281149196994</v>
      </c>
      <c r="L17" s="140">
        <f t="shared" si="0"/>
        <v>0.17663289910979732</v>
      </c>
      <c r="M17" s="140">
        <f t="shared" si="0"/>
        <v>3.7153016309912038E-2</v>
      </c>
      <c r="N17" s="140">
        <f t="shared" si="0"/>
        <v>1.2343710183300353E-2</v>
      </c>
      <c r="O17" s="140">
        <f t="shared" si="0"/>
        <v>9.9216604896718061E-2</v>
      </c>
      <c r="P17" s="140">
        <f t="shared" si="0"/>
        <v>0.29944524823759117</v>
      </c>
      <c r="Q17" s="140">
        <f t="shared" si="0"/>
        <v>9.0475709770711107E-2</v>
      </c>
      <c r="S17" s="249"/>
      <c r="T17" s="19">
        <v>1967</v>
      </c>
      <c r="U17" s="169">
        <f t="shared" si="3"/>
        <v>0.28270789422471043</v>
      </c>
      <c r="V17" s="16">
        <v>9.503717447485354E-4</v>
      </c>
      <c r="W17" s="17">
        <f t="shared" si="4"/>
        <v>0.18660633261879148</v>
      </c>
      <c r="X17" s="20">
        <f t="shared" si="5"/>
        <v>9.7444140921491562E-3</v>
      </c>
      <c r="Y17" s="170">
        <v>96.589531941781914</v>
      </c>
      <c r="AA17" s="314"/>
      <c r="AB17" s="20">
        <f t="shared" ref="AB17:AB38" si="8">AB16+2500</f>
        <v>5000</v>
      </c>
      <c r="AC17" s="17">
        <f t="shared" si="7"/>
        <v>0.4162518488222085</v>
      </c>
      <c r="AD17" s="17">
        <f t="shared" si="7"/>
        <v>0.28912018930216721</v>
      </c>
      <c r="AE17" s="17">
        <f t="shared" si="7"/>
        <v>0.27732873760736615</v>
      </c>
      <c r="AF17" s="16"/>
    </row>
    <row r="18" spans="2:32" x14ac:dyDescent="0.25">
      <c r="B18" s="72">
        <v>1969</v>
      </c>
      <c r="C18" s="168">
        <v>796025000</v>
      </c>
      <c r="D18" s="168">
        <v>484365595</v>
      </c>
      <c r="E18" s="168">
        <v>103172000</v>
      </c>
      <c r="F18" s="168">
        <v>34575589</v>
      </c>
      <c r="G18" s="168">
        <v>273650279</v>
      </c>
      <c r="H18" s="168">
        <v>833711446</v>
      </c>
      <c r="I18" s="168">
        <v>249672208</v>
      </c>
      <c r="J18" s="168">
        <f t="shared" si="1"/>
        <v>2775172117</v>
      </c>
      <c r="K18" s="140">
        <f t="shared" si="2"/>
        <v>0.28683806497036812</v>
      </c>
      <c r="L18" s="140">
        <f t="shared" si="0"/>
        <v>0.17453533495558682</v>
      </c>
      <c r="M18" s="140">
        <f t="shared" si="0"/>
        <v>3.7176793240316343E-2</v>
      </c>
      <c r="N18" s="140">
        <f t="shared" si="0"/>
        <v>1.2458898959166791E-2</v>
      </c>
      <c r="O18" s="140">
        <f t="shared" si="0"/>
        <v>9.8606597163357124E-2</v>
      </c>
      <c r="P18" s="140">
        <f t="shared" si="0"/>
        <v>0.30041792395249839</v>
      </c>
      <c r="Q18" s="140">
        <f t="shared" si="0"/>
        <v>8.9966386758706399E-2</v>
      </c>
      <c r="S18" s="249"/>
      <c r="T18" s="19">
        <v>1968</v>
      </c>
      <c r="U18" s="169">
        <f t="shared" si="3"/>
        <v>0.28473281149196994</v>
      </c>
      <c r="V18" s="16">
        <v>1.5473099120734497E-3</v>
      </c>
      <c r="W18" s="17">
        <f t="shared" si="4"/>
        <v>0.18652192763149875</v>
      </c>
      <c r="X18" s="20">
        <f t="shared" si="5"/>
        <v>9.7423066045539373E-3</v>
      </c>
      <c r="Y18" s="170">
        <v>91.472718306607177</v>
      </c>
      <c r="AA18" s="314"/>
      <c r="AB18" s="20">
        <f t="shared" si="8"/>
        <v>7500</v>
      </c>
      <c r="AC18" s="17">
        <f t="shared" si="7"/>
        <v>0.59436047143317217</v>
      </c>
      <c r="AD18" s="17">
        <f t="shared" si="7"/>
        <v>0.35975260748687482</v>
      </c>
      <c r="AE18" s="17">
        <f t="shared" si="7"/>
        <v>0.33062686773741479</v>
      </c>
      <c r="AF18" s="16"/>
    </row>
    <row r="19" spans="2:32" x14ac:dyDescent="0.25">
      <c r="B19" s="72">
        <v>1970</v>
      </c>
      <c r="C19" s="168">
        <v>818315000</v>
      </c>
      <c r="D19" s="168">
        <v>487754353</v>
      </c>
      <c r="E19" s="168">
        <v>104345000</v>
      </c>
      <c r="F19" s="168">
        <v>35630739</v>
      </c>
      <c r="G19" s="168">
        <v>277869565</v>
      </c>
      <c r="H19" s="168">
        <v>853533824</v>
      </c>
      <c r="I19" s="168">
        <v>253286099</v>
      </c>
      <c r="J19" s="168">
        <f t="shared" si="1"/>
        <v>2830734580</v>
      </c>
      <c r="K19" s="140">
        <f t="shared" si="2"/>
        <v>0.28908220706442916</v>
      </c>
      <c r="L19" s="140">
        <f t="shared" si="0"/>
        <v>0.172306636039328</v>
      </c>
      <c r="M19" s="140">
        <f t="shared" si="0"/>
        <v>3.6861456647058727E-2</v>
      </c>
      <c r="N19" s="140">
        <f t="shared" si="0"/>
        <v>1.2587099918071443E-2</v>
      </c>
      <c r="O19" s="140">
        <f t="shared" si="0"/>
        <v>9.8161645730840644E-2</v>
      </c>
      <c r="P19" s="140">
        <f t="shared" si="0"/>
        <v>0.3015237917501965</v>
      </c>
      <c r="Q19" s="140">
        <f t="shared" si="0"/>
        <v>8.9477162850075467E-2</v>
      </c>
      <c r="S19" s="249"/>
      <c r="T19" s="19">
        <v>1969</v>
      </c>
      <c r="U19" s="169">
        <f t="shared" si="3"/>
        <v>0.28683806497036812</v>
      </c>
      <c r="V19" s="16">
        <v>1.1368549982726766E-3</v>
      </c>
      <c r="W19" s="17">
        <f t="shared" si="4"/>
        <v>0.18666474614932557</v>
      </c>
      <c r="X19" s="20">
        <f t="shared" si="5"/>
        <v>9.8731378387316056E-3</v>
      </c>
      <c r="Y19" s="170">
        <v>100.12990326618034</v>
      </c>
      <c r="AA19" s="314"/>
      <c r="AB19" s="20">
        <f t="shared" si="8"/>
        <v>10000</v>
      </c>
      <c r="AC19" s="17">
        <f t="shared" si="7"/>
        <v>0.73430432583505145</v>
      </c>
      <c r="AD19" s="17">
        <f t="shared" si="7"/>
        <v>0.43483762109250312</v>
      </c>
      <c r="AE19" s="17">
        <f t="shared" si="7"/>
        <v>0.38805099797157516</v>
      </c>
      <c r="AF19" s="16"/>
    </row>
    <row r="20" spans="2:32" x14ac:dyDescent="0.25">
      <c r="B20" s="72">
        <v>1971</v>
      </c>
      <c r="C20" s="168">
        <v>841105000</v>
      </c>
      <c r="D20" s="168">
        <v>491138084</v>
      </c>
      <c r="E20" s="168">
        <v>105697000</v>
      </c>
      <c r="F20" s="168">
        <v>36748382</v>
      </c>
      <c r="G20" s="168">
        <v>282699405</v>
      </c>
      <c r="H20" s="168">
        <v>873987993</v>
      </c>
      <c r="I20" s="168">
        <v>257148668</v>
      </c>
      <c r="J20" s="168">
        <f t="shared" si="1"/>
        <v>2888524532</v>
      </c>
      <c r="K20" s="140">
        <f t="shared" si="2"/>
        <v>0.29118845648772218</v>
      </c>
      <c r="L20" s="140">
        <f t="shared" si="0"/>
        <v>0.17003078165306024</v>
      </c>
      <c r="M20" s="140">
        <f t="shared" si="0"/>
        <v>3.6592038194259657E-2</v>
      </c>
      <c r="N20" s="140">
        <f t="shared" si="0"/>
        <v>1.2722198337902155E-2</v>
      </c>
      <c r="O20" s="140">
        <f t="shared" si="0"/>
        <v>9.7869830035426542E-2</v>
      </c>
      <c r="P20" s="140">
        <f t="shared" si="0"/>
        <v>0.30257246677938204</v>
      </c>
      <c r="Q20" s="140">
        <f t="shared" si="0"/>
        <v>8.9024228512247242E-2</v>
      </c>
      <c r="S20" s="249"/>
      <c r="T20" s="19">
        <v>1970</v>
      </c>
      <c r="U20" s="169">
        <f t="shared" si="3"/>
        <v>0.28908220706442916</v>
      </c>
      <c r="V20" s="16">
        <v>1.0230963762659371E-3</v>
      </c>
      <c r="W20" s="17">
        <f t="shared" si="4"/>
        <v>0.18687987365332287</v>
      </c>
      <c r="X20" s="20">
        <f t="shared" si="5"/>
        <v>9.9856919970753022E-3</v>
      </c>
      <c r="Y20" s="170">
        <v>113.16299155468569</v>
      </c>
      <c r="AA20" s="314"/>
      <c r="AB20" s="20">
        <f t="shared" si="8"/>
        <v>12500</v>
      </c>
      <c r="AC20" s="17">
        <f t="shared" si="7"/>
        <v>0.83249968476151603</v>
      </c>
      <c r="AD20" s="17">
        <f t="shared" si="7"/>
        <v>0.51253201675033577</v>
      </c>
      <c r="AE20" s="17">
        <f t="shared" si="7"/>
        <v>0.44900505398230484</v>
      </c>
      <c r="AF20" s="16"/>
    </row>
    <row r="21" spans="2:32" x14ac:dyDescent="0.25">
      <c r="B21" s="72">
        <v>1972</v>
      </c>
      <c r="C21" s="168">
        <v>862030000</v>
      </c>
      <c r="D21" s="168">
        <v>495098087</v>
      </c>
      <c r="E21" s="168">
        <v>107188000</v>
      </c>
      <c r="F21" s="168">
        <v>37935276</v>
      </c>
      <c r="G21" s="168">
        <v>286804406</v>
      </c>
      <c r="H21" s="168">
        <v>895075722</v>
      </c>
      <c r="I21" s="168">
        <v>260881003</v>
      </c>
      <c r="J21" s="168">
        <f t="shared" si="1"/>
        <v>2945012494</v>
      </c>
      <c r="K21" s="140">
        <f t="shared" si="2"/>
        <v>0.29270843561996784</v>
      </c>
      <c r="L21" s="140">
        <f t="shared" si="0"/>
        <v>0.16811408712482018</v>
      </c>
      <c r="M21" s="140">
        <f t="shared" si="0"/>
        <v>3.6396450004330609E-2</v>
      </c>
      <c r="N21" s="140">
        <f t="shared" si="0"/>
        <v>1.288119356956453E-2</v>
      </c>
      <c r="O21" s="140">
        <f t="shared" si="0"/>
        <v>9.7386481919624748E-2</v>
      </c>
      <c r="P21" s="140">
        <f t="shared" si="0"/>
        <v>0.3039293462501691</v>
      </c>
      <c r="Q21" s="140">
        <f t="shared" si="0"/>
        <v>8.858400551152297E-2</v>
      </c>
      <c r="S21" s="249"/>
      <c r="T21" s="19">
        <v>1971</v>
      </c>
      <c r="U21" s="169">
        <f t="shared" si="3"/>
        <v>0.29118845648772218</v>
      </c>
      <c r="V21" s="16">
        <v>1.1658877310205119E-3</v>
      </c>
      <c r="W21" s="17">
        <f t="shared" si="4"/>
        <v>0.18697056208962654</v>
      </c>
      <c r="X21" s="20">
        <f t="shared" si="5"/>
        <v>1.0052808865306996E-2</v>
      </c>
      <c r="Y21" s="170">
        <v>118.65457778534622</v>
      </c>
      <c r="AA21" s="314"/>
      <c r="AB21" s="20">
        <f t="shared" si="8"/>
        <v>15000</v>
      </c>
      <c r="AC21" s="17">
        <f t="shared" si="7"/>
        <v>0.89689170607726754</v>
      </c>
      <c r="AD21" s="17">
        <f t="shared" si="7"/>
        <v>0.59106683774600577</v>
      </c>
      <c r="AE21" s="17">
        <f t="shared" si="7"/>
        <v>0.51283305776225907</v>
      </c>
      <c r="AF21" s="16"/>
    </row>
    <row r="22" spans="2:32" x14ac:dyDescent="0.25">
      <c r="B22" s="72">
        <v>1973</v>
      </c>
      <c r="C22" s="168">
        <v>881940000</v>
      </c>
      <c r="D22" s="168">
        <v>498993402</v>
      </c>
      <c r="E22" s="168">
        <v>108079000</v>
      </c>
      <c r="F22" s="168">
        <v>39200953</v>
      </c>
      <c r="G22" s="168">
        <v>290725080</v>
      </c>
      <c r="H22" s="168">
        <v>916721121</v>
      </c>
      <c r="I22" s="168">
        <v>264633710</v>
      </c>
      <c r="J22" s="168">
        <f t="shared" si="1"/>
        <v>3000293266</v>
      </c>
      <c r="K22" s="140">
        <f t="shared" si="2"/>
        <v>0.29395126469613586</v>
      </c>
      <c r="L22" s="140">
        <f t="shared" si="0"/>
        <v>0.16631487583387458</v>
      </c>
      <c r="M22" s="140">
        <f t="shared" si="0"/>
        <v>3.6022811911347333E-2</v>
      </c>
      <c r="N22" s="140">
        <f t="shared" si="0"/>
        <v>1.3065707090781439E-2</v>
      </c>
      <c r="O22" s="140">
        <f t="shared" si="0"/>
        <v>9.6898887616941376E-2</v>
      </c>
      <c r="P22" s="140">
        <f t="shared" si="0"/>
        <v>0.30554383846022337</v>
      </c>
      <c r="Q22" s="140">
        <f t="shared" si="0"/>
        <v>8.820261439069603E-2</v>
      </c>
      <c r="S22" s="249"/>
      <c r="T22" s="19">
        <v>1972</v>
      </c>
      <c r="U22" s="169">
        <f t="shared" si="3"/>
        <v>0.29270843561996784</v>
      </c>
      <c r="V22" s="16">
        <v>1.1900059687150349E-3</v>
      </c>
      <c r="W22" s="17">
        <f t="shared" si="4"/>
        <v>0.18718913087041558</v>
      </c>
      <c r="X22" s="20">
        <f t="shared" si="5"/>
        <v>1.0126445751633181E-2</v>
      </c>
      <c r="Y22" s="170">
        <v>131.88356124386769</v>
      </c>
      <c r="AA22" s="314"/>
      <c r="AB22" s="20">
        <f t="shared" si="8"/>
        <v>17500</v>
      </c>
      <c r="AC22" s="17">
        <f t="shared" si="7"/>
        <v>0.93744647468161202</v>
      </c>
      <c r="AD22" s="17">
        <f t="shared" si="7"/>
        <v>0.66885539755337109</v>
      </c>
      <c r="AE22" s="17">
        <f t="shared" si="7"/>
        <v>0.57884829759592193</v>
      </c>
      <c r="AF22" s="16"/>
    </row>
    <row r="23" spans="2:32" x14ac:dyDescent="0.25">
      <c r="B23" s="72">
        <v>1974</v>
      </c>
      <c r="C23" s="168">
        <v>900350000</v>
      </c>
      <c r="D23" s="168">
        <v>502765470</v>
      </c>
      <c r="E23" s="168">
        <v>110162000</v>
      </c>
      <c r="F23" s="168">
        <v>40555936</v>
      </c>
      <c r="G23" s="168">
        <v>294628773</v>
      </c>
      <c r="H23" s="168">
        <v>938833864</v>
      </c>
      <c r="I23" s="168">
        <v>268573279</v>
      </c>
      <c r="J23" s="168">
        <f t="shared" si="1"/>
        <v>3055869322</v>
      </c>
      <c r="K23" s="140">
        <f t="shared" si="2"/>
        <v>0.29462974529641878</v>
      </c>
      <c r="L23" s="140">
        <f t="shared" si="0"/>
        <v>0.16452453198193401</v>
      </c>
      <c r="M23" s="140">
        <f t="shared" si="0"/>
        <v>3.6049316378457361E-2</v>
      </c>
      <c r="N23" s="140">
        <f t="shared" si="0"/>
        <v>1.3271488969776044E-2</v>
      </c>
      <c r="O23" s="140">
        <f t="shared" si="0"/>
        <v>9.6414061582702715E-2</v>
      </c>
      <c r="P23" s="140">
        <f t="shared" si="0"/>
        <v>0.30722317124004295</v>
      </c>
      <c r="Q23" s="140">
        <f t="shared" si="0"/>
        <v>8.7887684550668102E-2</v>
      </c>
      <c r="S23" s="249"/>
      <c r="T23" s="19">
        <v>1973</v>
      </c>
      <c r="U23" s="169">
        <f t="shared" si="3"/>
        <v>0.29395126469613586</v>
      </c>
      <c r="V23" s="16">
        <v>1.4382534692931538E-3</v>
      </c>
      <c r="W23" s="17">
        <f t="shared" si="4"/>
        <v>0.18760600536990729</v>
      </c>
      <c r="X23" s="20">
        <f t="shared" si="5"/>
        <v>1.018788987402466E-2</v>
      </c>
      <c r="Y23" s="170">
        <v>157.09037429865688</v>
      </c>
      <c r="AA23" s="314"/>
      <c r="AB23" s="20">
        <f t="shared" si="8"/>
        <v>20000</v>
      </c>
      <c r="AC23" s="17">
        <f t="shared" si="7"/>
        <v>0.96238188023852445</v>
      </c>
      <c r="AD23" s="17">
        <f t="shared" si="7"/>
        <v>0.74455916368699837</v>
      </c>
      <c r="AE23" s="17">
        <f t="shared" si="7"/>
        <v>0.64635996583772437</v>
      </c>
      <c r="AF23" s="16"/>
    </row>
    <row r="24" spans="2:32" x14ac:dyDescent="0.25">
      <c r="B24" s="72">
        <v>1975</v>
      </c>
      <c r="C24" s="168">
        <v>916395000</v>
      </c>
      <c r="D24" s="168">
        <v>506425921</v>
      </c>
      <c r="E24" s="168">
        <v>111940000</v>
      </c>
      <c r="F24" s="168">
        <v>42010476</v>
      </c>
      <c r="G24" s="168">
        <v>298724228</v>
      </c>
      <c r="H24" s="168">
        <v>961350514</v>
      </c>
      <c r="I24" s="168">
        <v>272379971</v>
      </c>
      <c r="J24" s="168">
        <f t="shared" si="1"/>
        <v>3109226110</v>
      </c>
      <c r="K24" s="140">
        <f t="shared" si="2"/>
        <v>0.29473411311343967</v>
      </c>
      <c r="L24" s="140">
        <f t="shared" si="0"/>
        <v>0.16287844726738127</v>
      </c>
      <c r="M24" s="140">
        <f t="shared" si="0"/>
        <v>3.6002527973110328E-2</v>
      </c>
      <c r="N24" s="140">
        <f t="shared" si="0"/>
        <v>1.3511553844503126E-2</v>
      </c>
      <c r="O24" s="140">
        <f t="shared" si="0"/>
        <v>9.6076714086258591E-2</v>
      </c>
      <c r="P24" s="140">
        <f t="shared" si="0"/>
        <v>0.30919286021305153</v>
      </c>
      <c r="Q24" s="140">
        <f t="shared" si="0"/>
        <v>8.7603783502255492E-2</v>
      </c>
      <c r="S24" s="249"/>
      <c r="T24" s="19">
        <v>1974</v>
      </c>
      <c r="U24" s="169">
        <f t="shared" si="3"/>
        <v>0.29462974529641878</v>
      </c>
      <c r="V24" s="16">
        <v>1.6641050702504666E-3</v>
      </c>
      <c r="W24" s="17">
        <f t="shared" si="4"/>
        <v>0.187656478464647</v>
      </c>
      <c r="X24" s="20">
        <f t="shared" si="5"/>
        <v>1.0192174792161765E-2</v>
      </c>
      <c r="Y24" s="170">
        <v>160.14009372768567</v>
      </c>
      <c r="AA24" s="314"/>
      <c r="AB24" s="20">
        <f t="shared" si="8"/>
        <v>22500</v>
      </c>
      <c r="AC24" s="17">
        <f t="shared" si="7"/>
        <v>0.97749612166479516</v>
      </c>
      <c r="AD24" s="17">
        <f t="shared" si="7"/>
        <v>0.81711640625557735</v>
      </c>
      <c r="AE24" s="17">
        <f t="shared" si="7"/>
        <v>0.71469607401096169</v>
      </c>
      <c r="AF24" s="29"/>
    </row>
    <row r="25" spans="2:32" x14ac:dyDescent="0.25">
      <c r="B25" s="72">
        <v>1976</v>
      </c>
      <c r="C25" s="168">
        <v>930685000</v>
      </c>
      <c r="D25" s="168">
        <v>509836709</v>
      </c>
      <c r="E25" s="168">
        <v>112771000</v>
      </c>
      <c r="F25" s="168">
        <v>43559718</v>
      </c>
      <c r="G25" s="168">
        <v>302726998</v>
      </c>
      <c r="H25" s="168">
        <v>984204419</v>
      </c>
      <c r="I25" s="168">
        <v>276337511</v>
      </c>
      <c r="J25" s="168">
        <f t="shared" si="1"/>
        <v>3160121355</v>
      </c>
      <c r="K25" s="140">
        <f t="shared" si="2"/>
        <v>0.29450925943950024</v>
      </c>
      <c r="L25" s="140">
        <f t="shared" si="2"/>
        <v>0.16133453488845526</v>
      </c>
      <c r="M25" s="140">
        <f t="shared" si="2"/>
        <v>3.5685654863086738E-2</v>
      </c>
      <c r="N25" s="140">
        <f t="shared" si="2"/>
        <v>1.3784191525138439E-2</v>
      </c>
      <c r="O25" s="140">
        <f t="shared" si="2"/>
        <v>9.5796004011371269E-2</v>
      </c>
      <c r="P25" s="140">
        <f t="shared" si="2"/>
        <v>0.31144513404296148</v>
      </c>
      <c r="Q25" s="140">
        <f t="shared" si="2"/>
        <v>8.7445221229486614E-2</v>
      </c>
      <c r="S25" s="249"/>
      <c r="T25" s="19">
        <v>1975</v>
      </c>
      <c r="U25" s="169">
        <f t="shared" si="3"/>
        <v>0.29473411311343967</v>
      </c>
      <c r="V25" s="16">
        <v>1.1310733908412938E-3</v>
      </c>
      <c r="W25" s="17">
        <f t="shared" si="4"/>
        <v>0.18795788146169315</v>
      </c>
      <c r="X25" s="20">
        <f t="shared" si="5"/>
        <v>1.0287474999100732E-2</v>
      </c>
      <c r="Y25" s="170">
        <v>178.34181960809613</v>
      </c>
      <c r="AA25" s="314"/>
      <c r="AB25" s="20">
        <f t="shared" si="8"/>
        <v>25000</v>
      </c>
      <c r="AC25" s="17">
        <f t="shared" si="7"/>
        <v>0.98657996531336878</v>
      </c>
      <c r="AD25" s="17">
        <f t="shared" si="7"/>
        <v>0.88574181680727171</v>
      </c>
      <c r="AE25" s="17">
        <f t="shared" si="7"/>
        <v>0.78322199857057895</v>
      </c>
      <c r="AF25" s="16"/>
    </row>
    <row r="26" spans="2:32" x14ac:dyDescent="0.25">
      <c r="B26" s="72">
        <v>1977</v>
      </c>
      <c r="C26" s="168">
        <v>943455000</v>
      </c>
      <c r="D26" s="168">
        <v>513033737</v>
      </c>
      <c r="E26" s="168">
        <v>113863000</v>
      </c>
      <c r="F26" s="168">
        <v>45209383</v>
      </c>
      <c r="G26" s="168">
        <v>306834746</v>
      </c>
      <c r="H26" s="168">
        <v>1007439476</v>
      </c>
      <c r="I26" s="168">
        <v>280348742</v>
      </c>
      <c r="J26" s="168">
        <f t="shared" si="1"/>
        <v>3210184084</v>
      </c>
      <c r="K26" s="140">
        <f t="shared" si="2"/>
        <v>0.29389436098144955</v>
      </c>
      <c r="L26" s="140">
        <f t="shared" si="2"/>
        <v>0.15981442919645353</v>
      </c>
      <c r="M26" s="140">
        <f t="shared" si="2"/>
        <v>3.5469305504163731E-2</v>
      </c>
      <c r="N26" s="140">
        <f t="shared" si="2"/>
        <v>1.4083112312882553E-2</v>
      </c>
      <c r="O26" s="140">
        <f t="shared" si="2"/>
        <v>9.5581666960878248E-2</v>
      </c>
      <c r="P26" s="140">
        <f t="shared" si="2"/>
        <v>0.31382607652352934</v>
      </c>
      <c r="Q26" s="140">
        <f t="shared" si="2"/>
        <v>8.7331048520643023E-2</v>
      </c>
      <c r="S26" s="249"/>
      <c r="T26" s="19">
        <v>1976</v>
      </c>
      <c r="U26" s="169">
        <f t="shared" si="3"/>
        <v>0.29450925943950024</v>
      </c>
      <c r="V26" s="16">
        <v>1.8173108075000854E-3</v>
      </c>
      <c r="W26" s="17">
        <f t="shared" si="4"/>
        <v>0.18774364047016362</v>
      </c>
      <c r="X26" s="20">
        <f t="shared" si="5"/>
        <v>1.0180772804069651E-2</v>
      </c>
      <c r="Y26" s="170">
        <v>165.40554037242046</v>
      </c>
      <c r="AA26" s="314"/>
      <c r="AB26" s="20">
        <f t="shared" si="8"/>
        <v>27500</v>
      </c>
      <c r="AC26" s="17">
        <f t="shared" si="7"/>
        <v>0.9920120096404933</v>
      </c>
      <c r="AD26" s="17">
        <f t="shared" si="7"/>
        <v>0.94990607147596773</v>
      </c>
      <c r="AE26" s="17">
        <f t="shared" si="7"/>
        <v>0.85135447067863324</v>
      </c>
      <c r="AF26" s="29"/>
    </row>
    <row r="27" spans="2:32" x14ac:dyDescent="0.25">
      <c r="B27" s="72">
        <v>1978</v>
      </c>
      <c r="C27" s="168">
        <v>956165000</v>
      </c>
      <c r="D27" s="168">
        <v>516135773</v>
      </c>
      <c r="E27" s="168">
        <v>114898000</v>
      </c>
      <c r="F27" s="168">
        <v>46991381</v>
      </c>
      <c r="G27" s="168">
        <v>311043072</v>
      </c>
      <c r="H27" s="168">
        <v>1031136513</v>
      </c>
      <c r="I27" s="168">
        <v>284447882</v>
      </c>
      <c r="J27" s="168">
        <f t="shared" si="1"/>
        <v>3260817621</v>
      </c>
      <c r="K27" s="140">
        <f t="shared" si="2"/>
        <v>0.2932286043359798</v>
      </c>
      <c r="L27" s="140">
        <f t="shared" si="2"/>
        <v>0.15828415845033242</v>
      </c>
      <c r="M27" s="140">
        <f t="shared" si="2"/>
        <v>3.523594795981385E-2</v>
      </c>
      <c r="N27" s="140">
        <f t="shared" si="2"/>
        <v>1.4410919732943875E-2</v>
      </c>
      <c r="O27" s="140">
        <f t="shared" si="2"/>
        <v>9.5388061569850066E-2</v>
      </c>
      <c r="P27" s="140">
        <f t="shared" si="2"/>
        <v>0.31622023456919979</v>
      </c>
      <c r="Q27" s="140">
        <f t="shared" si="2"/>
        <v>8.7232073381880201E-2</v>
      </c>
      <c r="S27" s="249"/>
      <c r="T27" s="19">
        <v>1977</v>
      </c>
      <c r="U27" s="169">
        <f t="shared" si="3"/>
        <v>0.29389436098144955</v>
      </c>
      <c r="V27" s="16">
        <v>1.9094466899278002E-3</v>
      </c>
      <c r="W27" s="17">
        <f t="shared" si="4"/>
        <v>0.18807521163815269</v>
      </c>
      <c r="X27" s="20">
        <f t="shared" si="5"/>
        <v>1.0185700254822573E-2</v>
      </c>
      <c r="Y27" s="170">
        <v>185.42283291367269</v>
      </c>
      <c r="AA27" s="314"/>
      <c r="AB27" s="20">
        <f t="shared" si="8"/>
        <v>30000</v>
      </c>
      <c r="AC27" s="17">
        <f t="shared" si="7"/>
        <v>0.99525060541732324</v>
      </c>
      <c r="AD27" s="17">
        <f t="shared" si="7"/>
        <v>1.0093034842186706</v>
      </c>
      <c r="AE27" s="17">
        <f t="shared" si="7"/>
        <v>0.91857117754288553</v>
      </c>
      <c r="AF27" s="29"/>
    </row>
    <row r="28" spans="2:32" x14ac:dyDescent="0.25">
      <c r="B28" s="72">
        <v>1979</v>
      </c>
      <c r="C28" s="168">
        <v>969005000</v>
      </c>
      <c r="D28" s="168">
        <v>519188139</v>
      </c>
      <c r="E28" s="168">
        <v>115870000</v>
      </c>
      <c r="F28" s="168">
        <v>48946635</v>
      </c>
      <c r="G28" s="168">
        <v>315380441</v>
      </c>
      <c r="H28" s="168">
        <v>1055441259</v>
      </c>
      <c r="I28" s="168">
        <v>288660929</v>
      </c>
      <c r="J28" s="168">
        <f t="shared" si="1"/>
        <v>3312492403</v>
      </c>
      <c r="K28" s="140">
        <f t="shared" si="2"/>
        <v>0.29253048222009764</v>
      </c>
      <c r="L28" s="140">
        <f t="shared" si="2"/>
        <v>0.1567364014268503</v>
      </c>
      <c r="M28" s="140">
        <f t="shared" si="2"/>
        <v>3.4979702865147975E-2</v>
      </c>
      <c r="N28" s="140">
        <f t="shared" si="2"/>
        <v>1.4776376530153207E-2</v>
      </c>
      <c r="O28" s="140">
        <f t="shared" si="2"/>
        <v>9.5209408092339104E-2</v>
      </c>
      <c r="P28" s="140">
        <f t="shared" si="2"/>
        <v>0.31862450704615247</v>
      </c>
      <c r="Q28" s="140">
        <f t="shared" si="2"/>
        <v>8.7143121819259303E-2</v>
      </c>
      <c r="S28" s="249"/>
      <c r="T28" s="19">
        <v>1978</v>
      </c>
      <c r="U28" s="169">
        <f t="shared" si="3"/>
        <v>0.2932286043359798</v>
      </c>
      <c r="V28" s="16">
        <v>6.7831033346755082E-3</v>
      </c>
      <c r="W28" s="17">
        <f t="shared" si="4"/>
        <v>0.18759452094607038</v>
      </c>
      <c r="X28" s="20">
        <f t="shared" si="5"/>
        <v>9.5864549491110115E-3</v>
      </c>
      <c r="Y28" s="170">
        <v>156.39638852004444</v>
      </c>
      <c r="AA28" s="314"/>
      <c r="AB28" s="20">
        <f t="shared" si="8"/>
        <v>32500</v>
      </c>
      <c r="AC28" s="17">
        <f t="shared" si="7"/>
        <v>0.99717803367286784</v>
      </c>
      <c r="AD28" s="17">
        <f t="shared" si="7"/>
        <v>1.0638142906999783</v>
      </c>
      <c r="AE28" s="17">
        <f t="shared" si="7"/>
        <v>0.98441638850162594</v>
      </c>
      <c r="AF28" s="29"/>
    </row>
    <row r="29" spans="2:32" x14ac:dyDescent="0.25">
      <c r="B29" s="72">
        <v>1980</v>
      </c>
      <c r="C29" s="168">
        <v>981235000</v>
      </c>
      <c r="D29" s="168">
        <v>522309668</v>
      </c>
      <c r="E29" s="168">
        <v>116782000</v>
      </c>
      <c r="F29" s="168">
        <v>51099128</v>
      </c>
      <c r="G29" s="168">
        <v>319502039</v>
      </c>
      <c r="H29" s="168">
        <v>1080447146</v>
      </c>
      <c r="I29" s="168">
        <v>293091167</v>
      </c>
      <c r="J29" s="168">
        <f t="shared" si="1"/>
        <v>3364466148</v>
      </c>
      <c r="K29" s="140">
        <f t="shared" si="2"/>
        <v>0.29164656644956677</v>
      </c>
      <c r="L29" s="140">
        <f t="shared" si="2"/>
        <v>0.15524295535280863</v>
      </c>
      <c r="M29" s="140">
        <f t="shared" si="2"/>
        <v>3.4710410169952466E-2</v>
      </c>
      <c r="N29" s="140">
        <f t="shared" si="2"/>
        <v>1.5187885908846422E-2</v>
      </c>
      <c r="O29" s="140">
        <f t="shared" si="2"/>
        <v>9.4963665837424854E-2</v>
      </c>
      <c r="P29" s="140">
        <f t="shared" si="2"/>
        <v>0.32113479478527956</v>
      </c>
      <c r="Q29" s="140">
        <f t="shared" si="2"/>
        <v>8.7113721496121288E-2</v>
      </c>
      <c r="S29" s="249"/>
      <c r="T29" s="19">
        <v>1979</v>
      </c>
      <c r="U29" s="169">
        <f t="shared" si="3"/>
        <v>0.29253048222009764</v>
      </c>
      <c r="V29" s="16">
        <v>5.1025505544347134E-3</v>
      </c>
      <c r="W29" s="17">
        <f t="shared" si="4"/>
        <v>0.18805135315726682</v>
      </c>
      <c r="X29" s="20">
        <f t="shared" si="5"/>
        <v>9.7910725773048025E-3</v>
      </c>
      <c r="Y29" s="170">
        <v>183.98315221597773</v>
      </c>
      <c r="AA29" s="314"/>
      <c r="AB29" s="20">
        <f t="shared" si="8"/>
        <v>35000</v>
      </c>
      <c r="AC29" s="17">
        <f t="shared" si="7"/>
        <v>0.99832391964983269</v>
      </c>
      <c r="AD29" s="17">
        <f t="shared" si="7"/>
        <v>1.1134663027026459</v>
      </c>
      <c r="AE29" s="17">
        <f t="shared" si="7"/>
        <v>1.04850316609247</v>
      </c>
      <c r="AF29" s="16"/>
    </row>
    <row r="30" spans="2:32" x14ac:dyDescent="0.25">
      <c r="B30" s="72">
        <v>1981</v>
      </c>
      <c r="C30" s="168">
        <v>993885000</v>
      </c>
      <c r="D30" s="168">
        <v>525371852</v>
      </c>
      <c r="E30" s="168">
        <v>117648000</v>
      </c>
      <c r="F30" s="168">
        <v>53450984</v>
      </c>
      <c r="G30" s="168">
        <v>323693539</v>
      </c>
      <c r="H30" s="168">
        <v>1106242902</v>
      </c>
      <c r="I30" s="168">
        <v>297703855</v>
      </c>
      <c r="J30" s="168">
        <f t="shared" si="1"/>
        <v>3417996132</v>
      </c>
      <c r="K30" s="140">
        <f t="shared" si="2"/>
        <v>0.29078002479143822</v>
      </c>
      <c r="L30" s="140">
        <f t="shared" si="2"/>
        <v>0.15370756189024265</v>
      </c>
      <c r="M30" s="140">
        <f t="shared" si="2"/>
        <v>3.4420167682038795E-2</v>
      </c>
      <c r="N30" s="140">
        <f t="shared" si="2"/>
        <v>1.5638105467581025E-2</v>
      </c>
      <c r="O30" s="140">
        <f t="shared" si="2"/>
        <v>9.4702722442987247E-2</v>
      </c>
      <c r="P30" s="140">
        <f t="shared" si="2"/>
        <v>0.32365247334340752</v>
      </c>
      <c r="Q30" s="140">
        <f t="shared" si="2"/>
        <v>8.7098944382304533E-2</v>
      </c>
      <c r="S30" s="249"/>
      <c r="T30" s="19">
        <v>1980</v>
      </c>
      <c r="U30" s="169">
        <f t="shared" si="3"/>
        <v>0.29164656644956677</v>
      </c>
      <c r="V30" s="16">
        <v>9.4412429234587113E-3</v>
      </c>
      <c r="W30" s="17">
        <f t="shared" si="4"/>
        <v>0.18823073168145152</v>
      </c>
      <c r="X30" s="20">
        <f t="shared" si="5"/>
        <v>9.3226811925501106E-3</v>
      </c>
      <c r="Y30" s="170">
        <v>194.80472218683599</v>
      </c>
      <c r="AA30" s="314"/>
      <c r="AB30" s="20">
        <f t="shared" si="8"/>
        <v>37500</v>
      </c>
      <c r="AC30" s="17">
        <f t="shared" si="7"/>
        <v>0.99900473999608608</v>
      </c>
      <c r="AD30" s="17">
        <f t="shared" si="7"/>
        <v>1.1583990217922113</v>
      </c>
      <c r="AE30" s="17">
        <f t="shared" si="7"/>
        <v>1.1105127877956351</v>
      </c>
      <c r="AF30" s="16"/>
    </row>
    <row r="31" spans="2:32" x14ac:dyDescent="0.25">
      <c r="B31" s="72">
        <v>1982</v>
      </c>
      <c r="C31" s="168">
        <v>1008630000</v>
      </c>
      <c r="D31" s="168">
        <v>528027198</v>
      </c>
      <c r="E31" s="168">
        <v>118449000</v>
      </c>
      <c r="F31" s="168">
        <v>55976182</v>
      </c>
      <c r="G31" s="168">
        <v>327839596</v>
      </c>
      <c r="H31" s="168">
        <v>1132653573</v>
      </c>
      <c r="I31" s="168">
        <v>302458395</v>
      </c>
      <c r="J31" s="168">
        <f t="shared" si="1"/>
        <v>3474033944</v>
      </c>
      <c r="K31" s="140">
        <f t="shared" si="2"/>
        <v>0.29033395074967638</v>
      </c>
      <c r="L31" s="140">
        <f t="shared" si="2"/>
        <v>0.15199252699069196</v>
      </c>
      <c r="M31" s="140">
        <f t="shared" si="2"/>
        <v>3.4095521779392263E-2</v>
      </c>
      <c r="N31" s="140">
        <f t="shared" si="2"/>
        <v>1.6112733180594391E-2</v>
      </c>
      <c r="O31" s="140">
        <f t="shared" si="2"/>
        <v>9.4368564408016622E-2</v>
      </c>
      <c r="P31" s="140">
        <f t="shared" si="2"/>
        <v>0.32603411229075774</v>
      </c>
      <c r="Q31" s="140">
        <f t="shared" si="2"/>
        <v>8.7062590600870654E-2</v>
      </c>
      <c r="S31" s="249"/>
      <c r="T31" s="19">
        <v>1981</v>
      </c>
      <c r="U31" s="169">
        <f t="shared" si="3"/>
        <v>0.29078002479143822</v>
      </c>
      <c r="V31" s="16">
        <v>1.7507989354905253E-2</v>
      </c>
      <c r="W31" s="17">
        <f t="shared" si="4"/>
        <v>0.18826831790375664</v>
      </c>
      <c r="X31" s="20">
        <f t="shared" si="5"/>
        <v>8.478880856716926E-3</v>
      </c>
      <c r="Y31" s="170">
        <v>197.07147449910167</v>
      </c>
      <c r="AA31" s="314"/>
      <c r="AB31" s="20">
        <f t="shared" si="8"/>
        <v>40000</v>
      </c>
      <c r="AC31" s="17">
        <f t="shared" si="7"/>
        <v>0.99940909436959746</v>
      </c>
      <c r="AD31" s="17">
        <f t="shared" si="7"/>
        <v>1.1988319597451693</v>
      </c>
      <c r="AE31" s="17">
        <f t="shared" si="7"/>
        <v>1.1701920074674377</v>
      </c>
      <c r="AF31" s="29"/>
    </row>
    <row r="32" spans="2:32" x14ac:dyDescent="0.25">
      <c r="B32" s="72">
        <v>1983</v>
      </c>
      <c r="C32" s="168">
        <v>1023310000</v>
      </c>
      <c r="D32" s="168">
        <v>530424475</v>
      </c>
      <c r="E32" s="168">
        <v>119259000</v>
      </c>
      <c r="F32" s="168">
        <v>58633271</v>
      </c>
      <c r="G32" s="168">
        <v>331867750</v>
      </c>
      <c r="H32" s="168">
        <v>1159457335</v>
      </c>
      <c r="I32" s="168">
        <v>307270303</v>
      </c>
      <c r="J32" s="168">
        <f t="shared" si="1"/>
        <v>3530222134</v>
      </c>
      <c r="K32" s="140">
        <f t="shared" si="2"/>
        <v>0.28987127754493874</v>
      </c>
      <c r="L32" s="140">
        <f t="shared" si="2"/>
        <v>0.15025243592787468</v>
      </c>
      <c r="M32" s="140">
        <f t="shared" si="2"/>
        <v>3.3782293428904098E-2</v>
      </c>
      <c r="N32" s="140">
        <f t="shared" si="2"/>
        <v>1.660894662556665E-2</v>
      </c>
      <c r="O32" s="140">
        <f t="shared" si="2"/>
        <v>9.4007611250221682E-2</v>
      </c>
      <c r="P32" s="140">
        <f t="shared" si="2"/>
        <v>0.32843750081138662</v>
      </c>
      <c r="Q32" s="140">
        <f t="shared" si="2"/>
        <v>8.7039934411107509E-2</v>
      </c>
      <c r="S32" s="249"/>
      <c r="T32" s="19">
        <v>1982</v>
      </c>
      <c r="U32" s="169">
        <f t="shared" si="3"/>
        <v>0.29033395074967638</v>
      </c>
      <c r="V32" s="16">
        <v>1.2110644141062634E-2</v>
      </c>
      <c r="W32" s="17">
        <f t="shared" si="4"/>
        <v>0.18837219791304166</v>
      </c>
      <c r="X32" s="20">
        <f t="shared" si="5"/>
        <v>9.0201344751397634E-3</v>
      </c>
      <c r="Y32" s="170">
        <v>203.33491950346371</v>
      </c>
      <c r="AA32" s="314"/>
      <c r="AB32" s="20">
        <f t="shared" si="8"/>
        <v>42500</v>
      </c>
      <c r="AC32" s="17">
        <f t="shared" si="7"/>
        <v>0.99964919643342642</v>
      </c>
      <c r="AD32" s="17">
        <f t="shared" si="7"/>
        <v>1.2350379205180335</v>
      </c>
      <c r="AE32" s="17">
        <f t="shared" si="7"/>
        <v>1.227348745574272</v>
      </c>
      <c r="AF32" s="29"/>
    </row>
    <row r="33" spans="2:32" x14ac:dyDescent="0.25">
      <c r="B33" s="72">
        <v>1984</v>
      </c>
      <c r="C33" s="168">
        <v>1036825000</v>
      </c>
      <c r="D33" s="168">
        <v>532685240</v>
      </c>
      <c r="E33" s="168">
        <v>120018000</v>
      </c>
      <c r="F33" s="168">
        <v>61365163</v>
      </c>
      <c r="G33" s="168">
        <v>335784684</v>
      </c>
      <c r="H33" s="168">
        <v>1186508425</v>
      </c>
      <c r="I33" s="168">
        <v>312403551</v>
      </c>
      <c r="J33" s="168">
        <f t="shared" si="1"/>
        <v>3585590063</v>
      </c>
      <c r="K33" s="140">
        <f t="shared" si="2"/>
        <v>0.28916440021939005</v>
      </c>
      <c r="L33" s="140">
        <f t="shared" si="2"/>
        <v>0.14856278343049389</v>
      </c>
      <c r="M33" s="140">
        <f t="shared" si="2"/>
        <v>3.3472314986165222E-2</v>
      </c>
      <c r="N33" s="140">
        <f t="shared" si="2"/>
        <v>1.7114383385103665E-2</v>
      </c>
      <c r="O33" s="140">
        <f t="shared" si="2"/>
        <v>9.3648375330183414E-2</v>
      </c>
      <c r="P33" s="140">
        <f t="shared" si="2"/>
        <v>0.33091022792696756</v>
      </c>
      <c r="Q33" s="140">
        <f t="shared" si="2"/>
        <v>8.7127514721696164E-2</v>
      </c>
      <c r="S33" s="249"/>
      <c r="T33" s="19">
        <v>1983</v>
      </c>
      <c r="U33" s="169">
        <f t="shared" si="3"/>
        <v>0.28987127754493874</v>
      </c>
      <c r="V33" s="16">
        <v>7.8590422830274679E-3</v>
      </c>
      <c r="W33" s="17">
        <f t="shared" si="4"/>
        <v>0.18873894348444201</v>
      </c>
      <c r="X33" s="20">
        <f t="shared" si="5"/>
        <v>9.4838747291040096E-3</v>
      </c>
      <c r="Y33" s="170">
        <v>225.43192889081189</v>
      </c>
      <c r="AA33" s="314"/>
      <c r="AB33" s="20">
        <f t="shared" si="8"/>
        <v>45000</v>
      </c>
      <c r="AC33" s="17">
        <f t="shared" si="7"/>
        <v>0.9997917482420885</v>
      </c>
      <c r="AD33" s="17">
        <f t="shared" si="7"/>
        <v>1.2673213246445703</v>
      </c>
      <c r="AE33" s="17">
        <f t="shared" si="7"/>
        <v>1.2818467307066985</v>
      </c>
      <c r="AF33" s="16"/>
    </row>
    <row r="34" spans="2:32" x14ac:dyDescent="0.25">
      <c r="B34" s="72">
        <v>1985</v>
      </c>
      <c r="C34" s="168">
        <v>1051040000</v>
      </c>
      <c r="D34" s="168">
        <v>534930638</v>
      </c>
      <c r="E34" s="168">
        <v>120754000</v>
      </c>
      <c r="F34" s="168">
        <v>64121079</v>
      </c>
      <c r="G34" s="168">
        <v>339749601</v>
      </c>
      <c r="H34" s="168">
        <v>1213598219</v>
      </c>
      <c r="I34" s="168">
        <v>317702629</v>
      </c>
      <c r="J34" s="168">
        <f t="shared" si="1"/>
        <v>3641896166</v>
      </c>
      <c r="K34" s="140">
        <f t="shared" si="2"/>
        <v>0.28859691547834204</v>
      </c>
      <c r="L34" s="140">
        <f t="shared" si="2"/>
        <v>0.14688245178267392</v>
      </c>
      <c r="M34" s="140">
        <f t="shared" si="2"/>
        <v>3.3156903573290944E-2</v>
      </c>
      <c r="N34" s="140">
        <f t="shared" si="2"/>
        <v>1.7606509377895319E-2</v>
      </c>
      <c r="O34" s="140">
        <f t="shared" si="2"/>
        <v>9.3289205818615314E-2</v>
      </c>
      <c r="P34" s="140">
        <f t="shared" si="2"/>
        <v>0.33323251506451651</v>
      </c>
      <c r="Q34" s="140">
        <f t="shared" si="2"/>
        <v>8.723549890466592E-2</v>
      </c>
      <c r="S34" s="249"/>
      <c r="T34" s="19">
        <v>1984</v>
      </c>
      <c r="U34" s="169">
        <f t="shared" si="3"/>
        <v>0.28916440021939005</v>
      </c>
      <c r="V34" s="16">
        <v>1.0638242120904069E-2</v>
      </c>
      <c r="W34" s="17">
        <f t="shared" si="4"/>
        <v>0.18915905559914117</v>
      </c>
      <c r="X34" s="20">
        <f t="shared" si="5"/>
        <v>9.2155771467080077E-3</v>
      </c>
      <c r="Y34" s="170">
        <v>250.71396904698756</v>
      </c>
      <c r="AA34" s="314"/>
      <c r="AB34" s="20">
        <f t="shared" si="8"/>
        <v>47500</v>
      </c>
      <c r="AC34" s="17">
        <f t="shared" si="7"/>
        <v>0.99987637657560635</v>
      </c>
      <c r="AD34" s="17">
        <f t="shared" si="7"/>
        <v>1.2960012423533025</v>
      </c>
      <c r="AE34" s="17">
        <f t="shared" si="7"/>
        <v>1.3335995347840748</v>
      </c>
      <c r="AF34" s="16"/>
    </row>
    <row r="35" spans="2:32" x14ac:dyDescent="0.25">
      <c r="B35" s="72">
        <v>1986</v>
      </c>
      <c r="C35" s="168">
        <v>1066790000</v>
      </c>
      <c r="D35" s="168">
        <v>537347817</v>
      </c>
      <c r="E35" s="168">
        <v>121492000</v>
      </c>
      <c r="F35" s="168">
        <v>66893205</v>
      </c>
      <c r="G35" s="168">
        <v>343832376</v>
      </c>
      <c r="H35" s="168">
        <v>1240829637</v>
      </c>
      <c r="I35" s="168">
        <v>323044816</v>
      </c>
      <c r="J35" s="168">
        <f t="shared" si="1"/>
        <v>3700229851</v>
      </c>
      <c r="K35" s="140">
        <f t="shared" si="2"/>
        <v>0.28830371164961449</v>
      </c>
      <c r="L35" s="140">
        <f t="shared" si="2"/>
        <v>0.14522011838123514</v>
      </c>
      <c r="M35" s="140">
        <f t="shared" si="2"/>
        <v>3.2833635988090408E-2</v>
      </c>
      <c r="N35" s="140">
        <f t="shared" si="2"/>
        <v>1.8078121547482215E-2</v>
      </c>
      <c r="O35" s="140">
        <f t="shared" si="2"/>
        <v>9.2921896705167678E-2</v>
      </c>
      <c r="P35" s="140">
        <f t="shared" si="2"/>
        <v>0.33533852948747533</v>
      </c>
      <c r="Q35" s="140">
        <f t="shared" si="2"/>
        <v>8.7303986240934744E-2</v>
      </c>
      <c r="S35" s="249"/>
      <c r="T35" s="19">
        <v>1985</v>
      </c>
      <c r="U35" s="169">
        <f t="shared" si="3"/>
        <v>0.28859691547834204</v>
      </c>
      <c r="V35" s="16">
        <v>2.242750894352261E-2</v>
      </c>
      <c r="W35" s="17">
        <f t="shared" si="4"/>
        <v>0.18988723594624374</v>
      </c>
      <c r="X35" s="20">
        <f t="shared" si="5"/>
        <v>8.093054085933464E-3</v>
      </c>
      <c r="Y35" s="170">
        <v>294.45884850495992</v>
      </c>
      <c r="AA35" s="314"/>
      <c r="AB35" s="20">
        <f t="shared" si="8"/>
        <v>50000</v>
      </c>
      <c r="AC35" s="17">
        <f t="shared" si="7"/>
        <v>0.99992661532189375</v>
      </c>
      <c r="AD35" s="17">
        <f t="shared" si="7"/>
        <v>1.3213985806224597</v>
      </c>
      <c r="AE35" s="17">
        <f t="shared" si="7"/>
        <v>1.382564360779666</v>
      </c>
      <c r="AF35" s="16"/>
    </row>
    <row r="36" spans="2:32" x14ac:dyDescent="0.25">
      <c r="B36" s="72">
        <v>1987</v>
      </c>
      <c r="C36" s="168">
        <v>1084035000</v>
      </c>
      <c r="D36" s="168">
        <v>539832068</v>
      </c>
      <c r="E36" s="168">
        <v>122091000</v>
      </c>
      <c r="F36" s="168">
        <v>69663971</v>
      </c>
      <c r="G36" s="168">
        <v>347935682</v>
      </c>
      <c r="H36" s="168">
        <v>1268236952</v>
      </c>
      <c r="I36" s="168">
        <v>328459187</v>
      </c>
      <c r="J36" s="168">
        <f t="shared" si="1"/>
        <v>3760253860</v>
      </c>
      <c r="K36" s="140">
        <f t="shared" si="2"/>
        <v>0.28828771682984189</v>
      </c>
      <c r="L36" s="140">
        <f t="shared" si="2"/>
        <v>0.14356266573980725</v>
      </c>
      <c r="M36" s="140">
        <f t="shared" si="2"/>
        <v>3.2468818474931369E-2</v>
      </c>
      <c r="N36" s="140">
        <f t="shared" si="2"/>
        <v>1.8526401033998274E-2</v>
      </c>
      <c r="O36" s="140">
        <f t="shared" si="2"/>
        <v>9.2529838397666056E-2</v>
      </c>
      <c r="P36" s="140">
        <f t="shared" si="2"/>
        <v>0.33727429030549549</v>
      </c>
      <c r="Q36" s="140">
        <f t="shared" si="2"/>
        <v>8.7350269218259641E-2</v>
      </c>
      <c r="S36" s="249"/>
      <c r="T36" s="19">
        <v>1986</v>
      </c>
      <c r="U36" s="169">
        <f t="shared" si="3"/>
        <v>0.28830371164961449</v>
      </c>
      <c r="V36" s="16">
        <v>2.4305237330508399E-2</v>
      </c>
      <c r="W36" s="17">
        <f t="shared" si="4"/>
        <v>0.18967848399106499</v>
      </c>
      <c r="X36" s="20">
        <f t="shared" si="5"/>
        <v>7.8846194853435716E-3</v>
      </c>
      <c r="Y36" s="170">
        <v>281.92812091156304</v>
      </c>
      <c r="AA36" s="314"/>
      <c r="AB36" s="20">
        <f t="shared" si="8"/>
        <v>52500</v>
      </c>
      <c r="AC36" s="17">
        <f t="shared" si="7"/>
        <v>0.99995643822335911</v>
      </c>
      <c r="AD36" s="17">
        <f t="shared" si="7"/>
        <v>1.3438267823339736</v>
      </c>
      <c r="AE36" s="17">
        <f t="shared" si="7"/>
        <v>1.428735861553212</v>
      </c>
      <c r="AF36" s="16"/>
    </row>
    <row r="37" spans="2:32" x14ac:dyDescent="0.25">
      <c r="B37" s="72">
        <v>1988</v>
      </c>
      <c r="C37" s="168">
        <v>1101630000</v>
      </c>
      <c r="D37" s="168">
        <v>542455348</v>
      </c>
      <c r="E37" s="168">
        <v>122613000</v>
      </c>
      <c r="F37" s="168">
        <v>72361374</v>
      </c>
      <c r="G37" s="168">
        <v>352079468</v>
      </c>
      <c r="H37" s="168">
        <v>1295746266</v>
      </c>
      <c r="I37" s="168">
        <v>333846185</v>
      </c>
      <c r="J37" s="168">
        <f t="shared" si="1"/>
        <v>3820731641</v>
      </c>
      <c r="K37" s="140">
        <f t="shared" si="2"/>
        <v>0.28832959325865409</v>
      </c>
      <c r="L37" s="140">
        <f t="shared" si="2"/>
        <v>0.14197682511353327</v>
      </c>
      <c r="M37" s="140">
        <f t="shared" si="2"/>
        <v>3.2091497524779966E-2</v>
      </c>
      <c r="N37" s="140">
        <f t="shared" si="2"/>
        <v>1.8939140667063668E-2</v>
      </c>
      <c r="O37" s="140">
        <f t="shared" si="2"/>
        <v>9.2149750645101641E-2</v>
      </c>
      <c r="P37" s="140">
        <f t="shared" si="2"/>
        <v>0.33913563886440984</v>
      </c>
      <c r="Q37" s="140">
        <f t="shared" si="2"/>
        <v>8.7377553926457505E-2</v>
      </c>
      <c r="S37" s="249"/>
      <c r="T37" s="19">
        <v>1987</v>
      </c>
      <c r="U37" s="169">
        <f t="shared" si="3"/>
        <v>0.28828771682984189</v>
      </c>
      <c r="V37" s="16">
        <v>2.2211502229996852E-2</v>
      </c>
      <c r="W37" s="17">
        <f t="shared" si="4"/>
        <v>0.18917731307743293</v>
      </c>
      <c r="X37" s="20">
        <f t="shared" si="5"/>
        <v>8.0367644631936189E-3</v>
      </c>
      <c r="Y37" s="170">
        <v>251.81195696132875</v>
      </c>
      <c r="AA37" s="314"/>
      <c r="AB37" s="20">
        <f t="shared" si="8"/>
        <v>55000</v>
      </c>
      <c r="AC37" s="17">
        <f t="shared" si="7"/>
        <v>0.99997414151110342</v>
      </c>
      <c r="AD37" s="17">
        <f t="shared" si="7"/>
        <v>1.3635853945263121</v>
      </c>
      <c r="AE37" s="17">
        <f t="shared" si="7"/>
        <v>1.4721401957384019</v>
      </c>
      <c r="AF37" s="16"/>
    </row>
    <row r="38" spans="2:32" x14ac:dyDescent="0.25">
      <c r="B38" s="72">
        <v>1989</v>
      </c>
      <c r="C38" s="168">
        <v>1118650000</v>
      </c>
      <c r="D38" s="168">
        <v>545149749</v>
      </c>
      <c r="E38" s="168">
        <v>123116000</v>
      </c>
      <c r="F38" s="168">
        <v>74897914</v>
      </c>
      <c r="G38" s="168">
        <v>356464712</v>
      </c>
      <c r="H38" s="168">
        <v>1323288012</v>
      </c>
      <c r="I38" s="168">
        <v>339067625</v>
      </c>
      <c r="J38" s="168">
        <f t="shared" si="1"/>
        <v>3880634012</v>
      </c>
      <c r="K38" s="140">
        <f t="shared" si="2"/>
        <v>0.28826475172377064</v>
      </c>
      <c r="L38" s="140">
        <f t="shared" si="2"/>
        <v>0.14047955754504168</v>
      </c>
      <c r="M38" s="140">
        <f t="shared" si="2"/>
        <v>3.1725743684998656E-2</v>
      </c>
      <c r="N38" s="140">
        <f t="shared" si="2"/>
        <v>1.9300432292350893E-2</v>
      </c>
      <c r="O38" s="140">
        <f t="shared" si="2"/>
        <v>9.1857338491007384E-2</v>
      </c>
      <c r="P38" s="140">
        <f t="shared" si="2"/>
        <v>0.34099789052717294</v>
      </c>
      <c r="Q38" s="140">
        <f t="shared" si="2"/>
        <v>8.7374285735657781E-2</v>
      </c>
      <c r="S38" s="249"/>
      <c r="T38" s="19">
        <v>1988</v>
      </c>
      <c r="U38" s="169">
        <f t="shared" si="3"/>
        <v>0.28832959325865409</v>
      </c>
      <c r="V38" s="16">
        <v>2.4255581136327017E-2</v>
      </c>
      <c r="W38" s="17">
        <f t="shared" si="4"/>
        <v>0.18970529082377574</v>
      </c>
      <c r="X38" s="20">
        <f t="shared" si="5"/>
        <v>7.8926208096166302E-3</v>
      </c>
      <c r="Y38" s="170">
        <v>283.53769524052439</v>
      </c>
      <c r="AA38" s="314"/>
      <c r="AB38" s="20">
        <f t="shared" si="8"/>
        <v>57500</v>
      </c>
      <c r="AC38" s="17">
        <f t="shared" si="7"/>
        <v>0.99998465032663642</v>
      </c>
      <c r="AD38" s="17">
        <f t="shared" si="7"/>
        <v>1.3809559115205956</v>
      </c>
      <c r="AE38" s="17">
        <f t="shared" si="7"/>
        <v>1.5128294638442199</v>
      </c>
      <c r="AF38" s="16"/>
    </row>
    <row r="39" spans="2:32" x14ac:dyDescent="0.25">
      <c r="B39" s="72">
        <v>1990</v>
      </c>
      <c r="C39" s="168">
        <v>1135185000</v>
      </c>
      <c r="D39" s="168">
        <v>547691557</v>
      </c>
      <c r="E39" s="168">
        <v>123537000</v>
      </c>
      <c r="F39" s="168">
        <v>77212804</v>
      </c>
      <c r="G39" s="168">
        <v>361257270</v>
      </c>
      <c r="H39" s="168">
        <v>1350832408</v>
      </c>
      <c r="I39" s="168">
        <v>343623261</v>
      </c>
      <c r="J39" s="168">
        <f t="shared" si="1"/>
        <v>3939339300</v>
      </c>
      <c r="K39" s="140">
        <f t="shared" si="2"/>
        <v>0.28816634302102384</v>
      </c>
      <c r="L39" s="140">
        <f t="shared" si="2"/>
        <v>0.13903132360291992</v>
      </c>
      <c r="M39" s="140">
        <f t="shared" si="2"/>
        <v>3.1359827268496523E-2</v>
      </c>
      <c r="N39" s="140">
        <f t="shared" si="2"/>
        <v>1.9600445181251588E-2</v>
      </c>
      <c r="O39" s="140">
        <f t="shared" si="2"/>
        <v>9.1705040487373102E-2</v>
      </c>
      <c r="P39" s="140">
        <f t="shared" si="2"/>
        <v>0.34290836740059433</v>
      </c>
      <c r="Q39" s="140">
        <f t="shared" si="2"/>
        <v>8.7228653038340723E-2</v>
      </c>
      <c r="S39" s="249"/>
      <c r="T39" s="19">
        <v>1989</v>
      </c>
      <c r="U39" s="169">
        <f t="shared" si="3"/>
        <v>0.28826475172377064</v>
      </c>
      <c r="V39" s="16">
        <v>3.0472929870826452E-2</v>
      </c>
      <c r="W39" s="17">
        <f t="shared" si="4"/>
        <v>0.19016103115406144</v>
      </c>
      <c r="X39" s="20">
        <f t="shared" si="5"/>
        <v>7.3508346767885389E-3</v>
      </c>
      <c r="Y39" s="170">
        <v>310.88191240489954</v>
      </c>
      <c r="AA39" s="314"/>
      <c r="AB39" s="20">
        <f>AB38+2500</f>
        <v>60000</v>
      </c>
      <c r="AC39" s="17">
        <f>AC$9*EXP(-AC$10*EXP(-AC$11*$AB39))</f>
        <v>0.99999088840921146</v>
      </c>
      <c r="AD39" s="17">
        <f>AD$9*EXP(-AD$10*EXP(-AD$11*$AB39))</f>
        <v>1.3961993722648109</v>
      </c>
      <c r="AE39" s="17">
        <f>AE$9*EXP(-AE$10*EXP(-AE$11*$AB39))</f>
        <v>1.5508766155637739</v>
      </c>
      <c r="AF39" s="16"/>
    </row>
    <row r="40" spans="2:32" x14ac:dyDescent="0.25">
      <c r="B40" s="72">
        <v>1991</v>
      </c>
      <c r="C40" s="168">
        <v>1150780000</v>
      </c>
      <c r="D40" s="168">
        <v>550087165</v>
      </c>
      <c r="E40" s="168">
        <v>123921000</v>
      </c>
      <c r="F40" s="168">
        <v>79279762</v>
      </c>
      <c r="G40" s="168">
        <v>366531043</v>
      </c>
      <c r="H40" s="168">
        <v>1378263903</v>
      </c>
      <c r="I40" s="168">
        <v>348534029</v>
      </c>
      <c r="J40" s="168">
        <f t="shared" si="1"/>
        <v>3997396902</v>
      </c>
      <c r="K40" s="140">
        <f t="shared" si="2"/>
        <v>0.28788234649009592</v>
      </c>
      <c r="L40" s="140">
        <f t="shared" si="2"/>
        <v>0.13761134520436971</v>
      </c>
      <c r="M40" s="140">
        <f t="shared" si="2"/>
        <v>3.100042428561426E-2</v>
      </c>
      <c r="N40" s="140">
        <f t="shared" si="2"/>
        <v>1.9832847211227463E-2</v>
      </c>
      <c r="O40" s="140">
        <f t="shared" si="2"/>
        <v>9.1692431846488689E-2</v>
      </c>
      <c r="P40" s="140">
        <f t="shared" si="2"/>
        <v>0.34479035652187034</v>
      </c>
      <c r="Q40" s="140">
        <f t="shared" si="2"/>
        <v>8.7190248440333629E-2</v>
      </c>
      <c r="S40" s="249"/>
      <c r="T40" s="19">
        <v>1990</v>
      </c>
      <c r="U40" s="169">
        <f t="shared" si="3"/>
        <v>0.28816634302102384</v>
      </c>
      <c r="V40" s="16">
        <v>2.2914669273097345E-2</v>
      </c>
      <c r="W40" s="17">
        <f t="shared" si="4"/>
        <v>0.19027784586166244</v>
      </c>
      <c r="X40" s="20">
        <f t="shared" si="5"/>
        <v>8.0716640088358653E-3</v>
      </c>
      <c r="Y40" s="170">
        <v>317.88467304092774</v>
      </c>
      <c r="AA40" s="314"/>
      <c r="AB40" s="20">
        <f t="shared" ref="AB40:AB53" si="9">AB39+2500</f>
        <v>62500</v>
      </c>
      <c r="AC40" s="17">
        <f t="shared" ref="AC40:AE55" si="10">AC$9*EXP(-AC$10*EXP(-AC$11*$AB40))</f>
        <v>0.99999459135191382</v>
      </c>
      <c r="AD40" s="17">
        <f t="shared" si="10"/>
        <v>1.4095552731315351</v>
      </c>
      <c r="AE40" s="17">
        <f t="shared" si="10"/>
        <v>1.5863708775103464</v>
      </c>
      <c r="AF40" s="16"/>
    </row>
    <row r="41" spans="2:32" x14ac:dyDescent="0.25">
      <c r="B41" s="72">
        <v>1992</v>
      </c>
      <c r="C41" s="168">
        <v>1164970000</v>
      </c>
      <c r="D41" s="168">
        <v>552529661</v>
      </c>
      <c r="E41" s="168">
        <v>124229000</v>
      </c>
      <c r="F41" s="168">
        <v>81117708</v>
      </c>
      <c r="G41" s="168">
        <v>371960402</v>
      </c>
      <c r="H41" s="168">
        <v>1405633746</v>
      </c>
      <c r="I41" s="168">
        <v>352894846</v>
      </c>
      <c r="J41" s="168">
        <f t="shared" si="1"/>
        <v>4053335363</v>
      </c>
      <c r="K41" s="140">
        <f t="shared" si="2"/>
        <v>0.2874102179242749</v>
      </c>
      <c r="L41" s="140">
        <f t="shared" si="2"/>
        <v>0.13631481521209624</v>
      </c>
      <c r="M41" s="140">
        <f t="shared" si="2"/>
        <v>3.0648586626706911E-2</v>
      </c>
      <c r="N41" s="140">
        <f t="shared" si="2"/>
        <v>2.0012582413107376E-2</v>
      </c>
      <c r="O41" s="140">
        <f t="shared" si="2"/>
        <v>9.1766500594883046E-2</v>
      </c>
      <c r="P41" s="140">
        <f t="shared" si="2"/>
        <v>0.34678446763399479</v>
      </c>
      <c r="Q41" s="140">
        <f t="shared" si="2"/>
        <v>8.7062829594936733E-2</v>
      </c>
      <c r="S41" s="249"/>
      <c r="T41" s="19">
        <v>1991</v>
      </c>
      <c r="U41" s="169">
        <f t="shared" si="3"/>
        <v>0.28788234649009592</v>
      </c>
      <c r="V41" s="16">
        <v>2.4237127563997179E-2</v>
      </c>
      <c r="W41" s="17">
        <f t="shared" si="4"/>
        <v>0.19053250218726608</v>
      </c>
      <c r="X41" s="20">
        <f t="shared" si="5"/>
        <v>7.961142058873244E-3</v>
      </c>
      <c r="Y41" s="170">
        <v>333.14214540018395</v>
      </c>
      <c r="AA41" s="314"/>
      <c r="AB41" s="20">
        <f t="shared" si="9"/>
        <v>65000</v>
      </c>
      <c r="AC41" s="17">
        <f t="shared" si="10"/>
        <v>0.99999678942428527</v>
      </c>
      <c r="AD41" s="17">
        <f t="shared" si="10"/>
        <v>1.4212414375935376</v>
      </c>
      <c r="AE41" s="17">
        <f t="shared" si="10"/>
        <v>1.6194137183636212</v>
      </c>
      <c r="AF41" s="16"/>
    </row>
    <row r="42" spans="2:32" x14ac:dyDescent="0.25">
      <c r="B42" s="72">
        <v>1993</v>
      </c>
      <c r="C42" s="168">
        <v>1178440000</v>
      </c>
      <c r="D42" s="168">
        <v>554981620</v>
      </c>
      <c r="E42" s="168">
        <v>124536000</v>
      </c>
      <c r="F42" s="168">
        <v>82769994</v>
      </c>
      <c r="G42" s="168">
        <v>377229204</v>
      </c>
      <c r="H42" s="168">
        <v>1432972798</v>
      </c>
      <c r="I42" s="168">
        <v>356913206</v>
      </c>
      <c r="J42" s="168">
        <f t="shared" si="1"/>
        <v>4107842822</v>
      </c>
      <c r="K42" s="140">
        <f t="shared" si="2"/>
        <v>0.2868756306080496</v>
      </c>
      <c r="L42" s="140">
        <f t="shared" si="2"/>
        <v>0.13510293456890207</v>
      </c>
      <c r="M42" s="140">
        <f t="shared" si="2"/>
        <v>3.0316641944777897E-2</v>
      </c>
      <c r="N42" s="140">
        <f t="shared" si="2"/>
        <v>2.0149260228925089E-2</v>
      </c>
      <c r="O42" s="140">
        <f t="shared" si="2"/>
        <v>9.1831460049958069E-2</v>
      </c>
      <c r="P42" s="140">
        <f t="shared" si="2"/>
        <v>0.34883827353996066</v>
      </c>
      <c r="Q42" s="140">
        <f t="shared" si="2"/>
        <v>8.6885799059426616E-2</v>
      </c>
      <c r="S42" s="249"/>
      <c r="T42" s="19">
        <v>1992</v>
      </c>
      <c r="U42" s="169">
        <f t="shared" ref="U42:U69" si="11">K41</f>
        <v>0.2874102179242749</v>
      </c>
      <c r="V42" s="16">
        <v>2.4085442420021964E-2</v>
      </c>
      <c r="W42" s="17">
        <f t="shared" si="4"/>
        <v>0.19108928902963254</v>
      </c>
      <c r="X42" s="20">
        <f t="shared" si="5"/>
        <v>8.0159528272814931E-3</v>
      </c>
      <c r="Y42" s="170">
        <v>366.46069230207303</v>
      </c>
      <c r="AA42" s="314"/>
      <c r="AB42" s="20">
        <f t="shared" si="9"/>
        <v>67500</v>
      </c>
      <c r="AC42" s="17">
        <f t="shared" si="10"/>
        <v>0.99999809420179464</v>
      </c>
      <c r="AD42" s="17">
        <f t="shared" si="10"/>
        <v>1.4314545571963251</v>
      </c>
      <c r="AE42" s="17">
        <f t="shared" si="10"/>
        <v>1.6501153445214645</v>
      </c>
      <c r="AF42" s="16"/>
    </row>
    <row r="43" spans="2:32" x14ac:dyDescent="0.25">
      <c r="B43" s="72">
        <v>1994</v>
      </c>
      <c r="C43" s="168">
        <v>1191835000</v>
      </c>
      <c r="D43" s="168">
        <v>556808888</v>
      </c>
      <c r="E43" s="168">
        <v>124961000</v>
      </c>
      <c r="F43" s="168">
        <v>84304512</v>
      </c>
      <c r="G43" s="168">
        <v>382283063</v>
      </c>
      <c r="H43" s="168">
        <v>1460446630</v>
      </c>
      <c r="I43" s="168">
        <v>360727410</v>
      </c>
      <c r="J43" s="168">
        <f t="shared" si="1"/>
        <v>4161366503</v>
      </c>
      <c r="K43" s="140">
        <f t="shared" si="2"/>
        <v>0.2864047180513386</v>
      </c>
      <c r="L43" s="140">
        <f t="shared" si="2"/>
        <v>0.13380433749312562</v>
      </c>
      <c r="M43" s="140">
        <f t="shared" si="2"/>
        <v>3.0028837861292314E-2</v>
      </c>
      <c r="N43" s="140">
        <f t="shared" si="2"/>
        <v>2.025885293670323E-2</v>
      </c>
      <c r="O43" s="140">
        <f t="shared" si="2"/>
        <v>9.1864790742273147E-2</v>
      </c>
      <c r="P43" s="140">
        <f t="shared" si="2"/>
        <v>0.35095361798753827</v>
      </c>
      <c r="Q43" s="140">
        <f t="shared" si="2"/>
        <v>8.668484492772878E-2</v>
      </c>
      <c r="S43" s="249"/>
      <c r="T43" s="19">
        <v>1993</v>
      </c>
      <c r="U43" s="169">
        <f t="shared" si="11"/>
        <v>0.2868756306080496</v>
      </c>
      <c r="V43" s="16">
        <v>2.1933350330179204E-2</v>
      </c>
      <c r="W43" s="17">
        <f t="shared" si="4"/>
        <v>0.1912721294447996</v>
      </c>
      <c r="X43" s="20">
        <f t="shared" si="5"/>
        <v>8.2263371764667928E-3</v>
      </c>
      <c r="Y43" s="170">
        <v>377.38983947995837</v>
      </c>
      <c r="AA43" s="314"/>
      <c r="AB43" s="20">
        <f t="shared" si="9"/>
        <v>70000</v>
      </c>
      <c r="AC43" s="17">
        <f t="shared" si="10"/>
        <v>0.99999886871821153</v>
      </c>
      <c r="AD43" s="17">
        <f t="shared" si="10"/>
        <v>1.4403711815601428</v>
      </c>
      <c r="AE43" s="17">
        <f t="shared" si="10"/>
        <v>1.6785917024995978</v>
      </c>
      <c r="AF43" s="16"/>
    </row>
    <row r="44" spans="2:32" x14ac:dyDescent="0.25">
      <c r="B44" s="72">
        <v>1995</v>
      </c>
      <c r="C44" s="168">
        <v>1204855000</v>
      </c>
      <c r="D44" s="168">
        <v>558090259</v>
      </c>
      <c r="E44" s="168">
        <v>125439000</v>
      </c>
      <c r="F44" s="168">
        <v>85777957</v>
      </c>
      <c r="G44" s="168">
        <v>387243596</v>
      </c>
      <c r="H44" s="168">
        <v>1488116526</v>
      </c>
      <c r="I44" s="168">
        <v>364401069</v>
      </c>
      <c r="J44" s="168">
        <f t="shared" si="1"/>
        <v>4213923407</v>
      </c>
      <c r="K44" s="140">
        <f t="shared" si="2"/>
        <v>0.28592237770590312</v>
      </c>
      <c r="L44" s="140">
        <f t="shared" si="2"/>
        <v>0.13243958304342288</v>
      </c>
      <c r="M44" s="140">
        <f t="shared" si="2"/>
        <v>2.9767745610094806E-2</v>
      </c>
      <c r="N44" s="140">
        <f t="shared" si="2"/>
        <v>2.0355841508060898E-2</v>
      </c>
      <c r="O44" s="140">
        <f t="shared" si="2"/>
        <v>9.1896211344688075E-2</v>
      </c>
      <c r="P44" s="140">
        <f t="shared" si="2"/>
        <v>0.35314275611369694</v>
      </c>
      <c r="Q44" s="140">
        <f t="shared" si="2"/>
        <v>8.6475484674133282E-2</v>
      </c>
      <c r="S44" s="249"/>
      <c r="T44" s="19">
        <v>1994</v>
      </c>
      <c r="U44" s="169">
        <f t="shared" si="11"/>
        <v>0.2864047180513386</v>
      </c>
      <c r="V44" s="16">
        <v>2.759561600389316E-2</v>
      </c>
      <c r="W44" s="17">
        <f t="shared" si="4"/>
        <v>0.19288420607984555</v>
      </c>
      <c r="X44" s="20">
        <f t="shared" si="5"/>
        <v>7.8246679765253957E-3</v>
      </c>
      <c r="Y44" s="170">
        <v>473.4922787180418</v>
      </c>
      <c r="AA44" s="314"/>
      <c r="AB44" s="20">
        <f t="shared" si="9"/>
        <v>72500</v>
      </c>
      <c r="AC44" s="17">
        <f t="shared" si="10"/>
        <v>0.99999932847125161</v>
      </c>
      <c r="AD44" s="17">
        <f t="shared" si="10"/>
        <v>1.4481489881667624</v>
      </c>
      <c r="AE44" s="17">
        <f t="shared" si="10"/>
        <v>1.7049619531999329</v>
      </c>
      <c r="AF44" s="16"/>
    </row>
    <row r="45" spans="2:32" x14ac:dyDescent="0.25">
      <c r="B45" s="72">
        <v>1996</v>
      </c>
      <c r="C45" s="168">
        <v>1217550000</v>
      </c>
      <c r="D45" s="168">
        <v>559318287</v>
      </c>
      <c r="E45" s="168">
        <v>125757000</v>
      </c>
      <c r="F45" s="168">
        <v>87205742</v>
      </c>
      <c r="G45" s="168">
        <v>392151262</v>
      </c>
      <c r="H45" s="168">
        <v>1516027688</v>
      </c>
      <c r="I45" s="168">
        <v>367904382</v>
      </c>
      <c r="J45" s="168">
        <f t="shared" si="1"/>
        <v>4265914361</v>
      </c>
      <c r="K45" s="140">
        <f t="shared" si="2"/>
        <v>0.28541360584523934</v>
      </c>
      <c r="L45" s="140">
        <f t="shared" si="2"/>
        <v>0.13111334163512994</v>
      </c>
      <c r="M45" s="140">
        <f t="shared" si="2"/>
        <v>2.9479494747878743E-2</v>
      </c>
      <c r="N45" s="140">
        <f t="shared" si="2"/>
        <v>2.0442450227612527E-2</v>
      </c>
      <c r="O45" s="140">
        <f t="shared" si="2"/>
        <v>9.1926660690880194E-2</v>
      </c>
      <c r="P45" s="140">
        <f t="shared" si="2"/>
        <v>0.35538165085072604</v>
      </c>
      <c r="Q45" s="140">
        <f t="shared" si="2"/>
        <v>8.6242796002533248E-2</v>
      </c>
      <c r="S45" s="249"/>
      <c r="T45" s="19">
        <v>1995</v>
      </c>
      <c r="U45" s="169">
        <f t="shared" si="11"/>
        <v>0.28592237770590312</v>
      </c>
      <c r="V45" s="16">
        <v>4.20366151943595E-2</v>
      </c>
      <c r="W45" s="17">
        <f t="shared" si="4"/>
        <v>0.19518157089523272</v>
      </c>
      <c r="X45" s="20">
        <f t="shared" si="5"/>
        <v>6.7058454476315093E-3</v>
      </c>
      <c r="Y45" s="170">
        <v>609.65667920248359</v>
      </c>
      <c r="AA45" s="314"/>
      <c r="AB45" s="20">
        <f t="shared" si="9"/>
        <v>75000</v>
      </c>
      <c r="AC45" s="17">
        <f t="shared" si="10"/>
        <v>0.99999960138064414</v>
      </c>
      <c r="AD45" s="17">
        <f t="shared" si="10"/>
        <v>1.454928205894704</v>
      </c>
      <c r="AE45" s="17">
        <f t="shared" si="10"/>
        <v>1.7293463765717256</v>
      </c>
      <c r="AF45" s="16"/>
    </row>
    <row r="46" spans="2:32" x14ac:dyDescent="0.25">
      <c r="B46" s="72">
        <v>1997</v>
      </c>
      <c r="C46" s="168">
        <v>1230075000</v>
      </c>
      <c r="D46" s="168">
        <v>560476036</v>
      </c>
      <c r="E46" s="168">
        <v>126057000</v>
      </c>
      <c r="F46" s="168">
        <v>88594830</v>
      </c>
      <c r="G46" s="168">
        <v>397173950</v>
      </c>
      <c r="H46" s="168">
        <v>1544076114</v>
      </c>
      <c r="I46" s="168">
        <v>371246702</v>
      </c>
      <c r="J46" s="168">
        <f t="shared" si="1"/>
        <v>4317699632</v>
      </c>
      <c r="K46" s="140">
        <f t="shared" si="2"/>
        <v>0.28489128583273343</v>
      </c>
      <c r="L46" s="140">
        <f t="shared" si="2"/>
        <v>0.12980894545005256</v>
      </c>
      <c r="M46" s="140">
        <f t="shared" si="2"/>
        <v>2.9195407449315595E-2</v>
      </c>
      <c r="N46" s="140">
        <f t="shared" si="2"/>
        <v>2.0518988709495298E-2</v>
      </c>
      <c r="O46" s="140">
        <f t="shared" si="2"/>
        <v>9.1987396959344575E-2</v>
      </c>
      <c r="P46" s="140">
        <f t="shared" si="2"/>
        <v>0.35761545396912409</v>
      </c>
      <c r="Q46" s="140">
        <f t="shared" si="2"/>
        <v>8.5982521629934444E-2</v>
      </c>
      <c r="S46" s="249"/>
      <c r="T46" s="19">
        <v>1996</v>
      </c>
      <c r="U46" s="169">
        <f t="shared" si="11"/>
        <v>0.28541360584523934</v>
      </c>
      <c r="V46" s="16">
        <v>5.8908404582974014E-2</v>
      </c>
      <c r="W46" s="17">
        <f t="shared" si="4"/>
        <v>0.19687452663604565</v>
      </c>
      <c r="X46" s="20">
        <f t="shared" si="5"/>
        <v>5.432748330640654E-3</v>
      </c>
      <c r="Y46" s="170">
        <v>709.41375508503859</v>
      </c>
      <c r="AA46" s="314"/>
      <c r="AB46" s="20">
        <f t="shared" si="9"/>
        <v>77500</v>
      </c>
      <c r="AC46" s="17">
        <f t="shared" si="10"/>
        <v>0.99999976337962837</v>
      </c>
      <c r="AD46" s="17">
        <f t="shared" si="10"/>
        <v>1.4608331006928386</v>
      </c>
      <c r="AE46" s="17">
        <f t="shared" si="10"/>
        <v>1.7518646620536644</v>
      </c>
      <c r="AF46" s="16"/>
    </row>
    <row r="47" spans="2:32" x14ac:dyDescent="0.25">
      <c r="B47" s="72">
        <v>1998</v>
      </c>
      <c r="C47" s="168">
        <v>1241935000</v>
      </c>
      <c r="D47" s="168">
        <v>561587015</v>
      </c>
      <c r="E47" s="168">
        <v>126400000</v>
      </c>
      <c r="F47" s="168">
        <v>89985480</v>
      </c>
      <c r="G47" s="168">
        <v>402065494</v>
      </c>
      <c r="H47" s="168">
        <v>1572080589</v>
      </c>
      <c r="I47" s="168">
        <v>374501409</v>
      </c>
      <c r="J47" s="168">
        <f t="shared" si="1"/>
        <v>4368554987</v>
      </c>
      <c r="K47" s="140">
        <f t="shared" si="2"/>
        <v>0.28428965726556393</v>
      </c>
      <c r="L47" s="140">
        <f t="shared" si="2"/>
        <v>0.12855212230844698</v>
      </c>
      <c r="M47" s="140">
        <f t="shared" si="2"/>
        <v>2.8934052650394167E-2</v>
      </c>
      <c r="N47" s="140">
        <f t="shared" si="2"/>
        <v>2.0598454241226197E-2</v>
      </c>
      <c r="O47" s="140">
        <f t="shared" si="2"/>
        <v>9.2036267185939394E-2</v>
      </c>
      <c r="P47" s="140">
        <f t="shared" si="2"/>
        <v>0.35986283649358125</v>
      </c>
      <c r="Q47" s="140">
        <f t="shared" si="2"/>
        <v>8.572660985484809E-2</v>
      </c>
      <c r="S47" s="249"/>
      <c r="T47" s="19">
        <v>1997</v>
      </c>
      <c r="U47" s="169">
        <f t="shared" si="11"/>
        <v>0.28489128583273343</v>
      </c>
      <c r="V47" s="16">
        <v>3.8069089283173797E-2</v>
      </c>
      <c r="W47" s="17">
        <f t="shared" si="4"/>
        <v>0.19810723391507787</v>
      </c>
      <c r="X47" s="20">
        <f t="shared" si="5"/>
        <v>7.29669479527233E-3</v>
      </c>
      <c r="Y47" s="170">
        <v>781.74416434105262</v>
      </c>
      <c r="AA47" s="314"/>
      <c r="AB47" s="20">
        <f t="shared" si="9"/>
        <v>80000</v>
      </c>
      <c r="AC47" s="17">
        <f t="shared" si="10"/>
        <v>0.99999985954219828</v>
      </c>
      <c r="AD47" s="17">
        <f t="shared" si="10"/>
        <v>1.4659734586791844</v>
      </c>
      <c r="AE47" s="17">
        <f t="shared" si="10"/>
        <v>1.7726345396052543</v>
      </c>
      <c r="AF47" s="16"/>
    </row>
    <row r="48" spans="2:32" x14ac:dyDescent="0.25">
      <c r="B48" s="72">
        <v>1999</v>
      </c>
      <c r="C48" s="168">
        <v>1252735000</v>
      </c>
      <c r="D48" s="168">
        <v>562830971</v>
      </c>
      <c r="E48" s="168">
        <v>126631000</v>
      </c>
      <c r="F48" s="168">
        <v>91423375</v>
      </c>
      <c r="G48" s="168">
        <v>406926118</v>
      </c>
      <c r="H48" s="168">
        <v>1599869086</v>
      </c>
      <c r="I48" s="168">
        <v>377682116</v>
      </c>
      <c r="J48" s="168">
        <f t="shared" si="1"/>
        <v>4418097666</v>
      </c>
      <c r="K48" s="140">
        <f t="shared" si="2"/>
        <v>0.28354624426720404</v>
      </c>
      <c r="L48" s="140">
        <f t="shared" si="2"/>
        <v>0.1273921523580914</v>
      </c>
      <c r="M48" s="140">
        <f t="shared" si="2"/>
        <v>2.8661883365436677E-2</v>
      </c>
      <c r="N48" s="140">
        <f t="shared" si="2"/>
        <v>2.0692927570062459E-2</v>
      </c>
      <c r="O48" s="140">
        <f t="shared" si="2"/>
        <v>9.2104373593084807E-2</v>
      </c>
      <c r="P48" s="140">
        <f t="shared" si="2"/>
        <v>0.36211718412473864</v>
      </c>
      <c r="Q48" s="140">
        <f t="shared" si="2"/>
        <v>8.5485234721382003E-2</v>
      </c>
      <c r="S48" s="249"/>
      <c r="T48" s="19">
        <v>1998</v>
      </c>
      <c r="U48" s="169">
        <f t="shared" si="11"/>
        <v>0.28428965726556393</v>
      </c>
      <c r="V48" s="16">
        <v>2.6053597998750854E-2</v>
      </c>
      <c r="W48" s="17">
        <f t="shared" si="4"/>
        <v>0.19890778282879637</v>
      </c>
      <c r="X48" s="20">
        <f t="shared" si="5"/>
        <v>8.494168201222986E-3</v>
      </c>
      <c r="Y48" s="170">
        <v>828.58047929568136</v>
      </c>
      <c r="AA48" s="314"/>
      <c r="AB48" s="20">
        <f t="shared" si="9"/>
        <v>82500</v>
      </c>
      <c r="AC48" s="17">
        <f t="shared" si="10"/>
        <v>0.99999991662428078</v>
      </c>
      <c r="AD48" s="17">
        <f t="shared" si="10"/>
        <v>1.4704460225910219</v>
      </c>
      <c r="AE48" s="17">
        <f t="shared" si="10"/>
        <v>1.7917707073679989</v>
      </c>
      <c r="AF48" s="16"/>
    </row>
    <row r="49" spans="2:32" x14ac:dyDescent="0.25">
      <c r="B49" s="72">
        <v>2000</v>
      </c>
      <c r="C49" s="168">
        <v>1262645000</v>
      </c>
      <c r="D49" s="168">
        <v>563857855</v>
      </c>
      <c r="E49" s="168">
        <v>126843000</v>
      </c>
      <c r="F49" s="168">
        <v>92946362</v>
      </c>
      <c r="G49" s="168">
        <v>411747986</v>
      </c>
      <c r="H49" s="168">
        <v>1627526259</v>
      </c>
      <c r="I49" s="168">
        <v>380869978</v>
      </c>
      <c r="J49" s="168">
        <f t="shared" si="1"/>
        <v>4466436440</v>
      </c>
      <c r="K49" s="140">
        <f t="shared" si="2"/>
        <v>0.28269628751282533</v>
      </c>
      <c r="L49" s="140">
        <f t="shared" si="2"/>
        <v>0.12624334020523978</v>
      </c>
      <c r="M49" s="140">
        <f t="shared" si="2"/>
        <v>2.8399150352624296E-2</v>
      </c>
      <c r="N49" s="140">
        <f t="shared" si="2"/>
        <v>2.080995962857584E-2</v>
      </c>
      <c r="O49" s="140">
        <f t="shared" si="2"/>
        <v>9.2187136553095114E-2</v>
      </c>
      <c r="P49" s="140">
        <f t="shared" si="2"/>
        <v>0.36439033239662533</v>
      </c>
      <c r="Q49" s="140">
        <f t="shared" si="2"/>
        <v>8.5273793351014301E-2</v>
      </c>
      <c r="S49" s="249"/>
      <c r="T49" s="19">
        <v>1999</v>
      </c>
      <c r="U49" s="169">
        <f t="shared" si="11"/>
        <v>0.28354624426720404</v>
      </c>
      <c r="V49" s="16">
        <v>2.1900086770146925E-2</v>
      </c>
      <c r="W49" s="17">
        <f t="shared" si="4"/>
        <v>0.19967363659821474</v>
      </c>
      <c r="X49" s="20">
        <f t="shared" si="5"/>
        <v>8.9610353054305151E-3</v>
      </c>
      <c r="Y49" s="170">
        <v>873.28706172579041</v>
      </c>
      <c r="AA49" s="314"/>
      <c r="AB49" s="20">
        <f t="shared" si="9"/>
        <v>85000</v>
      </c>
      <c r="AC49" s="17">
        <f t="shared" si="10"/>
        <v>0.99999995050819257</v>
      </c>
      <c r="AD49" s="17">
        <f t="shared" si="10"/>
        <v>1.4743358530753965</v>
      </c>
      <c r="AE49" s="17">
        <f t="shared" si="10"/>
        <v>1.8093840144453774</v>
      </c>
      <c r="AF49" s="16"/>
    </row>
    <row r="50" spans="2:32" x14ac:dyDescent="0.25">
      <c r="B50" s="72">
        <v>2001</v>
      </c>
      <c r="C50" s="168">
        <v>1271850000</v>
      </c>
      <c r="D50" s="168">
        <v>564932508</v>
      </c>
      <c r="E50" s="168">
        <v>127149000</v>
      </c>
      <c r="F50" s="168">
        <v>94561992</v>
      </c>
      <c r="G50" s="168">
        <v>416288010</v>
      </c>
      <c r="H50" s="168">
        <v>1654904894</v>
      </c>
      <c r="I50" s="168">
        <v>384187208</v>
      </c>
      <c r="J50" s="168">
        <f t="shared" si="1"/>
        <v>4513873612</v>
      </c>
      <c r="K50" s="140">
        <f t="shared" si="2"/>
        <v>0.28176464591716177</v>
      </c>
      <c r="L50" s="140">
        <f t="shared" si="2"/>
        <v>0.12515470227126954</v>
      </c>
      <c r="M50" s="140">
        <f t="shared" si="2"/>
        <v>2.8168489180108662E-2</v>
      </c>
      <c r="N50" s="140">
        <f t="shared" si="2"/>
        <v>2.0949189128514747E-2</v>
      </c>
      <c r="O50" s="140">
        <f t="shared" si="2"/>
        <v>9.2224117417313276E-2</v>
      </c>
      <c r="P50" s="140">
        <f t="shared" si="2"/>
        <v>0.36662632502613368</v>
      </c>
      <c r="Q50" s="140">
        <f t="shared" si="2"/>
        <v>8.5112531059498356E-2</v>
      </c>
      <c r="S50" s="249"/>
      <c r="T50" s="19">
        <v>2000</v>
      </c>
      <c r="U50" s="169">
        <f t="shared" si="11"/>
        <v>0.28269628751282533</v>
      </c>
      <c r="V50" s="16">
        <v>0.11168348981701114</v>
      </c>
      <c r="W50" s="17">
        <f t="shared" si="4"/>
        <v>0.2011530298595402</v>
      </c>
      <c r="X50" s="20">
        <f t="shared" si="5"/>
        <v>2.2629268452135968E-3</v>
      </c>
      <c r="Y50" s="170">
        <v>959.37248363969115</v>
      </c>
      <c r="AA50" s="314"/>
      <c r="AB50" s="20">
        <f t="shared" si="9"/>
        <v>87500</v>
      </c>
      <c r="AC50" s="17">
        <f t="shared" si="10"/>
        <v>0.99999997062167489</v>
      </c>
      <c r="AD50" s="17">
        <f t="shared" si="10"/>
        <v>1.4777175978342854</v>
      </c>
      <c r="AE50" s="17">
        <f t="shared" si="10"/>
        <v>1.8255808604916788</v>
      </c>
      <c r="AF50" s="16"/>
    </row>
    <row r="51" spans="2:32" x14ac:dyDescent="0.25">
      <c r="B51" s="72">
        <v>2002</v>
      </c>
      <c r="C51" s="168">
        <v>1280400000</v>
      </c>
      <c r="D51" s="168">
        <v>566495494</v>
      </c>
      <c r="E51" s="168">
        <v>127445000</v>
      </c>
      <c r="F51" s="168">
        <v>96279758</v>
      </c>
      <c r="G51" s="168">
        <v>420670030</v>
      </c>
      <c r="H51" s="168">
        <v>1681857253</v>
      </c>
      <c r="I51" s="168">
        <v>387587028</v>
      </c>
      <c r="J51" s="168">
        <f t="shared" si="1"/>
        <v>4560734563</v>
      </c>
      <c r="K51" s="140">
        <f t="shared" si="2"/>
        <v>0.28074424904872503</v>
      </c>
      <c r="L51" s="140">
        <f t="shared" si="2"/>
        <v>0.12421145896010348</v>
      </c>
      <c r="M51" s="140">
        <f t="shared" si="2"/>
        <v>2.7943963464553856E-2</v>
      </c>
      <c r="N51" s="140">
        <f t="shared" si="2"/>
        <v>2.1110581348252871E-2</v>
      </c>
      <c r="O51" s="140">
        <f t="shared" si="2"/>
        <v>9.2237341197793365E-2</v>
      </c>
      <c r="P51" s="140">
        <f t="shared" si="2"/>
        <v>0.36876894056594539</v>
      </c>
      <c r="Q51" s="140">
        <f t="shared" si="2"/>
        <v>8.4983465414626022E-2</v>
      </c>
      <c r="S51" s="249"/>
      <c r="T51" s="19">
        <v>2001</v>
      </c>
      <c r="U51" s="169">
        <f t="shared" si="11"/>
        <v>0.28176464591716177</v>
      </c>
      <c r="V51" s="16">
        <v>0.16230103392695677</v>
      </c>
      <c r="W51" s="17">
        <f t="shared" si="4"/>
        <v>0.20277091075587794</v>
      </c>
      <c r="X51" s="20">
        <f t="shared" si="5"/>
        <v>4.6147721692512875E-4</v>
      </c>
      <c r="Y51" s="170">
        <v>1053.1082430045233</v>
      </c>
      <c r="AA51" s="314"/>
      <c r="AB51" s="20">
        <f t="shared" si="9"/>
        <v>90000</v>
      </c>
      <c r="AC51" s="17">
        <f t="shared" si="10"/>
        <v>0.99999998256103328</v>
      </c>
      <c r="AD51" s="17">
        <f t="shared" si="10"/>
        <v>1.4806566600061226</v>
      </c>
      <c r="AE51" s="17">
        <f t="shared" si="10"/>
        <v>1.8404627774020881</v>
      </c>
      <c r="AF51" s="16"/>
    </row>
    <row r="52" spans="2:32" x14ac:dyDescent="0.25">
      <c r="B52" s="72">
        <v>2003</v>
      </c>
      <c r="C52" s="168">
        <v>1288400000</v>
      </c>
      <c r="D52" s="168">
        <v>568657951</v>
      </c>
      <c r="E52" s="168">
        <v>127718000</v>
      </c>
      <c r="F52" s="168">
        <v>98138181</v>
      </c>
      <c r="G52" s="168">
        <v>424832981</v>
      </c>
      <c r="H52" s="168">
        <v>1708483483</v>
      </c>
      <c r="I52" s="168">
        <v>391150747</v>
      </c>
      <c r="J52" s="168">
        <f t="shared" si="1"/>
        <v>4607381343</v>
      </c>
      <c r="K52" s="140">
        <f t="shared" si="2"/>
        <v>0.27963823788049746</v>
      </c>
      <c r="L52" s="140">
        <f t="shared" si="2"/>
        <v>0.12342324384847429</v>
      </c>
      <c r="M52" s="140">
        <f t="shared" si="2"/>
        <v>2.7720301510106626E-2</v>
      </c>
      <c r="N52" s="140">
        <f t="shared" si="2"/>
        <v>2.1300208012757931E-2</v>
      </c>
      <c r="O52" s="140">
        <f t="shared" si="2"/>
        <v>9.220703679009537E-2</v>
      </c>
      <c r="P52" s="140">
        <f t="shared" si="2"/>
        <v>0.37081442924096158</v>
      </c>
      <c r="Q52" s="140">
        <f t="shared" si="2"/>
        <v>8.4896542717106713E-2</v>
      </c>
      <c r="S52" s="249"/>
      <c r="T52" s="19">
        <v>2002</v>
      </c>
      <c r="U52" s="169">
        <f t="shared" si="11"/>
        <v>0.28074424904872503</v>
      </c>
      <c r="V52" s="16">
        <v>0.19471890303843584</v>
      </c>
      <c r="W52" s="17">
        <f t="shared" si="4"/>
        <v>0.20442501457324758</v>
      </c>
      <c r="X52" s="20">
        <f t="shared" si="5"/>
        <v>2.6448522977107436E-5</v>
      </c>
      <c r="Y52" s="170">
        <v>1148.508290441699</v>
      </c>
      <c r="AA52" s="314"/>
      <c r="AB52" s="20">
        <f t="shared" si="9"/>
        <v>92500</v>
      </c>
      <c r="AC52" s="17">
        <f t="shared" si="10"/>
        <v>0.99999998964823356</v>
      </c>
      <c r="AD52" s="17">
        <f t="shared" si="10"/>
        <v>1.4832102631004151</v>
      </c>
      <c r="AE52" s="17">
        <f t="shared" si="10"/>
        <v>1.8541261621419385</v>
      </c>
      <c r="AF52" s="16"/>
    </row>
    <row r="53" spans="2:32" x14ac:dyDescent="0.25">
      <c r="B53" s="72">
        <v>2004</v>
      </c>
      <c r="C53" s="168">
        <v>1296075000</v>
      </c>
      <c r="D53" s="168">
        <v>570909959</v>
      </c>
      <c r="E53" s="168">
        <v>127761000</v>
      </c>
      <c r="F53" s="168">
        <v>100181228</v>
      </c>
      <c r="G53" s="168">
        <v>429260885</v>
      </c>
      <c r="H53" s="168">
        <v>1735071784</v>
      </c>
      <c r="I53" s="168">
        <v>394901978</v>
      </c>
      <c r="J53" s="168">
        <f t="shared" si="1"/>
        <v>4654161834</v>
      </c>
      <c r="K53" s="140">
        <f t="shared" si="2"/>
        <v>0.27847656489548706</v>
      </c>
      <c r="L53" s="140">
        <f t="shared" si="2"/>
        <v>0.12266654649379345</v>
      </c>
      <c r="M53" s="140">
        <f t="shared" si="2"/>
        <v>2.7450914806328584E-2</v>
      </c>
      <c r="N53" s="140">
        <f t="shared" si="2"/>
        <v>2.1525084767819443E-2</v>
      </c>
      <c r="O53" s="140">
        <f t="shared" si="2"/>
        <v>9.2231619851317781E-2</v>
      </c>
      <c r="P53" s="140">
        <f t="shared" si="2"/>
        <v>0.3728000542062801</v>
      </c>
      <c r="Q53" s="140">
        <f t="shared" si="2"/>
        <v>8.4849214978973589E-2</v>
      </c>
      <c r="S53" s="249"/>
      <c r="T53" s="19">
        <v>2003</v>
      </c>
      <c r="U53" s="169">
        <f t="shared" si="11"/>
        <v>0.27963823788049746</v>
      </c>
      <c r="V53" s="16">
        <v>0.22439407830575073</v>
      </c>
      <c r="W53" s="17">
        <f t="shared" si="4"/>
        <v>0.2068684462813607</v>
      </c>
      <c r="X53" s="20">
        <f t="shared" si="5"/>
        <v>8.5890263368094036E-5</v>
      </c>
      <c r="Y53" s="170">
        <v>1288.6432518338092</v>
      </c>
      <c r="AA53" s="314"/>
      <c r="AB53" s="20">
        <f t="shared" si="9"/>
        <v>95000</v>
      </c>
      <c r="AC53" s="17">
        <f t="shared" si="10"/>
        <v>0.99999999385519389</v>
      </c>
      <c r="AD53" s="17">
        <f t="shared" si="10"/>
        <v>1.4854284138901939</v>
      </c>
      <c r="AE53" s="17">
        <f t="shared" si="10"/>
        <v>1.8666621334587106</v>
      </c>
      <c r="AF53" s="16"/>
    </row>
    <row r="54" spans="2:32" x14ac:dyDescent="0.25">
      <c r="B54" s="72">
        <v>2005</v>
      </c>
      <c r="C54" s="168">
        <v>1303720000</v>
      </c>
      <c r="D54" s="168">
        <v>573063032</v>
      </c>
      <c r="E54" s="168">
        <v>127773000</v>
      </c>
      <c r="F54" s="168">
        <v>102432586</v>
      </c>
      <c r="G54" s="168">
        <v>433765555</v>
      </c>
      <c r="H54" s="168">
        <v>1761593189</v>
      </c>
      <c r="I54" s="168">
        <v>398827795</v>
      </c>
      <c r="J54" s="168">
        <f t="shared" si="1"/>
        <v>4701175157</v>
      </c>
      <c r="K54" s="140">
        <f t="shared" si="2"/>
        <v>0.27731789530512913</v>
      </c>
      <c r="L54" s="140">
        <f t="shared" si="2"/>
        <v>0.12189782615240685</v>
      </c>
      <c r="M54" s="140">
        <f t="shared" si="2"/>
        <v>2.7178949035699587E-2</v>
      </c>
      <c r="N54" s="140">
        <f t="shared" si="2"/>
        <v>2.1788719326375015E-2</v>
      </c>
      <c r="O54" s="140">
        <f t="shared" si="2"/>
        <v>9.2267473666478403E-2</v>
      </c>
      <c r="P54" s="140">
        <f t="shared" si="2"/>
        <v>0.37471337062968318</v>
      </c>
      <c r="Q54" s="140">
        <f t="shared" si="2"/>
        <v>8.4835765884227823E-2</v>
      </c>
      <c r="S54" s="249"/>
      <c r="T54" s="19">
        <v>2004</v>
      </c>
      <c r="U54" s="169">
        <f t="shared" si="11"/>
        <v>0.27847656489548706</v>
      </c>
      <c r="V54" s="16">
        <v>0.22057145072623111</v>
      </c>
      <c r="W54" s="17">
        <f t="shared" si="4"/>
        <v>0.21073762461681861</v>
      </c>
      <c r="X54" s="20">
        <f t="shared" si="5"/>
        <v>2.6929835590587549E-5</v>
      </c>
      <c r="Y54" s="170">
        <v>1508.6680978826619</v>
      </c>
      <c r="AA54" s="315"/>
      <c r="AB54" s="20">
        <f>AB53+2500</f>
        <v>97500</v>
      </c>
      <c r="AC54" s="17">
        <f>AC$9*EXP(-AC$10*EXP(-AC$11*$AB54))</f>
        <v>0.99999999635244463</v>
      </c>
      <c r="AD54" s="17">
        <f>AD$9*EXP(-AD$10*EXP(-AD$11*$AB54))</f>
        <v>1.4873547673723493</v>
      </c>
      <c r="AE54" s="17">
        <f>AE$9*EXP(-AE$10*EXP(-AE$11*$AB54))</f>
        <v>1.8781564887623976</v>
      </c>
      <c r="AF54" s="16"/>
    </row>
    <row r="55" spans="2:32" x14ac:dyDescent="0.25">
      <c r="B55" s="72">
        <v>2006</v>
      </c>
      <c r="C55" s="168">
        <v>1311020000</v>
      </c>
      <c r="D55" s="168">
        <v>575080763</v>
      </c>
      <c r="E55" s="168">
        <v>127854000</v>
      </c>
      <c r="F55" s="168">
        <v>104915131</v>
      </c>
      <c r="G55" s="168">
        <v>438511239</v>
      </c>
      <c r="H55" s="168">
        <v>1788298874</v>
      </c>
      <c r="I55" s="168">
        <v>402980259</v>
      </c>
      <c r="J55" s="168">
        <f t="shared" si="1"/>
        <v>4748660266</v>
      </c>
      <c r="K55" s="140">
        <f t="shared" si="2"/>
        <v>0.27608207927334594</v>
      </c>
      <c r="L55" s="140">
        <f t="shared" si="2"/>
        <v>0.12110379155096206</v>
      </c>
      <c r="M55" s="140">
        <f t="shared" si="2"/>
        <v>2.6924225536921153E-2</v>
      </c>
      <c r="N55" s="140">
        <f t="shared" si="2"/>
        <v>2.209362749135442E-2</v>
      </c>
      <c r="O55" s="140">
        <f t="shared" si="2"/>
        <v>9.2344201192850722E-2</v>
      </c>
      <c r="P55" s="140">
        <f t="shared" si="2"/>
        <v>0.37659019045941577</v>
      </c>
      <c r="Q55" s="140">
        <f t="shared" si="2"/>
        <v>8.4861884495149947E-2</v>
      </c>
      <c r="S55" s="249"/>
      <c r="T55" s="19">
        <v>2005</v>
      </c>
      <c r="U55" s="169">
        <f t="shared" si="11"/>
        <v>0.27731789530512913</v>
      </c>
      <c r="V55" s="16">
        <v>0.31305182554536248</v>
      </c>
      <c r="W55" s="17">
        <f t="shared" si="4"/>
        <v>0.21508843799173452</v>
      </c>
      <c r="X55" s="20">
        <f t="shared" si="5"/>
        <v>2.6613713940794267E-3</v>
      </c>
      <c r="Y55" s="170">
        <v>1753.417829258233</v>
      </c>
      <c r="AA55" s="19"/>
      <c r="AB55" s="20">
        <f t="shared" ref="AB55" si="12">AB54+2500</f>
        <v>100000</v>
      </c>
      <c r="AC55" s="17">
        <f t="shared" si="10"/>
        <v>0.99999999783481197</v>
      </c>
      <c r="AD55" s="17">
        <f t="shared" si="10"/>
        <v>1.4890273995914376</v>
      </c>
      <c r="AE55" s="17">
        <f t="shared" si="10"/>
        <v>1.8886897407599188</v>
      </c>
      <c r="AF55" s="16"/>
    </row>
    <row r="56" spans="2:32" x14ac:dyDescent="0.25">
      <c r="B56" s="72">
        <v>2007</v>
      </c>
      <c r="C56" s="168">
        <v>1317885000</v>
      </c>
      <c r="D56" s="168">
        <v>577194319</v>
      </c>
      <c r="E56" s="168">
        <v>128001000</v>
      </c>
      <c r="F56" s="168">
        <v>107601421</v>
      </c>
      <c r="G56" s="168">
        <v>443290734</v>
      </c>
      <c r="H56" s="168">
        <v>1814986087</v>
      </c>
      <c r="I56" s="168">
        <v>407285501</v>
      </c>
      <c r="J56" s="168">
        <f t="shared" si="1"/>
        <v>4796244062</v>
      </c>
      <c r="K56" s="140">
        <f t="shared" si="2"/>
        <v>0.27477438240506286</v>
      </c>
      <c r="L56" s="140">
        <f t="shared" si="2"/>
        <v>0.12034298328832625</v>
      </c>
      <c r="M56" s="140">
        <f t="shared" si="2"/>
        <v>2.6687757825781804E-2</v>
      </c>
      <c r="N56" s="140">
        <f t="shared" si="2"/>
        <v>2.2434517428441905E-2</v>
      </c>
      <c r="O56" s="140">
        <f t="shared" si="2"/>
        <v>9.2424557272248339E-2</v>
      </c>
      <c r="P56" s="140">
        <f t="shared" si="2"/>
        <v>0.3784182088188322</v>
      </c>
      <c r="Q56" s="140">
        <f t="shared" si="2"/>
        <v>8.4917592961306645E-2</v>
      </c>
      <c r="S56" s="249"/>
      <c r="T56" s="19">
        <v>2006</v>
      </c>
      <c r="U56" s="169">
        <f t="shared" si="11"/>
        <v>0.27608207927334594</v>
      </c>
      <c r="V56" s="16">
        <v>0.3209291086329728</v>
      </c>
      <c r="W56" s="17">
        <f t="shared" si="4"/>
        <v>0.2213194023771701</v>
      </c>
      <c r="X56" s="20">
        <f t="shared" si="5"/>
        <v>2.7393122264125218E-3</v>
      </c>
      <c r="Y56" s="170">
        <v>2099.2294346044728</v>
      </c>
      <c r="AA56" s="249" t="s">
        <v>218</v>
      </c>
      <c r="AB56" s="16">
        <v>89.520541510358441</v>
      </c>
      <c r="AC56" s="16"/>
      <c r="AD56" s="16"/>
      <c r="AE56" s="16"/>
      <c r="AF56" s="16">
        <v>1.1243197865291497E-17</v>
      </c>
    </row>
    <row r="57" spans="2:32" x14ac:dyDescent="0.25">
      <c r="B57" s="72">
        <v>2008</v>
      </c>
      <c r="C57" s="168">
        <v>1324655000</v>
      </c>
      <c r="D57" s="168">
        <v>579321272</v>
      </c>
      <c r="E57" s="168">
        <v>128063000</v>
      </c>
      <c r="F57" s="168">
        <v>110400901</v>
      </c>
      <c r="G57" s="168">
        <v>448156355</v>
      </c>
      <c r="H57" s="168">
        <v>1841693020</v>
      </c>
      <c r="I57" s="168">
        <v>412411170</v>
      </c>
      <c r="J57" s="168">
        <f t="shared" si="1"/>
        <v>4844700718</v>
      </c>
      <c r="K57" s="140">
        <f t="shared" si="2"/>
        <v>0.27342349447477265</v>
      </c>
      <c r="L57" s="140">
        <f t="shared" si="2"/>
        <v>0.11957834048398282</v>
      </c>
      <c r="M57" s="140">
        <f t="shared" si="2"/>
        <v>2.6433624583701271E-2</v>
      </c>
      <c r="N57" s="140">
        <f t="shared" si="2"/>
        <v>2.2787971316745433E-2</v>
      </c>
      <c r="O57" s="140">
        <f t="shared" si="2"/>
        <v>9.2504445803002849E-2</v>
      </c>
      <c r="P57" s="140">
        <f t="shared" si="2"/>
        <v>0.38014588045807951</v>
      </c>
      <c r="Q57" s="140">
        <f t="shared" si="2"/>
        <v>8.5126242879715486E-2</v>
      </c>
      <c r="S57" s="249"/>
      <c r="T57" s="19">
        <v>2007</v>
      </c>
      <c r="U57" s="169">
        <f t="shared" si="11"/>
        <v>0.27477438240506286</v>
      </c>
      <c r="V57" s="16">
        <v>0.26459298901916162</v>
      </c>
      <c r="W57" s="17">
        <f t="shared" si="4"/>
        <v>0.23226261909806262</v>
      </c>
      <c r="X57" s="20">
        <f t="shared" si="5"/>
        <v>2.872086978624762E-4</v>
      </c>
      <c r="Y57" s="170">
        <v>2693.9700634052629</v>
      </c>
      <c r="AA57" s="249"/>
      <c r="AB57" s="170">
        <v>75.805837925996457</v>
      </c>
      <c r="AC57" s="16"/>
      <c r="AD57" s="16"/>
      <c r="AE57" s="16"/>
      <c r="AF57" s="16">
        <v>1.1357957384943892E-17</v>
      </c>
    </row>
    <row r="58" spans="2:32" x14ac:dyDescent="0.25">
      <c r="B58" s="72">
        <v>2009</v>
      </c>
      <c r="C58" s="168">
        <v>1331260000</v>
      </c>
      <c r="D58" s="168">
        <v>581191726</v>
      </c>
      <c r="E58" s="168">
        <v>128047000</v>
      </c>
      <c r="F58" s="168">
        <v>113188724</v>
      </c>
      <c r="G58" s="168">
        <v>452864311</v>
      </c>
      <c r="H58" s="168">
        <v>1867861926</v>
      </c>
      <c r="I58" s="168">
        <v>417913086</v>
      </c>
      <c r="J58" s="168">
        <f t="shared" si="1"/>
        <v>4892326773</v>
      </c>
      <c r="K58" s="140">
        <f t="shared" si="2"/>
        <v>0.27211183180711057</v>
      </c>
      <c r="L58" s="140">
        <f t="shared" si="2"/>
        <v>0.11879658758844726</v>
      </c>
      <c r="M58" s="140">
        <f t="shared" si="2"/>
        <v>2.6173026852309156E-2</v>
      </c>
      <c r="N58" s="140">
        <f t="shared" si="2"/>
        <v>2.3135969703551116E-2</v>
      </c>
      <c r="O58" s="140">
        <f t="shared" si="2"/>
        <v>9.2566243428237174E-2</v>
      </c>
      <c r="P58" s="140">
        <f t="shared" si="2"/>
        <v>0.38179418764675388</v>
      </c>
      <c r="Q58" s="140">
        <f t="shared" si="2"/>
        <v>8.5422152973590834E-2</v>
      </c>
      <c r="S58" s="249"/>
      <c r="T58" s="19">
        <v>2008</v>
      </c>
      <c r="U58" s="169">
        <f t="shared" si="11"/>
        <v>0.27342349447477265</v>
      </c>
      <c r="V58" s="16">
        <v>0.27722170451928996</v>
      </c>
      <c r="W58" s="17">
        <f t="shared" si="4"/>
        <v>0.24693422737446341</v>
      </c>
      <c r="X58" s="20">
        <f t="shared" si="5"/>
        <v>2.5081992192610338E-4</v>
      </c>
      <c r="Y58" s="170">
        <v>3468.3046020743409</v>
      </c>
      <c r="AA58" s="249"/>
      <c r="AB58" s="170">
        <v>70.909411667100727</v>
      </c>
      <c r="AC58" s="16"/>
      <c r="AD58" s="16"/>
      <c r="AE58" s="16"/>
      <c r="AF58" s="16">
        <v>9.4799650767051977E-4</v>
      </c>
    </row>
    <row r="59" spans="2:32" x14ac:dyDescent="0.25">
      <c r="B59" s="72">
        <v>2010</v>
      </c>
      <c r="C59" s="168">
        <v>1337705000</v>
      </c>
      <c r="D59" s="168">
        <v>582743948</v>
      </c>
      <c r="E59" s="168">
        <v>128070000</v>
      </c>
      <c r="F59" s="168">
        <v>115872589</v>
      </c>
      <c r="G59" s="168">
        <v>457419518</v>
      </c>
      <c r="H59" s="168">
        <v>1893541584</v>
      </c>
      <c r="I59" s="168">
        <v>423439441</v>
      </c>
      <c r="J59" s="168">
        <f t="shared" si="1"/>
        <v>4938792080</v>
      </c>
      <c r="K59" s="140">
        <f t="shared" si="2"/>
        <v>0.27085671523147015</v>
      </c>
      <c r="L59" s="140">
        <f t="shared" si="2"/>
        <v>0.1179932134336783</v>
      </c>
      <c r="M59" s="140">
        <f t="shared" ref="M59:Q68" si="13">E59/$J59</f>
        <v>2.5931441924560629E-2</v>
      </c>
      <c r="N59" s="140">
        <f t="shared" si="13"/>
        <v>2.3461726495681914E-2</v>
      </c>
      <c r="O59" s="140">
        <f t="shared" si="13"/>
        <v>9.2617690842332442E-2</v>
      </c>
      <c r="P59" s="140">
        <f t="shared" si="13"/>
        <v>0.38340176167124657</v>
      </c>
      <c r="Q59" s="140">
        <f t="shared" si="13"/>
        <v>8.5737450401030049E-2</v>
      </c>
      <c r="S59" s="249"/>
      <c r="T59" s="19">
        <v>2009</v>
      </c>
      <c r="U59" s="169">
        <f t="shared" si="11"/>
        <v>0.27211183180711057</v>
      </c>
      <c r="V59" s="16">
        <v>0.36264105208275466</v>
      </c>
      <c r="W59" s="17">
        <f t="shared" si="4"/>
        <v>0.25399271820498615</v>
      </c>
      <c r="X59" s="20">
        <f t="shared" si="5"/>
        <v>3.2121333577454789E-3</v>
      </c>
      <c r="Y59" s="170">
        <v>3832.2364324670193</v>
      </c>
      <c r="AA59" s="249"/>
      <c r="AB59" s="170">
        <v>74.313643448614471</v>
      </c>
      <c r="AC59" s="16"/>
      <c r="AD59" s="16"/>
      <c r="AE59" s="16"/>
      <c r="AF59" s="16">
        <v>8.0489202517825909E-4</v>
      </c>
    </row>
    <row r="60" spans="2:32" x14ac:dyDescent="0.25">
      <c r="B60" s="72">
        <v>2011</v>
      </c>
      <c r="C60" s="168">
        <v>1344130000</v>
      </c>
      <c r="D60" s="168">
        <v>583008090</v>
      </c>
      <c r="E60" s="168">
        <v>127833000</v>
      </c>
      <c r="F60" s="168">
        <v>118414548</v>
      </c>
      <c r="G60" s="168">
        <v>461591675</v>
      </c>
      <c r="H60" s="168">
        <v>1918906751</v>
      </c>
      <c r="I60" s="168">
        <v>429269427</v>
      </c>
      <c r="J60" s="168">
        <f t="shared" si="1"/>
        <v>4983153491</v>
      </c>
      <c r="K60" s="140">
        <f t="shared" ref="K60:L68" si="14">C60/$J60</f>
        <v>0.2697348180078365</v>
      </c>
      <c r="L60" s="140">
        <f t="shared" si="14"/>
        <v>0.11699581220064008</v>
      </c>
      <c r="M60" s="140">
        <f t="shared" si="13"/>
        <v>2.5653032809620915E-2</v>
      </c>
      <c r="N60" s="140">
        <f t="shared" si="13"/>
        <v>2.3762974231852734E-2</v>
      </c>
      <c r="O60" s="140">
        <f t="shared" si="13"/>
        <v>9.2630434891013066E-2</v>
      </c>
      <c r="P60" s="140">
        <f t="shared" si="13"/>
        <v>0.38507879688348134</v>
      </c>
      <c r="Q60" s="140">
        <f t="shared" si="13"/>
        <v>8.6144130975555372E-2</v>
      </c>
      <c r="S60" s="249"/>
      <c r="T60" s="19">
        <v>2010</v>
      </c>
      <c r="U60" s="169">
        <f t="shared" si="11"/>
        <v>0.27085671523147015</v>
      </c>
      <c r="V60" s="16">
        <v>0.40030166087316427</v>
      </c>
      <c r="W60" s="17">
        <f t="shared" si="4"/>
        <v>0.26822237443765673</v>
      </c>
      <c r="X60" s="20">
        <f t="shared" si="5"/>
        <v>4.7250785784500012E-3</v>
      </c>
      <c r="Y60" s="170">
        <v>4550.4531077570973</v>
      </c>
      <c r="AA60" s="249"/>
      <c r="AB60" s="170">
        <v>85.498555159631337</v>
      </c>
      <c r="AC60" s="16"/>
      <c r="AD60" s="16"/>
      <c r="AE60" s="16"/>
      <c r="AF60" s="16">
        <v>2.1469739602352319E-4</v>
      </c>
    </row>
    <row r="61" spans="2:32" x14ac:dyDescent="0.25">
      <c r="B61" s="72">
        <v>2012</v>
      </c>
      <c r="C61" s="168">
        <v>1350695000</v>
      </c>
      <c r="D61" s="168">
        <v>584872396</v>
      </c>
      <c r="E61" s="168">
        <v>127629000</v>
      </c>
      <c r="F61" s="168">
        <v>120830691</v>
      </c>
      <c r="G61" s="168">
        <v>465819367</v>
      </c>
      <c r="H61" s="168">
        <v>1943735571</v>
      </c>
      <c r="I61" s="168">
        <v>435568616</v>
      </c>
      <c r="J61" s="168">
        <f t="shared" si="1"/>
        <v>5029150641</v>
      </c>
      <c r="K61" s="140">
        <f t="shared" si="14"/>
        <v>0.26857318390674151</v>
      </c>
      <c r="L61" s="140">
        <f t="shared" si="14"/>
        <v>0.11629645595259075</v>
      </c>
      <c r="M61" s="140">
        <f t="shared" si="13"/>
        <v>2.5377843916527056E-2</v>
      </c>
      <c r="N61" s="140">
        <f t="shared" si="13"/>
        <v>2.4026063171568458E-2</v>
      </c>
      <c r="O61" s="140">
        <f t="shared" si="13"/>
        <v>9.2623864396190789E-2</v>
      </c>
      <c r="P61" s="140">
        <f t="shared" si="13"/>
        <v>0.38649380576389064</v>
      </c>
      <c r="Q61" s="140">
        <f t="shared" si="13"/>
        <v>8.6608782892490813E-2</v>
      </c>
      <c r="S61" s="249"/>
      <c r="T61" s="19">
        <v>2011</v>
      </c>
      <c r="U61" s="169">
        <f t="shared" si="11"/>
        <v>0.2697348180078365</v>
      </c>
      <c r="V61" s="16">
        <v>0.34332662763694499</v>
      </c>
      <c r="W61" s="17">
        <f t="shared" si="4"/>
        <v>0.29009272523841273</v>
      </c>
      <c r="X61" s="20">
        <f t="shared" si="5"/>
        <v>7.6438757288083625E-4</v>
      </c>
      <c r="Y61" s="170">
        <v>5618.1322671195185</v>
      </c>
      <c r="AA61" s="249"/>
      <c r="AB61" s="170">
        <v>98.486777752220632</v>
      </c>
      <c r="AC61" s="16"/>
      <c r="AD61" s="16"/>
      <c r="AE61" s="16"/>
      <c r="AF61" s="16">
        <v>5.7129560790677211E-4</v>
      </c>
    </row>
    <row r="62" spans="2:32" x14ac:dyDescent="0.25">
      <c r="B62" s="72">
        <v>2013</v>
      </c>
      <c r="C62" s="168">
        <v>1357380000</v>
      </c>
      <c r="D62" s="168">
        <v>587241822</v>
      </c>
      <c r="E62" s="168">
        <v>127445000</v>
      </c>
      <c r="F62" s="168">
        <v>123148779</v>
      </c>
      <c r="G62" s="168">
        <v>469903830</v>
      </c>
      <c r="H62" s="168">
        <v>1968110350</v>
      </c>
      <c r="I62" s="168">
        <v>442153659</v>
      </c>
      <c r="J62" s="168">
        <f t="shared" si="1"/>
        <v>5075383440</v>
      </c>
      <c r="K62" s="140">
        <f t="shared" si="14"/>
        <v>0.26744383277571637</v>
      </c>
      <c r="L62" s="140">
        <f t="shared" si="14"/>
        <v>0.1157039323121565</v>
      </c>
      <c r="M62" s="140">
        <f t="shared" si="13"/>
        <v>2.5110418061339616E-2</v>
      </c>
      <c r="N62" s="140">
        <f t="shared" si="13"/>
        <v>2.4263936007167964E-2</v>
      </c>
      <c r="O62" s="140">
        <f t="shared" si="13"/>
        <v>9.2584892462824447E-2</v>
      </c>
      <c r="P62" s="140">
        <f t="shared" si="13"/>
        <v>0.38777569680528412</v>
      </c>
      <c r="Q62" s="140">
        <f t="shared" si="13"/>
        <v>8.7117291575510986E-2</v>
      </c>
      <c r="S62" s="249"/>
      <c r="T62" s="19">
        <v>2012</v>
      </c>
      <c r="U62" s="169">
        <f t="shared" si="11"/>
        <v>0.26857318390674151</v>
      </c>
      <c r="V62" s="16">
        <v>0.42259176945836352</v>
      </c>
      <c r="W62" s="17">
        <f t="shared" si="4"/>
        <v>0.3048558555732786</v>
      </c>
      <c r="X62" s="20">
        <f t="shared" si="5"/>
        <v>3.7228931015125932E-3</v>
      </c>
      <c r="Y62" s="170">
        <v>6316.9183176021588</v>
      </c>
      <c r="AA62" s="249"/>
      <c r="AB62" s="170">
        <v>104.3245661811473</v>
      </c>
      <c r="AC62" s="16"/>
      <c r="AD62" s="16"/>
      <c r="AE62" s="16"/>
      <c r="AF62" s="16">
        <v>6.3435001359805204E-4</v>
      </c>
    </row>
    <row r="63" spans="2:32" x14ac:dyDescent="0.25">
      <c r="B63" s="72">
        <v>2014</v>
      </c>
      <c r="C63" s="168">
        <v>1364270000</v>
      </c>
      <c r="D63" s="168">
        <v>589564153</v>
      </c>
      <c r="E63" s="168">
        <v>127276000</v>
      </c>
      <c r="F63" s="168">
        <v>125419455</v>
      </c>
      <c r="G63" s="168">
        <v>474093571</v>
      </c>
      <c r="H63" s="168">
        <v>1992276280</v>
      </c>
      <c r="I63" s="168">
        <v>448866990</v>
      </c>
      <c r="J63" s="168">
        <f t="shared" si="1"/>
        <v>5121766449</v>
      </c>
      <c r="K63" s="140">
        <f t="shared" si="14"/>
        <v>0.26636708518139618</v>
      </c>
      <c r="L63" s="140">
        <f t="shared" si="14"/>
        <v>0.1151095347416924</v>
      </c>
      <c r="M63" s="140">
        <f t="shared" si="13"/>
        <v>2.4850020255189498E-2</v>
      </c>
      <c r="N63" s="140">
        <f t="shared" si="13"/>
        <v>2.448753886942415E-2</v>
      </c>
      <c r="O63" s="140">
        <f t="shared" si="13"/>
        <v>9.2564464959655562E-2</v>
      </c>
      <c r="P63" s="140">
        <f t="shared" si="13"/>
        <v>0.38898225833569244</v>
      </c>
      <c r="Q63" s="140">
        <f t="shared" si="13"/>
        <v>8.7639097656949799E-2</v>
      </c>
      <c r="S63" s="249"/>
      <c r="T63" s="19">
        <v>2013</v>
      </c>
      <c r="U63" s="169">
        <f t="shared" si="11"/>
        <v>0.26744383277571637</v>
      </c>
      <c r="V63" s="16">
        <v>0.47180831905197362</v>
      </c>
      <c r="W63" s="17">
        <f t="shared" si="4"/>
        <v>0.32072584103264273</v>
      </c>
      <c r="X63" s="20">
        <f t="shared" si="5"/>
        <v>6.1046502381969575E-3</v>
      </c>
      <c r="Y63" s="170">
        <v>7050.6462712428656</v>
      </c>
      <c r="AA63" s="249"/>
      <c r="AB63" s="170">
        <v>96.589531941781914</v>
      </c>
      <c r="AC63" s="16"/>
      <c r="AD63" s="16"/>
      <c r="AE63" s="16"/>
      <c r="AF63" s="16">
        <v>9.503717447485354E-4</v>
      </c>
    </row>
    <row r="64" spans="2:32" x14ac:dyDescent="0.25">
      <c r="B64" s="72">
        <v>2015</v>
      </c>
      <c r="C64" s="168">
        <v>1371220000</v>
      </c>
      <c r="D64" s="168">
        <v>591825892</v>
      </c>
      <c r="E64" s="168">
        <v>127141000</v>
      </c>
      <c r="F64" s="168">
        <v>127677691</v>
      </c>
      <c r="G64" s="168">
        <v>478196329</v>
      </c>
      <c r="H64" s="168">
        <v>2016175121</v>
      </c>
      <c r="I64" s="168">
        <v>455611587</v>
      </c>
      <c r="J64" s="168">
        <f t="shared" si="1"/>
        <v>5167847620</v>
      </c>
      <c r="K64" s="140">
        <f t="shared" si="14"/>
        <v>0.26533677090115132</v>
      </c>
      <c r="L64" s="140">
        <f t="shared" si="14"/>
        <v>0.11452077064145325</v>
      </c>
      <c r="M64" s="140">
        <f t="shared" si="13"/>
        <v>2.4602312093714558E-2</v>
      </c>
      <c r="N64" s="140">
        <f t="shared" si="13"/>
        <v>2.4706164033528526E-2</v>
      </c>
      <c r="O64" s="140">
        <f t="shared" si="13"/>
        <v>9.2532977781570117E-2</v>
      </c>
      <c r="P64" s="140">
        <f t="shared" si="13"/>
        <v>0.39013826824096642</v>
      </c>
      <c r="Q64" s="140">
        <f t="shared" si="13"/>
        <v>8.8162736307615813E-2</v>
      </c>
      <c r="S64" s="249"/>
      <c r="T64" s="19">
        <v>2014</v>
      </c>
      <c r="U64" s="169">
        <f t="shared" si="11"/>
        <v>0.26636708518139618</v>
      </c>
      <c r="V64" s="16">
        <v>0.61483954569110222</v>
      </c>
      <c r="W64" s="17">
        <f t="shared" si="4"/>
        <v>0.33459800113311472</v>
      </c>
      <c r="X64" s="20">
        <f t="shared" si="5"/>
        <v>2.0919225150199776E-2</v>
      </c>
      <c r="Y64" s="170">
        <v>7678.5994858748336</v>
      </c>
      <c r="AA64" s="249"/>
      <c r="AB64" s="170">
        <v>91.472718306607177</v>
      </c>
      <c r="AC64" s="16"/>
      <c r="AD64" s="16"/>
      <c r="AE64" s="16"/>
      <c r="AF64" s="16">
        <v>1.5473099120734497E-3</v>
      </c>
    </row>
    <row r="65" spans="2:32" x14ac:dyDescent="0.25">
      <c r="B65" s="72">
        <v>2016</v>
      </c>
      <c r="C65" s="168">
        <v>1378665000</v>
      </c>
      <c r="D65" s="168">
        <v>594018791</v>
      </c>
      <c r="E65" s="168">
        <v>126994511</v>
      </c>
      <c r="F65" s="168">
        <v>129926952</v>
      </c>
      <c r="G65" s="168">
        <v>482384174</v>
      </c>
      <c r="H65" s="168">
        <v>2039811044</v>
      </c>
      <c r="I65" s="168">
        <v>462401389</v>
      </c>
      <c r="J65" s="168">
        <f t="shared" si="1"/>
        <v>5214201861</v>
      </c>
      <c r="K65" s="140">
        <f t="shared" si="14"/>
        <v>0.26440575887784945</v>
      </c>
      <c r="L65" s="140">
        <f t="shared" si="14"/>
        <v>0.11392324402378944</v>
      </c>
      <c r="M65" s="140">
        <f t="shared" si="13"/>
        <v>2.4355503370489862E-2</v>
      </c>
      <c r="N65" s="140">
        <f t="shared" si="13"/>
        <v>2.4917898359823398E-2</v>
      </c>
      <c r="O65" s="140">
        <f t="shared" si="13"/>
        <v>9.2513521121617356E-2</v>
      </c>
      <c r="P65" s="140">
        <f t="shared" si="13"/>
        <v>0.39120292968649989</v>
      </c>
      <c r="Q65" s="140">
        <f t="shared" si="13"/>
        <v>8.8681144559930564E-2</v>
      </c>
      <c r="S65" s="249"/>
      <c r="T65" s="19">
        <v>2015</v>
      </c>
      <c r="U65" s="169">
        <f t="shared" si="11"/>
        <v>0.26533677090115132</v>
      </c>
      <c r="V65" s="16">
        <v>0.7368573110077159</v>
      </c>
      <c r="W65" s="17">
        <f t="shared" si="4"/>
        <v>0.34330671916835787</v>
      </c>
      <c r="X65" s="20">
        <f t="shared" si="5"/>
        <v>4.1095907883059953E-2</v>
      </c>
      <c r="Y65" s="170">
        <v>8066.9426349355726</v>
      </c>
      <c r="AA65" s="249"/>
      <c r="AB65" s="170">
        <v>100.12990326618034</v>
      </c>
      <c r="AC65" s="16"/>
      <c r="AD65" s="16"/>
      <c r="AE65" s="16"/>
      <c r="AF65" s="16">
        <v>1.1368549982726766E-3</v>
      </c>
    </row>
    <row r="66" spans="2:32" x14ac:dyDescent="0.25">
      <c r="B66" s="72">
        <v>2017</v>
      </c>
      <c r="C66" s="168">
        <v>1386395000</v>
      </c>
      <c r="D66" s="168">
        <v>595861735</v>
      </c>
      <c r="E66" s="168">
        <v>126785797</v>
      </c>
      <c r="F66" s="168">
        <v>132145034</v>
      </c>
      <c r="G66" s="168">
        <v>486308158</v>
      </c>
      <c r="H66" s="168">
        <v>2063087099</v>
      </c>
      <c r="I66" s="168">
        <v>469156477</v>
      </c>
      <c r="J66" s="168">
        <f t="shared" si="1"/>
        <v>5259739300</v>
      </c>
      <c r="K66" s="140">
        <f t="shared" si="14"/>
        <v>0.26358625797289992</v>
      </c>
      <c r="L66" s="140">
        <f t="shared" si="14"/>
        <v>0.11328731349859869</v>
      </c>
      <c r="M66" s="140">
        <f t="shared" si="13"/>
        <v>2.4104958395941792E-2</v>
      </c>
      <c r="N66" s="140">
        <f t="shared" si="13"/>
        <v>2.51238752460602E-2</v>
      </c>
      <c r="O66" s="140">
        <f t="shared" si="13"/>
        <v>9.2458604935039268E-2</v>
      </c>
      <c r="P66" s="140">
        <f t="shared" si="13"/>
        <v>0.39224132249292282</v>
      </c>
      <c r="Q66" s="140">
        <f t="shared" si="13"/>
        <v>8.9197667458537341E-2</v>
      </c>
      <c r="S66" s="249"/>
      <c r="T66" s="19">
        <v>2016</v>
      </c>
      <c r="U66" s="169">
        <f t="shared" si="11"/>
        <v>0.26440575887784945</v>
      </c>
      <c r="V66" s="16">
        <v>0.74690435747625428</v>
      </c>
      <c r="W66" s="17">
        <f t="shared" si="4"/>
        <v>0.345135309274401</v>
      </c>
      <c r="X66" s="20">
        <f t="shared" si="5"/>
        <v>4.2679946112459809E-2</v>
      </c>
      <c r="Y66" s="170">
        <v>8147.9377054883898</v>
      </c>
      <c r="AA66" s="249"/>
      <c r="AB66" s="170">
        <v>113.16299155468569</v>
      </c>
      <c r="AC66" s="16"/>
      <c r="AD66" s="16"/>
      <c r="AE66" s="16"/>
      <c r="AF66" s="16">
        <v>1.0230963762659371E-3</v>
      </c>
    </row>
    <row r="67" spans="2:32" x14ac:dyDescent="0.25">
      <c r="B67" s="72">
        <v>2018</v>
      </c>
      <c r="C67" s="168">
        <v>1392730000</v>
      </c>
      <c r="D67" s="168">
        <v>597586670</v>
      </c>
      <c r="E67" s="168">
        <v>126529100</v>
      </c>
      <c r="F67" s="168">
        <v>134311774</v>
      </c>
      <c r="G67" s="168">
        <v>489943467</v>
      </c>
      <c r="H67" s="168">
        <v>2086238606</v>
      </c>
      <c r="I67" s="168">
        <v>475715043</v>
      </c>
      <c r="J67" s="168">
        <f t="shared" si="1"/>
        <v>5303054660</v>
      </c>
      <c r="K67" s="140">
        <f t="shared" si="14"/>
        <v>0.26262787945693172</v>
      </c>
      <c r="L67" s="140">
        <f t="shared" si="14"/>
        <v>0.11268725448136339</v>
      </c>
      <c r="M67" s="140">
        <f t="shared" si="13"/>
        <v>2.3859663554740732E-2</v>
      </c>
      <c r="N67" s="140">
        <f t="shared" si="13"/>
        <v>2.5327246768374813E-2</v>
      </c>
      <c r="O67" s="140">
        <f t="shared" si="13"/>
        <v>9.2388915146501618E-2</v>
      </c>
      <c r="P67" s="140">
        <f t="shared" si="13"/>
        <v>0.39340318736220609</v>
      </c>
      <c r="Q67" s="140">
        <f t="shared" si="13"/>
        <v>8.9705853229881657E-2</v>
      </c>
      <c r="S67" s="249"/>
      <c r="T67" s="19">
        <v>2017</v>
      </c>
      <c r="U67" s="169">
        <f t="shared" si="11"/>
        <v>0.26358625797289992</v>
      </c>
      <c r="V67" s="16">
        <v>0.79108244043003628</v>
      </c>
      <c r="W67" s="17">
        <f t="shared" si="4"/>
        <v>0.36183717801044651</v>
      </c>
      <c r="X67" s="20">
        <f t="shared" si="5"/>
        <v>4.8566162174585252E-2</v>
      </c>
      <c r="Y67" s="170">
        <v>8879.438667113458</v>
      </c>
      <c r="AA67" s="249"/>
      <c r="AB67" s="170">
        <v>118.65457778534622</v>
      </c>
      <c r="AC67" s="16"/>
      <c r="AD67" s="16"/>
      <c r="AE67" s="16"/>
      <c r="AF67" s="16">
        <v>1.1658877310205119E-3</v>
      </c>
    </row>
    <row r="68" spans="2:32" x14ac:dyDescent="0.25">
      <c r="B68" s="72">
        <v>2019</v>
      </c>
      <c r="C68" s="168">
        <v>1397715000</v>
      </c>
      <c r="D68" s="168">
        <v>599330342</v>
      </c>
      <c r="E68" s="168">
        <v>126264931</v>
      </c>
      <c r="F68" s="168">
        <v>136401188</v>
      </c>
      <c r="G68" s="168">
        <v>493408436</v>
      </c>
      <c r="H68" s="168">
        <v>2109058772</v>
      </c>
      <c r="I68" s="168">
        <v>482237327</v>
      </c>
      <c r="J68" s="168">
        <f t="shared" si="1"/>
        <v>5344415996</v>
      </c>
      <c r="K68" s="140">
        <f t="shared" si="14"/>
        <v>0.26152810728919912</v>
      </c>
      <c r="L68" s="140">
        <f t="shared" si="14"/>
        <v>0.11214140936045504</v>
      </c>
      <c r="M68" s="140">
        <f t="shared" si="13"/>
        <v>2.3625580623683171E-2</v>
      </c>
      <c r="N68" s="140">
        <f t="shared" si="13"/>
        <v>2.5522187663177556E-2</v>
      </c>
      <c r="O68" s="140">
        <f t="shared" si="13"/>
        <v>9.2322236212392328E-2</v>
      </c>
      <c r="P68" s="140">
        <f t="shared" si="13"/>
        <v>0.39462848206025014</v>
      </c>
      <c r="Q68" s="140">
        <f t="shared" si="13"/>
        <v>9.0231996790842622E-2</v>
      </c>
      <c r="S68" s="249"/>
      <c r="T68" s="19">
        <v>2018</v>
      </c>
      <c r="U68" s="169">
        <f t="shared" si="11"/>
        <v>0.26262787945693172</v>
      </c>
      <c r="V68" s="16">
        <v>0.8367247872882756</v>
      </c>
      <c r="W68" s="17">
        <f t="shared" si="4"/>
        <v>0.38749680290353261</v>
      </c>
      <c r="X68" s="20">
        <f t="shared" si="5"/>
        <v>5.2999824576826469E-2</v>
      </c>
      <c r="Y68" s="170">
        <v>9976.6771372586536</v>
      </c>
      <c r="AA68" s="249"/>
      <c r="AB68" s="170">
        <v>131.88356124386769</v>
      </c>
      <c r="AC68" s="16"/>
      <c r="AD68" s="16"/>
      <c r="AE68" s="16"/>
      <c r="AF68" s="16">
        <v>1.1900059687150349E-3</v>
      </c>
    </row>
    <row r="69" spans="2:32" x14ac:dyDescent="0.25">
      <c r="S69" s="249"/>
      <c r="T69" s="19">
        <v>2019</v>
      </c>
      <c r="U69" s="169">
        <f t="shared" si="11"/>
        <v>0.26152810728919912</v>
      </c>
      <c r="V69" s="16">
        <v>0.63995290313118214</v>
      </c>
      <c r="W69" s="17">
        <f t="shared" si="4"/>
        <v>0.39320098738797676</v>
      </c>
      <c r="X69" s="20">
        <f t="shared" si="5"/>
        <v>1.5923533176535828E-2</v>
      </c>
      <c r="Y69" s="170">
        <v>10216.630334103127</v>
      </c>
      <c r="AA69" s="249"/>
      <c r="AB69" s="170">
        <v>157.09037429865688</v>
      </c>
      <c r="AC69" s="16"/>
      <c r="AD69" s="16"/>
      <c r="AE69" s="16"/>
      <c r="AF69" s="16">
        <v>1.4382534692931538E-3</v>
      </c>
    </row>
    <row r="70" spans="2:32" x14ac:dyDescent="0.25">
      <c r="S70" s="249" t="s">
        <v>389</v>
      </c>
      <c r="T70" s="19">
        <v>1960</v>
      </c>
      <c r="U70" s="169">
        <f t="shared" ref="U70:U101" si="15">L9</f>
        <v>0.18835739562276069</v>
      </c>
      <c r="V70" s="16">
        <v>0.25188872656635575</v>
      </c>
      <c r="W70" s="17">
        <f t="shared" si="4"/>
        <v>0.19827134239503325</v>
      </c>
      <c r="X70" s="20">
        <f t="shared" si="5"/>
        <v>5.4149433992337569E-4</v>
      </c>
      <c r="Y70" s="16">
        <v>791.35410734367576</v>
      </c>
      <c r="AA70" s="249"/>
      <c r="AB70" s="170">
        <v>160.14009372768567</v>
      </c>
      <c r="AC70" s="16"/>
      <c r="AD70" s="16"/>
      <c r="AE70" s="16"/>
      <c r="AF70" s="16">
        <v>1.6641050702504666E-3</v>
      </c>
    </row>
    <row r="71" spans="2:32" x14ac:dyDescent="0.25">
      <c r="S71" s="249"/>
      <c r="T71" s="19">
        <v>1961</v>
      </c>
      <c r="U71" s="169">
        <f t="shared" si="15"/>
        <v>0.18828842252170314</v>
      </c>
      <c r="V71" s="16">
        <v>0.275056447172217</v>
      </c>
      <c r="W71" s="17">
        <f t="shared" si="4"/>
        <v>0.19600025868174487</v>
      </c>
      <c r="X71" s="20">
        <f t="shared" si="5"/>
        <v>1.1767802228851863E-3</v>
      </c>
      <c r="Y71" s="170">
        <v>657.95895729650715</v>
      </c>
      <c r="AA71" s="249"/>
      <c r="AB71" s="170">
        <v>178.34181960809613</v>
      </c>
      <c r="AC71" s="16"/>
      <c r="AD71" s="16"/>
      <c r="AE71" s="16"/>
      <c r="AF71" s="16">
        <v>1.1310733908412938E-3</v>
      </c>
    </row>
    <row r="72" spans="2:32" x14ac:dyDescent="0.25">
      <c r="S72" s="249"/>
      <c r="T72" s="19">
        <v>1962</v>
      </c>
      <c r="U72" s="169">
        <f t="shared" si="15"/>
        <v>0.18740525485708145</v>
      </c>
      <c r="V72" s="16">
        <v>0.34026188158052734</v>
      </c>
      <c r="W72" s="17">
        <f t="shared" si="4"/>
        <v>0.19688995749611438</v>
      </c>
      <c r="X72" s="20">
        <f t="shared" si="5"/>
        <v>3.8522103308359468E-3</v>
      </c>
      <c r="Y72" s="170">
        <v>710.32076539460002</v>
      </c>
      <c r="AA72" s="249"/>
      <c r="AB72" s="170">
        <v>165.40554037242046</v>
      </c>
      <c r="AC72" s="16"/>
      <c r="AD72" s="16"/>
      <c r="AE72" s="16"/>
      <c r="AF72" s="16">
        <v>1.8173108075000854E-3</v>
      </c>
    </row>
    <row r="73" spans="2:32" x14ac:dyDescent="0.25">
      <c r="S73" s="249"/>
      <c r="T73" s="19">
        <v>1963</v>
      </c>
      <c r="U73" s="169">
        <f t="shared" si="15"/>
        <v>0.18569919272938593</v>
      </c>
      <c r="V73" s="16">
        <v>0.33872544049740355</v>
      </c>
      <c r="W73" s="17">
        <f t="shared" si="4"/>
        <v>0.19798521134520497</v>
      </c>
      <c r="X73" s="20">
        <f t="shared" si="5"/>
        <v>3.6782947170421036E-3</v>
      </c>
      <c r="Y73" s="170">
        <v>774.59577957400938</v>
      </c>
      <c r="AA73" s="249"/>
      <c r="AB73" s="170">
        <v>185.42283291367269</v>
      </c>
      <c r="AC73" s="16"/>
      <c r="AD73" s="16"/>
      <c r="AE73" s="16"/>
      <c r="AF73" s="16">
        <v>1.9094466899278002E-3</v>
      </c>
    </row>
    <row r="74" spans="2:32" x14ac:dyDescent="0.25">
      <c r="S74" s="249"/>
      <c r="T74" s="19">
        <v>1964</v>
      </c>
      <c r="U74" s="169">
        <f t="shared" si="15"/>
        <v>0.18404990530749366</v>
      </c>
      <c r="V74" s="16">
        <v>0.33148500031169875</v>
      </c>
      <c r="W74" s="17">
        <f t="shared" ref="W74:W137" si="16">$W$3*EXP(-$W$4*EXP(-$W$5*AB120))</f>
        <v>0.19898389020754662</v>
      </c>
      <c r="X74" s="20">
        <f t="shared" si="5"/>
        <v>3.2312802936409774E-3</v>
      </c>
      <c r="Y74" s="170">
        <v>833.02759312912622</v>
      </c>
      <c r="AA74" s="249"/>
      <c r="AB74" s="170">
        <v>156.39638852004444</v>
      </c>
      <c r="AC74" s="16"/>
      <c r="AD74" s="16"/>
      <c r="AE74" s="16"/>
      <c r="AF74" s="16">
        <v>6.7831033346755082E-3</v>
      </c>
    </row>
    <row r="75" spans="2:32" x14ac:dyDescent="0.25">
      <c r="S75" s="249"/>
      <c r="T75" s="19">
        <v>1965</v>
      </c>
      <c r="U75" s="169">
        <f t="shared" si="15"/>
        <v>0.18231507661234281</v>
      </c>
      <c r="V75" s="16">
        <v>0.31979434650155653</v>
      </c>
      <c r="W75" s="17">
        <f t="shared" si="16"/>
        <v>0.19980572658751192</v>
      </c>
      <c r="X75" s="20">
        <f t="shared" ref="X75:X138" si="17">((W75-V75)^2)*U75</f>
        <v>2.6248391841304226E-3</v>
      </c>
      <c r="Y75" s="170">
        <v>880.98796968932311</v>
      </c>
      <c r="AA75" s="249"/>
      <c r="AB75" s="170">
        <v>183.98315221597773</v>
      </c>
      <c r="AC75" s="16"/>
      <c r="AD75" s="16"/>
      <c r="AE75" s="16"/>
      <c r="AF75" s="16">
        <v>5.1025505544347134E-3</v>
      </c>
    </row>
    <row r="76" spans="2:32" x14ac:dyDescent="0.25">
      <c r="S76" s="249"/>
      <c r="T76" s="19">
        <v>1966</v>
      </c>
      <c r="U76" s="169">
        <f t="shared" si="15"/>
        <v>0.18037890770601525</v>
      </c>
      <c r="V76" s="16">
        <v>0.31020786516933146</v>
      </c>
      <c r="W76" s="17">
        <f t="shared" si="16"/>
        <v>0.20709852361484637</v>
      </c>
      <c r="X76" s="20">
        <f t="shared" si="17"/>
        <v>1.9177049078807412E-3</v>
      </c>
      <c r="Y76" s="170">
        <v>1301.7907257113002</v>
      </c>
      <c r="AA76" s="249"/>
      <c r="AB76" s="170">
        <v>194.80472218683599</v>
      </c>
      <c r="AC76" s="16"/>
      <c r="AD76" s="16"/>
      <c r="AE76" s="16"/>
      <c r="AF76" s="16">
        <v>9.4412429234587113E-3</v>
      </c>
    </row>
    <row r="77" spans="2:32" x14ac:dyDescent="0.25">
      <c r="S77" s="249"/>
      <c r="T77" s="19">
        <v>1967</v>
      </c>
      <c r="U77" s="169">
        <f t="shared" si="15"/>
        <v>0.17852392282256352</v>
      </c>
      <c r="V77" s="16">
        <v>0.30405545320497146</v>
      </c>
      <c r="W77" s="17">
        <f t="shared" si="16"/>
        <v>0.20886688248477214</v>
      </c>
      <c r="X77" s="20">
        <f t="shared" si="17"/>
        <v>1.6175809846838008E-3</v>
      </c>
      <c r="Y77" s="170">
        <v>1402.5701316104864</v>
      </c>
      <c r="AA77" s="249"/>
      <c r="AB77" s="170">
        <v>197.07147449910167</v>
      </c>
      <c r="AC77" s="16"/>
      <c r="AD77" s="16"/>
      <c r="AE77" s="16"/>
      <c r="AF77" s="16">
        <v>1.7507989354905253E-2</v>
      </c>
    </row>
    <row r="78" spans="2:32" x14ac:dyDescent="0.25">
      <c r="S78" s="249"/>
      <c r="T78" s="19">
        <v>1968</v>
      </c>
      <c r="U78" s="169">
        <f t="shared" si="15"/>
        <v>0.17663289910979732</v>
      </c>
      <c r="V78" s="16">
        <v>0.30123086726613074</v>
      </c>
      <c r="W78" s="17">
        <f t="shared" si="16"/>
        <v>0.21042181743403454</v>
      </c>
      <c r="X78" s="20">
        <f t="shared" si="17"/>
        <v>1.4565649670339957E-3</v>
      </c>
      <c r="Y78" s="170">
        <v>1490.7941580550582</v>
      </c>
      <c r="AA78" s="249"/>
      <c r="AB78" s="170">
        <v>203.33491950346371</v>
      </c>
      <c r="AC78" s="16"/>
      <c r="AD78" s="16"/>
      <c r="AE78" s="16"/>
      <c r="AF78" s="16">
        <v>1.2110644141062634E-2</v>
      </c>
    </row>
    <row r="79" spans="2:32" x14ac:dyDescent="0.25">
      <c r="S79" s="249"/>
      <c r="T79" s="19">
        <v>1969</v>
      </c>
      <c r="U79" s="169">
        <f t="shared" si="15"/>
        <v>0.17453533495558682</v>
      </c>
      <c r="V79" s="16">
        <v>0.32688734880427595</v>
      </c>
      <c r="W79" s="17">
        <f t="shared" si="16"/>
        <v>0.21316964645078029</v>
      </c>
      <c r="X79" s="20">
        <f t="shared" si="17"/>
        <v>2.2570413536878746E-3</v>
      </c>
      <c r="Y79" s="170">
        <v>1645.8195495871855</v>
      </c>
      <c r="AA79" s="249"/>
      <c r="AB79" s="170">
        <v>225.43192889081189</v>
      </c>
      <c r="AC79" s="16"/>
      <c r="AD79" s="16"/>
      <c r="AE79" s="16"/>
      <c r="AF79" s="16">
        <v>7.8590422830274679E-3</v>
      </c>
    </row>
    <row r="80" spans="2:32" x14ac:dyDescent="0.25">
      <c r="S80" s="249"/>
      <c r="T80" s="19">
        <v>1970</v>
      </c>
      <c r="U80" s="169">
        <f t="shared" si="15"/>
        <v>0.172306636039328</v>
      </c>
      <c r="V80" s="16">
        <v>0.38627353503754341</v>
      </c>
      <c r="W80" s="17">
        <f t="shared" si="16"/>
        <v>0.21609861612406445</v>
      </c>
      <c r="X80" s="20">
        <f t="shared" si="17"/>
        <v>4.9899145479891435E-3</v>
      </c>
      <c r="Y80" s="170">
        <v>1809.8518650688409</v>
      </c>
      <c r="AA80" s="249"/>
      <c r="AB80" s="170">
        <v>250.71396904698756</v>
      </c>
      <c r="AC80" s="16"/>
      <c r="AD80" s="16"/>
      <c r="AE80" s="16"/>
      <c r="AF80" s="16">
        <v>1.0638242120904069E-2</v>
      </c>
    </row>
    <row r="81" spans="19:32" x14ac:dyDescent="0.25">
      <c r="S81" s="249"/>
      <c r="T81" s="19">
        <v>1971</v>
      </c>
      <c r="U81" s="169">
        <f t="shared" si="15"/>
        <v>0.17003078165306024</v>
      </c>
      <c r="V81" s="16">
        <v>0.38518485215110848</v>
      </c>
      <c r="W81" s="17">
        <f t="shared" si="16"/>
        <v>0.22005851460911896</v>
      </c>
      <c r="X81" s="20">
        <f t="shared" si="17"/>
        <v>4.6361795638310234E-3</v>
      </c>
      <c r="Y81" s="170">
        <v>2029.6864529250229</v>
      </c>
      <c r="AA81" s="249"/>
      <c r="AB81" s="170">
        <v>294.45884850495992</v>
      </c>
      <c r="AC81" s="16"/>
      <c r="AD81" s="16"/>
      <c r="AE81" s="16"/>
      <c r="AF81" s="16">
        <v>2.242750894352261E-2</v>
      </c>
    </row>
    <row r="82" spans="19:32" x14ac:dyDescent="0.25">
      <c r="S82" s="249"/>
      <c r="T82" s="19">
        <v>1972</v>
      </c>
      <c r="U82" s="169">
        <f t="shared" si="15"/>
        <v>0.16811408712482018</v>
      </c>
      <c r="V82" s="16">
        <v>0.39549653858028821</v>
      </c>
      <c r="W82" s="17">
        <f t="shared" si="16"/>
        <v>0.22740670584604905</v>
      </c>
      <c r="X82" s="20">
        <f t="shared" si="17"/>
        <v>4.7499276734433247E-3</v>
      </c>
      <c r="Y82" s="170">
        <v>2431.9732181217591</v>
      </c>
      <c r="AA82" s="249"/>
      <c r="AB82" s="170">
        <v>281.92812091156304</v>
      </c>
      <c r="AC82" s="16"/>
      <c r="AD82" s="16"/>
      <c r="AE82" s="16"/>
      <c r="AF82" s="16">
        <v>2.4305237330508399E-2</v>
      </c>
    </row>
    <row r="83" spans="19:32" x14ac:dyDescent="0.25">
      <c r="S83" s="249"/>
      <c r="T83" s="19">
        <v>1973</v>
      </c>
      <c r="U83" s="169">
        <f t="shared" si="15"/>
        <v>0.16631487583387458</v>
      </c>
      <c r="V83" s="16">
        <v>0.41016174981266496</v>
      </c>
      <c r="W83" s="17">
        <f t="shared" si="16"/>
        <v>0.24038671648678964</v>
      </c>
      <c r="X83" s="20">
        <f t="shared" si="17"/>
        <v>4.7937871252744903E-3</v>
      </c>
      <c r="Y83" s="170">
        <v>3125.833474548002</v>
      </c>
      <c r="AA83" s="249"/>
      <c r="AB83" s="170">
        <v>251.81195696132875</v>
      </c>
      <c r="AC83" s="16"/>
      <c r="AD83" s="16"/>
      <c r="AE83" s="16"/>
      <c r="AF83" s="16">
        <v>2.2211502229996852E-2</v>
      </c>
    </row>
    <row r="84" spans="19:32" x14ac:dyDescent="0.25">
      <c r="S84" s="249"/>
      <c r="T84" s="19">
        <v>1974</v>
      </c>
      <c r="U84" s="169">
        <f t="shared" si="15"/>
        <v>0.16452453198193401</v>
      </c>
      <c r="V84" s="16">
        <v>0.4001483968814159</v>
      </c>
      <c r="W84" s="17">
        <f t="shared" si="16"/>
        <v>0.24819299853967802</v>
      </c>
      <c r="X84" s="20">
        <f t="shared" si="17"/>
        <v>3.7989443418473949E-3</v>
      </c>
      <c r="Y84" s="170">
        <v>3533.5982344660388</v>
      </c>
      <c r="AA84" s="249"/>
      <c r="AB84" s="170">
        <v>283.53769524052439</v>
      </c>
      <c r="AC84" s="16"/>
      <c r="AD84" s="16"/>
      <c r="AE84" s="16"/>
      <c r="AF84" s="16">
        <v>2.4255581136327017E-2</v>
      </c>
    </row>
    <row r="85" spans="19:32" x14ac:dyDescent="0.25">
      <c r="S85" s="249"/>
      <c r="T85" s="19">
        <v>1975</v>
      </c>
      <c r="U85" s="169">
        <f t="shared" si="15"/>
        <v>0.16287844726738127</v>
      </c>
      <c r="V85" s="16">
        <v>0.43153296811889313</v>
      </c>
      <c r="W85" s="17">
        <f t="shared" si="16"/>
        <v>0.25909651896282915</v>
      </c>
      <c r="X85" s="20">
        <f t="shared" si="17"/>
        <v>4.8430813376587134E-3</v>
      </c>
      <c r="Y85" s="170">
        <v>4092.1445733987416</v>
      </c>
      <c r="AA85" s="249"/>
      <c r="AB85" s="170">
        <v>310.88191240489954</v>
      </c>
      <c r="AC85" s="16"/>
      <c r="AD85" s="16"/>
      <c r="AE85" s="16"/>
      <c r="AF85" s="16">
        <v>3.0472929870826452E-2</v>
      </c>
    </row>
    <row r="86" spans="19:32" x14ac:dyDescent="0.25">
      <c r="S86" s="249"/>
      <c r="T86" s="19">
        <v>1976</v>
      </c>
      <c r="U86" s="169">
        <f t="shared" si="15"/>
        <v>0.16133453488845526</v>
      </c>
      <c r="V86" s="16">
        <v>0.43428900172430429</v>
      </c>
      <c r="W86" s="17">
        <f t="shared" si="16"/>
        <v>0.26259075624830952</v>
      </c>
      <c r="X86" s="20">
        <f t="shared" si="17"/>
        <v>4.7561884721154142E-3</v>
      </c>
      <c r="Y86" s="170">
        <v>4268.5800941407042</v>
      </c>
      <c r="AA86" s="249"/>
      <c r="AB86" s="170">
        <v>317.88467304092774</v>
      </c>
      <c r="AC86" s="16"/>
      <c r="AD86" s="16"/>
      <c r="AE86" s="16"/>
      <c r="AF86" s="16">
        <v>2.2914669273097345E-2</v>
      </c>
    </row>
    <row r="87" spans="19:32" x14ac:dyDescent="0.25">
      <c r="S87" s="249"/>
      <c r="T87" s="19">
        <v>1977</v>
      </c>
      <c r="U87" s="169">
        <f t="shared" si="15"/>
        <v>0.15981442919645353</v>
      </c>
      <c r="V87" s="16">
        <v>0.42565505748991461</v>
      </c>
      <c r="W87" s="17">
        <f t="shared" si="16"/>
        <v>0.27323141794967454</v>
      </c>
      <c r="X87" s="20">
        <f t="shared" si="17"/>
        <v>3.7129631823617825E-3</v>
      </c>
      <c r="Y87" s="170">
        <v>4798.6763448144966</v>
      </c>
      <c r="AA87" s="249"/>
      <c r="AB87" s="170">
        <v>333.14214540018395</v>
      </c>
      <c r="AC87" s="16"/>
      <c r="AD87" s="16"/>
      <c r="AE87" s="16"/>
      <c r="AF87" s="16">
        <v>2.4237127563997179E-2</v>
      </c>
    </row>
    <row r="88" spans="19:32" x14ac:dyDescent="0.25">
      <c r="S88" s="249"/>
      <c r="T88" s="19">
        <v>1978</v>
      </c>
      <c r="U88" s="169">
        <f t="shared" si="15"/>
        <v>0.15828415845033242</v>
      </c>
      <c r="V88" s="16">
        <v>0.4093960313778186</v>
      </c>
      <c r="W88" s="17">
        <f t="shared" si="16"/>
        <v>0.29422980159798556</v>
      </c>
      <c r="X88" s="20">
        <f t="shared" si="17"/>
        <v>2.0993640236536414E-3</v>
      </c>
      <c r="Y88" s="170">
        <v>5815.6281847592381</v>
      </c>
      <c r="AA88" s="249"/>
      <c r="AB88" s="170">
        <v>366.46069230207303</v>
      </c>
      <c r="AC88" s="16"/>
      <c r="AD88" s="16"/>
      <c r="AE88" s="16"/>
      <c r="AF88" s="16">
        <v>2.4085442420021964E-2</v>
      </c>
    </row>
    <row r="89" spans="19:32" x14ac:dyDescent="0.25">
      <c r="S89" s="249"/>
      <c r="T89" s="19">
        <v>1979</v>
      </c>
      <c r="U89" s="169">
        <f t="shared" si="15"/>
        <v>0.1567364014268503</v>
      </c>
      <c r="V89" s="16">
        <v>0.4190957276892231</v>
      </c>
      <c r="W89" s="17">
        <f t="shared" si="16"/>
        <v>0.31930379949502802</v>
      </c>
      <c r="X89" s="20">
        <f t="shared" si="17"/>
        <v>1.5608483147788392E-3</v>
      </c>
      <c r="Y89" s="170">
        <v>6985.5901948916016</v>
      </c>
      <c r="AA89" s="249"/>
      <c r="AB89" s="170">
        <v>377.38983947995837</v>
      </c>
      <c r="AC89" s="16"/>
      <c r="AD89" s="16"/>
      <c r="AE89" s="16"/>
      <c r="AF89" s="16">
        <v>2.1933350330179204E-2</v>
      </c>
    </row>
    <row r="90" spans="19:32" x14ac:dyDescent="0.25">
      <c r="S90" s="249"/>
      <c r="T90" s="19">
        <v>1980</v>
      </c>
      <c r="U90" s="169">
        <f t="shared" si="15"/>
        <v>0.15524295535280863</v>
      </c>
      <c r="V90" s="16">
        <v>0.43924457567812347</v>
      </c>
      <c r="W90" s="17">
        <f t="shared" si="16"/>
        <v>0.33501589162596246</v>
      </c>
      <c r="X90" s="20">
        <f t="shared" si="17"/>
        <v>1.6865002540677055E-3</v>
      </c>
      <c r="Y90" s="170">
        <v>7697.3346065896767</v>
      </c>
      <c r="AA90" s="249"/>
      <c r="AB90" s="170">
        <v>473.4922787180418</v>
      </c>
      <c r="AC90" s="16"/>
      <c r="AD90" s="16"/>
      <c r="AE90" s="16"/>
      <c r="AF90" s="16">
        <v>2.759561600389316E-2</v>
      </c>
    </row>
    <row r="91" spans="19:32" x14ac:dyDescent="0.25">
      <c r="S91" s="249"/>
      <c r="T91" s="19">
        <v>1981</v>
      </c>
      <c r="U91" s="169">
        <f t="shared" si="15"/>
        <v>0.15370756189024265</v>
      </c>
      <c r="V91" s="16">
        <v>0.4415104655124899</v>
      </c>
      <c r="W91" s="17">
        <f t="shared" si="16"/>
        <v>0.31360986781200645</v>
      </c>
      <c r="X91" s="20">
        <f t="shared" si="17"/>
        <v>2.5144348181791762E-3</v>
      </c>
      <c r="Y91" s="170">
        <v>6723.7676024646398</v>
      </c>
      <c r="AA91" s="249"/>
      <c r="AB91" s="170">
        <v>609.65667920248359</v>
      </c>
      <c r="AC91" s="16"/>
      <c r="AD91" s="16"/>
      <c r="AE91" s="16"/>
      <c r="AF91" s="16">
        <v>4.20366151943595E-2</v>
      </c>
    </row>
    <row r="92" spans="19:32" x14ac:dyDescent="0.25">
      <c r="S92" s="249"/>
      <c r="T92" s="19">
        <v>1982</v>
      </c>
      <c r="U92" s="169">
        <f t="shared" si="15"/>
        <v>0.15199252699069196</v>
      </c>
      <c r="V92" s="16">
        <v>0.46065542473584037</v>
      </c>
      <c r="W92" s="17">
        <f t="shared" si="16"/>
        <v>0.3078897777666792</v>
      </c>
      <c r="X92" s="20">
        <f t="shared" si="17"/>
        <v>3.5471017196930994E-3</v>
      </c>
      <c r="Y92" s="170">
        <v>6458.5295337645066</v>
      </c>
      <c r="AA92" s="249"/>
      <c r="AB92" s="170">
        <v>709.41375508503859</v>
      </c>
      <c r="AC92" s="16"/>
      <c r="AD92" s="16"/>
      <c r="AE92" s="16"/>
      <c r="AF92" s="16">
        <v>5.8908404582974014E-2</v>
      </c>
    </row>
    <row r="93" spans="19:32" x14ac:dyDescent="0.25">
      <c r="S93" s="249"/>
      <c r="T93" s="19">
        <v>1983</v>
      </c>
      <c r="U93" s="169">
        <f t="shared" si="15"/>
        <v>0.15025243592787468</v>
      </c>
      <c r="V93" s="16">
        <v>0.47963741452530623</v>
      </c>
      <c r="W93" s="17">
        <f t="shared" si="16"/>
        <v>0.30360389725091486</v>
      </c>
      <c r="X93" s="20">
        <f t="shared" si="17"/>
        <v>4.6559923144438714E-3</v>
      </c>
      <c r="Y93" s="170">
        <v>6258.2898936391375</v>
      </c>
      <c r="AA93" s="249"/>
      <c r="AB93" s="170">
        <v>781.74416434105262</v>
      </c>
      <c r="AC93" s="16"/>
      <c r="AD93" s="16"/>
      <c r="AE93" s="16"/>
      <c r="AF93" s="16">
        <v>3.8069089283173797E-2</v>
      </c>
    </row>
    <row r="94" spans="19:32" x14ac:dyDescent="0.25">
      <c r="S94" s="249"/>
      <c r="T94" s="19">
        <v>1984</v>
      </c>
      <c r="U94" s="169">
        <f t="shared" si="15"/>
        <v>0.14856278343049389</v>
      </c>
      <c r="V94" s="16">
        <v>0.48150132585311584</v>
      </c>
      <c r="W94" s="17">
        <f t="shared" si="16"/>
        <v>0.29830787139841797</v>
      </c>
      <c r="X94" s="20">
        <f t="shared" si="17"/>
        <v>4.9857435026164658E-3</v>
      </c>
      <c r="Y94" s="170">
        <v>6009.0116212453886</v>
      </c>
      <c r="AA94" s="249"/>
      <c r="AB94" s="170">
        <v>828.58047929568136</v>
      </c>
      <c r="AC94" s="16"/>
      <c r="AD94" s="16"/>
      <c r="AE94" s="16"/>
      <c r="AF94" s="16">
        <v>2.6053597998750854E-2</v>
      </c>
    </row>
    <row r="95" spans="19:32" x14ac:dyDescent="0.25">
      <c r="S95" s="249"/>
      <c r="T95" s="19">
        <v>1985</v>
      </c>
      <c r="U95" s="169">
        <f t="shared" si="15"/>
        <v>0.14688245178267392</v>
      </c>
      <c r="V95" s="16">
        <v>0.48553892784530556</v>
      </c>
      <c r="W95" s="17">
        <f t="shared" si="16"/>
        <v>0.30162646246335179</v>
      </c>
      <c r="X95" s="20">
        <f t="shared" si="17"/>
        <v>4.9681219268652606E-3</v>
      </c>
      <c r="Y95" s="170">
        <v>6165.4560024318571</v>
      </c>
      <c r="AA95" s="249"/>
      <c r="AB95" s="170">
        <v>873.28706172579041</v>
      </c>
      <c r="AC95" s="16"/>
      <c r="AD95" s="16"/>
      <c r="AE95" s="16"/>
      <c r="AF95" s="16">
        <v>2.1900086770146925E-2</v>
      </c>
    </row>
    <row r="96" spans="19:32" x14ac:dyDescent="0.25">
      <c r="S96" s="249"/>
      <c r="T96" s="19">
        <v>1986</v>
      </c>
      <c r="U96" s="169">
        <f t="shared" si="15"/>
        <v>0.14522011838123514</v>
      </c>
      <c r="V96" s="16">
        <v>0.50792981151841987</v>
      </c>
      <c r="W96" s="17">
        <f t="shared" si="16"/>
        <v>0.35366755561613911</v>
      </c>
      <c r="X96" s="20">
        <f t="shared" si="17"/>
        <v>3.4557804441196806E-3</v>
      </c>
      <c r="Y96" s="170">
        <v>8523.455435829761</v>
      </c>
      <c r="AA96" s="249"/>
      <c r="AB96" s="170">
        <v>959.37248363969115</v>
      </c>
      <c r="AC96" s="16"/>
      <c r="AD96" s="16"/>
      <c r="AE96" s="16"/>
      <c r="AF96" s="16">
        <v>0.11168348981701114</v>
      </c>
    </row>
    <row r="97" spans="19:32" x14ac:dyDescent="0.25">
      <c r="S97" s="249"/>
      <c r="T97" s="19">
        <v>1987</v>
      </c>
      <c r="U97" s="169">
        <f t="shared" si="15"/>
        <v>0.14356266573980725</v>
      </c>
      <c r="V97" s="16">
        <v>0.51521066498330159</v>
      </c>
      <c r="W97" s="17">
        <f t="shared" si="16"/>
        <v>0.27705140029156666</v>
      </c>
      <c r="X97" s="20">
        <f t="shared" si="17"/>
        <v>8.1428507643903636E-3</v>
      </c>
      <c r="Y97" s="170">
        <v>4986.4560430039264</v>
      </c>
      <c r="AA97" s="249"/>
      <c r="AB97" s="170">
        <v>1053.1082430045233</v>
      </c>
      <c r="AC97" s="16"/>
      <c r="AD97" s="16"/>
      <c r="AE97" s="16"/>
      <c r="AF97" s="16">
        <v>0.16230103392695677</v>
      </c>
    </row>
    <row r="98" spans="19:32" x14ac:dyDescent="0.25">
      <c r="S98" s="249"/>
      <c r="T98" s="19">
        <v>1988</v>
      </c>
      <c r="U98" s="169">
        <f t="shared" si="15"/>
        <v>0.14197682511353327</v>
      </c>
      <c r="V98" s="16">
        <v>0.51030562786819345</v>
      </c>
      <c r="W98" s="17">
        <f t="shared" si="16"/>
        <v>0.28643758153693383</v>
      </c>
      <c r="X98" s="20">
        <f t="shared" si="17"/>
        <v>7.1154386543630386E-3</v>
      </c>
      <c r="Y98" s="170">
        <v>5442.5105061932636</v>
      </c>
      <c r="AA98" s="249"/>
      <c r="AB98" s="170">
        <v>1148.508290441699</v>
      </c>
      <c r="AC98" s="16"/>
      <c r="AD98" s="16"/>
      <c r="AE98" s="16"/>
      <c r="AF98" s="16">
        <v>0.19471890303843584</v>
      </c>
    </row>
    <row r="99" spans="19:32" x14ac:dyDescent="0.25">
      <c r="S99" s="249"/>
      <c r="T99" s="19">
        <v>1989</v>
      </c>
      <c r="U99" s="169">
        <f t="shared" si="15"/>
        <v>0.14047955754504168</v>
      </c>
      <c r="V99" s="16">
        <v>0.54194334642366138</v>
      </c>
      <c r="W99" s="17">
        <f t="shared" si="16"/>
        <v>0.28843650899324991</v>
      </c>
      <c r="X99" s="20">
        <f t="shared" si="17"/>
        <v>9.0280194366502056E-3</v>
      </c>
      <c r="Y99" s="170">
        <v>5538.6880704259847</v>
      </c>
      <c r="AA99" s="249"/>
      <c r="AB99" s="170">
        <v>1288.6432518338092</v>
      </c>
      <c r="AC99" s="16"/>
      <c r="AD99" s="16"/>
      <c r="AE99" s="16"/>
      <c r="AF99" s="16">
        <v>0.22439407830575073</v>
      </c>
    </row>
    <row r="100" spans="19:32" x14ac:dyDescent="0.25">
      <c r="S100" s="249"/>
      <c r="T100" s="19">
        <v>1990</v>
      </c>
      <c r="U100" s="169">
        <f t="shared" si="15"/>
        <v>0.13903132360291992</v>
      </c>
      <c r="V100" s="16">
        <v>0.5664886113717863</v>
      </c>
      <c r="W100" s="17">
        <f t="shared" si="16"/>
        <v>0.31698043819097682</v>
      </c>
      <c r="X100" s="20">
        <f t="shared" si="17"/>
        <v>8.6553016891449293E-3</v>
      </c>
      <c r="Y100" s="170">
        <v>6879.0157355148813</v>
      </c>
      <c r="AA100" s="249"/>
      <c r="AB100" s="170">
        <v>1508.6680978826619</v>
      </c>
      <c r="AC100" s="16"/>
      <c r="AD100" s="16"/>
      <c r="AE100" s="16"/>
      <c r="AF100" s="16">
        <v>0.22057145072623111</v>
      </c>
    </row>
    <row r="101" spans="19:32" x14ac:dyDescent="0.25">
      <c r="S101" s="249"/>
      <c r="T101" s="19">
        <v>1991</v>
      </c>
      <c r="U101" s="169">
        <f t="shared" si="15"/>
        <v>0.13761134520436971</v>
      </c>
      <c r="V101" s="16">
        <v>0.60116672198638377</v>
      </c>
      <c r="W101" s="17">
        <f t="shared" si="16"/>
        <v>0.32119996352885116</v>
      </c>
      <c r="X101" s="20">
        <f t="shared" si="17"/>
        <v>1.0786167944592801E-2</v>
      </c>
      <c r="Y101" s="170">
        <v>7072.3074824924524</v>
      </c>
      <c r="AA101" s="249"/>
      <c r="AB101" s="170">
        <v>1753.417829258233</v>
      </c>
      <c r="AC101" s="16"/>
      <c r="AD101" s="16"/>
      <c r="AE101" s="16"/>
      <c r="AF101" s="16">
        <v>0.31305182554536248</v>
      </c>
    </row>
    <row r="102" spans="19:32" x14ac:dyDescent="0.25">
      <c r="S102" s="249"/>
      <c r="T102" s="19">
        <v>1992</v>
      </c>
      <c r="U102" s="169">
        <f t="shared" ref="U102:U129" si="18">L41</f>
        <v>0.13631481521209624</v>
      </c>
      <c r="V102" s="16">
        <v>0.58056551520755117</v>
      </c>
      <c r="W102" s="17">
        <f t="shared" si="16"/>
        <v>0.33511524064673232</v>
      </c>
      <c r="X102" s="20">
        <f t="shared" si="17"/>
        <v>8.2124001763913077E-3</v>
      </c>
      <c r="Y102" s="170">
        <v>7701.7871677147677</v>
      </c>
      <c r="AA102" s="249"/>
      <c r="AB102" s="170">
        <v>2099.2294346044728</v>
      </c>
      <c r="AC102" s="16"/>
      <c r="AD102" s="16"/>
      <c r="AE102" s="16"/>
      <c r="AF102" s="16">
        <v>0.3209291086329728</v>
      </c>
    </row>
    <row r="103" spans="19:32" x14ac:dyDescent="0.25">
      <c r="S103" s="249"/>
      <c r="T103" s="19">
        <v>1993</v>
      </c>
      <c r="U103" s="169">
        <f t="shared" si="18"/>
        <v>0.13510293456890207</v>
      </c>
      <c r="V103" s="16">
        <v>0.54149670566166019</v>
      </c>
      <c r="W103" s="17">
        <f t="shared" si="16"/>
        <v>0.32068313846757041</v>
      </c>
      <c r="X103" s="20">
        <f t="shared" si="17"/>
        <v>6.5874341954014178E-3</v>
      </c>
      <c r="Y103" s="170">
        <v>7048.6946085930213</v>
      </c>
      <c r="AA103" s="249"/>
      <c r="AB103" s="170">
        <v>2693.9700634052629</v>
      </c>
      <c r="AC103" s="16"/>
      <c r="AD103" s="16"/>
      <c r="AE103" s="16"/>
      <c r="AF103" s="16">
        <v>0.26459298901916162</v>
      </c>
    </row>
    <row r="104" spans="19:32" x14ac:dyDescent="0.25">
      <c r="S104" s="249"/>
      <c r="T104" s="19">
        <v>1994</v>
      </c>
      <c r="U104" s="169">
        <f t="shared" si="18"/>
        <v>0.13380433749312562</v>
      </c>
      <c r="V104" s="16">
        <v>0.45887175316669876</v>
      </c>
      <c r="W104" s="17">
        <f t="shared" si="16"/>
        <v>0.32793705804072421</v>
      </c>
      <c r="X104" s="20">
        <f t="shared" si="17"/>
        <v>2.2939274306025821E-3</v>
      </c>
      <c r="Y104" s="170">
        <v>7378.5606143387968</v>
      </c>
      <c r="AA104" s="249"/>
      <c r="AB104" s="170">
        <v>3468.3046020743409</v>
      </c>
      <c r="AC104" s="16"/>
      <c r="AD104" s="16"/>
      <c r="AE104" s="16"/>
      <c r="AF104" s="16">
        <v>0.27722170451928996</v>
      </c>
    </row>
    <row r="105" spans="19:32" x14ac:dyDescent="0.25">
      <c r="S105" s="249"/>
      <c r="T105" s="19">
        <v>1995</v>
      </c>
      <c r="U105" s="169">
        <f t="shared" si="18"/>
        <v>0.13243958304342288</v>
      </c>
      <c r="V105" s="16">
        <v>0.57243300610557679</v>
      </c>
      <c r="W105" s="17">
        <f t="shared" si="16"/>
        <v>0.35298552830098295</v>
      </c>
      <c r="X105" s="20">
        <f t="shared" si="17"/>
        <v>6.377918894520402E-3</v>
      </c>
      <c r="Y105" s="170">
        <v>8493.5811921445002</v>
      </c>
      <c r="AA105" s="249"/>
      <c r="AB105" s="170">
        <v>3832.2364324670193</v>
      </c>
      <c r="AC105" s="16"/>
      <c r="AD105" s="16"/>
      <c r="AE105" s="16"/>
      <c r="AF105" s="16">
        <v>0.36264105208275466</v>
      </c>
    </row>
    <row r="106" spans="19:32" x14ac:dyDescent="0.25">
      <c r="S106" s="249"/>
      <c r="T106" s="19">
        <v>1996</v>
      </c>
      <c r="U106" s="169">
        <f t="shared" si="18"/>
        <v>0.13111334163512994</v>
      </c>
      <c r="V106" s="16">
        <v>0.55844378998464606</v>
      </c>
      <c r="W106" s="17">
        <f t="shared" si="16"/>
        <v>0.35562953014647808</v>
      </c>
      <c r="X106" s="20">
        <f t="shared" si="17"/>
        <v>5.3931668953774801E-3</v>
      </c>
      <c r="Y106" s="170">
        <v>8609.2586760703398</v>
      </c>
      <c r="AA106" s="249"/>
      <c r="AB106" s="170">
        <v>4550.4531077570973</v>
      </c>
      <c r="AC106" s="16"/>
      <c r="AD106" s="16"/>
      <c r="AE106" s="16"/>
      <c r="AF106" s="16">
        <v>0.40030166087316427</v>
      </c>
    </row>
    <row r="107" spans="19:32" x14ac:dyDescent="0.25">
      <c r="S107" s="249"/>
      <c r="T107" s="19">
        <v>1997</v>
      </c>
      <c r="U107" s="169">
        <f t="shared" si="18"/>
        <v>0.12980894545005256</v>
      </c>
      <c r="V107" s="16">
        <v>0.58474210483461242</v>
      </c>
      <c r="W107" s="17">
        <f t="shared" si="16"/>
        <v>0.33971262523642798</v>
      </c>
      <c r="X107" s="20">
        <f t="shared" si="17"/>
        <v>7.7936571540702226E-3</v>
      </c>
      <c r="Y107" s="170">
        <v>7907.2002998234266</v>
      </c>
      <c r="AA107" s="249"/>
      <c r="AB107" s="170">
        <v>5618.1322671195185</v>
      </c>
      <c r="AC107" s="16"/>
      <c r="AD107" s="16"/>
      <c r="AE107" s="16"/>
      <c r="AF107" s="16">
        <v>0.34332662763694499</v>
      </c>
    </row>
    <row r="108" spans="19:32" x14ac:dyDescent="0.25">
      <c r="S108" s="249"/>
      <c r="T108" s="19">
        <v>1998</v>
      </c>
      <c r="U108" s="169">
        <f t="shared" si="18"/>
        <v>0.12855212230844698</v>
      </c>
      <c r="V108" s="16">
        <v>0.61495440096669618</v>
      </c>
      <c r="W108" s="17">
        <f t="shared" si="16"/>
        <v>0.34577254724497852</v>
      </c>
      <c r="X108" s="20">
        <f t="shared" si="17"/>
        <v>9.3147415665295399E-3</v>
      </c>
      <c r="Y108" s="170">
        <v>8176.119849284958</v>
      </c>
      <c r="AA108" s="249"/>
      <c r="AB108" s="170">
        <v>6316.9183176021588</v>
      </c>
      <c r="AC108" s="16"/>
      <c r="AD108" s="16"/>
      <c r="AE108" s="16"/>
      <c r="AF108" s="16">
        <v>0.42259176945836352</v>
      </c>
    </row>
    <row r="109" spans="19:32" x14ac:dyDescent="0.25">
      <c r="S109" s="249"/>
      <c r="T109" s="19">
        <v>1999</v>
      </c>
      <c r="U109" s="169">
        <f t="shared" si="18"/>
        <v>0.1273921523580914</v>
      </c>
      <c r="V109" s="16">
        <v>0.64132010549931173</v>
      </c>
      <c r="W109" s="17">
        <f t="shared" si="16"/>
        <v>0.34374015537578895</v>
      </c>
      <c r="X109" s="20">
        <f t="shared" si="17"/>
        <v>1.1281062584835333E-2</v>
      </c>
      <c r="Y109" s="170">
        <v>8086.1579527295235</v>
      </c>
      <c r="AA109" s="249"/>
      <c r="AB109" s="170">
        <v>7050.6462712428656</v>
      </c>
      <c r="AC109" s="16"/>
      <c r="AD109" s="16"/>
      <c r="AE109" s="16"/>
      <c r="AF109" s="16">
        <v>0.47180831905197362</v>
      </c>
    </row>
    <row r="110" spans="19:32" x14ac:dyDescent="0.25">
      <c r="S110" s="249"/>
      <c r="T110" s="19">
        <v>2000</v>
      </c>
      <c r="U110" s="169">
        <f t="shared" si="18"/>
        <v>0.12624334020523978</v>
      </c>
      <c r="V110" s="16">
        <v>0.66663546844943911</v>
      </c>
      <c r="W110" s="17">
        <f t="shared" si="16"/>
        <v>0.49316730891022098</v>
      </c>
      <c r="X110" s="20">
        <f t="shared" si="17"/>
        <v>3.7988138984759601E-3</v>
      </c>
      <c r="Y110" s="170">
        <v>14240.107321867743</v>
      </c>
      <c r="AA110" s="249"/>
      <c r="AB110" s="170">
        <v>7678.5994858748336</v>
      </c>
      <c r="AC110" s="16"/>
      <c r="AD110" s="16"/>
      <c r="AE110" s="16"/>
      <c r="AF110" s="16">
        <v>0.61483954569110222</v>
      </c>
    </row>
    <row r="111" spans="19:32" x14ac:dyDescent="0.25">
      <c r="S111" s="249"/>
      <c r="T111" s="19">
        <v>2001</v>
      </c>
      <c r="U111" s="169">
        <f t="shared" si="18"/>
        <v>0.12515470227126954</v>
      </c>
      <c r="V111" s="16">
        <v>0.87244165550003794</v>
      </c>
      <c r="W111" s="17">
        <f t="shared" si="16"/>
        <v>0.4959664963375558</v>
      </c>
      <c r="X111" s="20">
        <f t="shared" si="17"/>
        <v>1.7738619684700772E-2</v>
      </c>
      <c r="Y111" s="170">
        <v>14348.78498330444</v>
      </c>
      <c r="AA111" s="249"/>
      <c r="AB111" s="170">
        <v>8066.9426349355726</v>
      </c>
      <c r="AC111" s="16"/>
      <c r="AD111" s="16"/>
      <c r="AE111" s="16"/>
      <c r="AF111" s="16">
        <v>0.7368573110077159</v>
      </c>
    </row>
    <row r="112" spans="19:32" x14ac:dyDescent="0.25">
      <c r="S112" s="249"/>
      <c r="T112" s="19">
        <v>2002</v>
      </c>
      <c r="U112" s="169">
        <f t="shared" si="18"/>
        <v>0.12421145896010348</v>
      </c>
      <c r="V112" s="16">
        <v>0.86019915825608784</v>
      </c>
      <c r="W112" s="17">
        <f t="shared" si="16"/>
        <v>0.52959985733559012</v>
      </c>
      <c r="X112" s="20">
        <f t="shared" si="17"/>
        <v>1.3575802920256938E-2</v>
      </c>
      <c r="Y112" s="170">
        <v>15641.874092132231</v>
      </c>
      <c r="AA112" s="249"/>
      <c r="AB112" s="170">
        <v>8147.9377054883898</v>
      </c>
      <c r="AC112" s="16"/>
      <c r="AD112" s="16"/>
      <c r="AE112" s="16"/>
      <c r="AF112" s="16">
        <v>0.74690435747625428</v>
      </c>
    </row>
    <row r="113" spans="19:32" x14ac:dyDescent="0.25">
      <c r="S113" s="249"/>
      <c r="T113" s="19">
        <v>2003</v>
      </c>
      <c r="U113" s="169">
        <f t="shared" si="18"/>
        <v>0.12342324384847429</v>
      </c>
      <c r="V113" s="16">
        <v>0.80487298466054169</v>
      </c>
      <c r="W113" s="17">
        <f t="shared" si="16"/>
        <v>0.62372472325274608</v>
      </c>
      <c r="X113" s="20">
        <f t="shared" si="17"/>
        <v>4.0500958079484565E-3</v>
      </c>
      <c r="Y113" s="170">
        <v>19166.471635911174</v>
      </c>
      <c r="AA113" s="249"/>
      <c r="AB113" s="170">
        <v>8879.438667113458</v>
      </c>
      <c r="AC113" s="16"/>
      <c r="AD113" s="16"/>
      <c r="AE113" s="16"/>
      <c r="AF113" s="16">
        <v>0.79108244043003628</v>
      </c>
    </row>
    <row r="114" spans="19:32" x14ac:dyDescent="0.25">
      <c r="S114" s="249"/>
      <c r="T114" s="19">
        <v>2004</v>
      </c>
      <c r="U114" s="169">
        <f t="shared" si="18"/>
        <v>0.12266654649379345</v>
      </c>
      <c r="V114" s="16">
        <v>0.94958154132156125</v>
      </c>
      <c r="W114" s="17">
        <f t="shared" si="16"/>
        <v>0.70193237579398071</v>
      </c>
      <c r="X114" s="20">
        <f t="shared" si="17"/>
        <v>7.523152689996088E-3</v>
      </c>
      <c r="Y114" s="170">
        <v>22034.329670578602</v>
      </c>
      <c r="AA114" s="249"/>
      <c r="AB114" s="170">
        <v>9976.6771372586536</v>
      </c>
      <c r="AC114" s="16"/>
      <c r="AD114" s="16"/>
      <c r="AE114" s="16"/>
      <c r="AF114" s="16">
        <v>0.8367247872882756</v>
      </c>
    </row>
    <row r="115" spans="19:32" x14ac:dyDescent="0.25">
      <c r="S115" s="249"/>
      <c r="T115" s="19">
        <v>2005</v>
      </c>
      <c r="U115" s="169">
        <f t="shared" si="18"/>
        <v>0.12189782615240685</v>
      </c>
      <c r="V115" s="16">
        <v>0.97151512727836364</v>
      </c>
      <c r="W115" s="17">
        <f t="shared" si="16"/>
        <v>0.7326291280926418</v>
      </c>
      <c r="X115" s="20">
        <f t="shared" si="17"/>
        <v>6.9562848080700389E-3</v>
      </c>
      <c r="Y115" s="170">
        <v>23154.089990959328</v>
      </c>
      <c r="AA115" s="249"/>
      <c r="AB115" s="170">
        <v>10216.630334103127</v>
      </c>
      <c r="AC115" s="16"/>
      <c r="AD115" s="16"/>
      <c r="AE115" s="16"/>
      <c r="AF115" s="16">
        <v>0.63995290313118214</v>
      </c>
    </row>
    <row r="116" spans="19:32" x14ac:dyDescent="0.25">
      <c r="S116" s="249"/>
      <c r="T116" s="19">
        <v>2006</v>
      </c>
      <c r="U116" s="169">
        <f t="shared" si="18"/>
        <v>0.12110379155096206</v>
      </c>
      <c r="V116" s="16">
        <v>1.0906814602269821</v>
      </c>
      <c r="W116" s="17">
        <f t="shared" si="16"/>
        <v>0.77498982451954157</v>
      </c>
      <c r="X116" s="20">
        <f t="shared" si="17"/>
        <v>1.2069350262970241E-2</v>
      </c>
      <c r="Y116" s="170">
        <v>24699.392589453757</v>
      </c>
      <c r="AA116" s="249" t="s">
        <v>389</v>
      </c>
      <c r="AB116" s="16">
        <v>791.35410734367576</v>
      </c>
      <c r="AC116" s="16"/>
      <c r="AD116" s="16"/>
      <c r="AE116" s="16"/>
      <c r="AF116" s="16">
        <v>0.25188872656635575</v>
      </c>
    </row>
    <row r="117" spans="19:32" x14ac:dyDescent="0.25">
      <c r="S117" s="249"/>
      <c r="T117" s="19">
        <v>2007</v>
      </c>
      <c r="U117" s="169">
        <f t="shared" si="18"/>
        <v>0.12034298328832625</v>
      </c>
      <c r="V117" s="16">
        <v>1.2005087825416463</v>
      </c>
      <c r="W117" s="17">
        <f t="shared" si="16"/>
        <v>0.88037036388810241</v>
      </c>
      <c r="X117" s="20">
        <f t="shared" si="17"/>
        <v>1.2333784731237453E-2</v>
      </c>
      <c r="Y117" s="170">
        <v>28574.061261486335</v>
      </c>
      <c r="AA117" s="249"/>
      <c r="AB117" s="170">
        <v>657.95895729650715</v>
      </c>
      <c r="AC117" s="16"/>
      <c r="AD117" s="16"/>
      <c r="AE117" s="16"/>
      <c r="AF117" s="16">
        <v>0.275056447172217</v>
      </c>
    </row>
    <row r="118" spans="19:32" x14ac:dyDescent="0.25">
      <c r="S118" s="249"/>
      <c r="T118" s="19">
        <v>2008</v>
      </c>
      <c r="U118" s="169">
        <f t="shared" si="18"/>
        <v>0.11957834048398282</v>
      </c>
      <c r="V118" s="16">
        <v>1.1992534936280144</v>
      </c>
      <c r="W118" s="17">
        <f t="shared" si="16"/>
        <v>0.96010637691459166</v>
      </c>
      <c r="X118" s="20">
        <f t="shared" si="17"/>
        <v>6.838845937689156E-3</v>
      </c>
      <c r="Y118" s="170">
        <v>31570.027314859377</v>
      </c>
      <c r="AA118" s="249"/>
      <c r="AB118" s="170">
        <v>710.32076539460002</v>
      </c>
      <c r="AC118" s="16"/>
      <c r="AD118" s="16"/>
      <c r="AE118" s="16"/>
      <c r="AF118" s="16">
        <v>0.34026188158052734</v>
      </c>
    </row>
    <row r="119" spans="19:32" x14ac:dyDescent="0.25">
      <c r="S119" s="249"/>
      <c r="T119" s="19">
        <v>2009</v>
      </c>
      <c r="U119" s="169">
        <f t="shared" si="18"/>
        <v>0.11879658758844726</v>
      </c>
      <c r="V119" s="16">
        <v>0.93533477257246311</v>
      </c>
      <c r="W119" s="17">
        <f t="shared" si="16"/>
        <v>0.87430794890424846</v>
      </c>
      <c r="X119" s="20">
        <f t="shared" si="17"/>
        <v>4.4243094824240891E-4</v>
      </c>
      <c r="Y119" s="170">
        <v>28349.080665021946</v>
      </c>
      <c r="AA119" s="249"/>
      <c r="AB119" s="170">
        <v>774.59577957400938</v>
      </c>
      <c r="AC119" s="16"/>
      <c r="AD119" s="16"/>
      <c r="AE119" s="16"/>
      <c r="AF119" s="16">
        <v>0.33872544049740355</v>
      </c>
    </row>
    <row r="120" spans="19:32" x14ac:dyDescent="0.25">
      <c r="S120" s="249"/>
      <c r="T120" s="19">
        <v>2010</v>
      </c>
      <c r="U120" s="169">
        <f t="shared" si="18"/>
        <v>0.1179932134336783</v>
      </c>
      <c r="V120" s="16">
        <v>1.0049210301230178</v>
      </c>
      <c r="W120" s="17">
        <f t="shared" si="16"/>
        <v>0.87515905639765623</v>
      </c>
      <c r="X120" s="20">
        <f t="shared" si="17"/>
        <v>1.9867897660057142E-3</v>
      </c>
      <c r="Y120" s="170">
        <v>28380.645944765391</v>
      </c>
      <c r="AA120" s="249"/>
      <c r="AB120" s="170">
        <v>833.02759312912622</v>
      </c>
      <c r="AC120" s="16"/>
      <c r="AD120" s="16"/>
      <c r="AE120" s="16"/>
      <c r="AF120" s="16">
        <v>0.33148500031169875</v>
      </c>
    </row>
    <row r="121" spans="19:32" x14ac:dyDescent="0.25">
      <c r="S121" s="249"/>
      <c r="T121" s="19">
        <v>2011</v>
      </c>
      <c r="U121" s="169">
        <f t="shared" si="18"/>
        <v>0.11699581220064008</v>
      </c>
      <c r="V121" s="16">
        <v>1.0790577012224825</v>
      </c>
      <c r="W121" s="17">
        <f t="shared" si="16"/>
        <v>0.94283666600835681</v>
      </c>
      <c r="X121" s="20">
        <f t="shared" si="17"/>
        <v>2.1709942313538739E-3</v>
      </c>
      <c r="Y121" s="170">
        <v>30914.530959568267</v>
      </c>
      <c r="AA121" s="249"/>
      <c r="AB121" s="170">
        <v>880.98796968932311</v>
      </c>
      <c r="AC121" s="16"/>
      <c r="AD121" s="16"/>
      <c r="AE121" s="16"/>
      <c r="AF121" s="16">
        <v>0.31979434650155653</v>
      </c>
    </row>
    <row r="122" spans="19:32" x14ac:dyDescent="0.25">
      <c r="S122" s="249"/>
      <c r="T122" s="19">
        <v>2012</v>
      </c>
      <c r="U122" s="169">
        <f t="shared" si="18"/>
        <v>0.11629645595259075</v>
      </c>
      <c r="V122" s="16">
        <v>1.0163002335825662</v>
      </c>
      <c r="W122" s="17">
        <f t="shared" si="16"/>
        <v>0.89093894373858162</v>
      </c>
      <c r="X122" s="20">
        <f t="shared" si="17"/>
        <v>1.8276514865832553E-3</v>
      </c>
      <c r="Y122" s="170">
        <v>28967.087938514131</v>
      </c>
      <c r="AA122" s="249"/>
      <c r="AB122" s="170">
        <v>1301.7907257113002</v>
      </c>
      <c r="AC122" s="16"/>
      <c r="AD122" s="16"/>
      <c r="AE122" s="16"/>
      <c r="AF122" s="16">
        <v>0.31020786516933146</v>
      </c>
    </row>
    <row r="123" spans="19:32" x14ac:dyDescent="0.25">
      <c r="S123" s="249"/>
      <c r="T123" s="19">
        <v>2013</v>
      </c>
      <c r="U123" s="169">
        <f t="shared" si="18"/>
        <v>0.1157039323121565</v>
      </c>
      <c r="V123" s="16">
        <v>1.0147654824327599</v>
      </c>
      <c r="W123" s="17">
        <f t="shared" si="16"/>
        <v>0.92347488164792801</v>
      </c>
      <c r="X123" s="20">
        <f t="shared" si="17"/>
        <v>9.6427353948099945E-4</v>
      </c>
      <c r="Y123" s="170">
        <v>30184.304738245144</v>
      </c>
      <c r="AA123" s="249"/>
      <c r="AB123" s="170">
        <v>1402.5701316104864</v>
      </c>
      <c r="AC123" s="16"/>
      <c r="AD123" s="16"/>
      <c r="AE123" s="16"/>
      <c r="AF123" s="16">
        <v>0.30405545320497146</v>
      </c>
    </row>
    <row r="124" spans="19:32" x14ac:dyDescent="0.25">
      <c r="S124" s="249"/>
      <c r="T124" s="19">
        <v>2014</v>
      </c>
      <c r="U124" s="169">
        <f t="shared" si="18"/>
        <v>0.1151095347416924</v>
      </c>
      <c r="V124" s="16">
        <v>0.99984895544809604</v>
      </c>
      <c r="W124" s="17">
        <f t="shared" si="16"/>
        <v>0.93270468780403903</v>
      </c>
      <c r="X124" s="20">
        <f t="shared" si="17"/>
        <v>5.1895437915351096E-4</v>
      </c>
      <c r="Y124" s="170">
        <v>30531.816496178468</v>
      </c>
      <c r="AA124" s="249"/>
      <c r="AB124" s="170">
        <v>1490.7941580550582</v>
      </c>
      <c r="AC124" s="16"/>
      <c r="AD124" s="16"/>
      <c r="AE124" s="16"/>
      <c r="AF124" s="16">
        <v>0.30123086726613074</v>
      </c>
    </row>
    <row r="125" spans="19:32" x14ac:dyDescent="0.25">
      <c r="S125" s="249"/>
      <c r="T125" s="19">
        <v>2015</v>
      </c>
      <c r="U125" s="169">
        <f t="shared" si="18"/>
        <v>0.11452077064145325</v>
      </c>
      <c r="V125" s="16">
        <v>0.99328267892109212</v>
      </c>
      <c r="W125" s="17">
        <f t="shared" si="16"/>
        <v>0.82228245290111857</v>
      </c>
      <c r="X125" s="20">
        <f t="shared" si="17"/>
        <v>3.3487107066542754E-3</v>
      </c>
      <c r="Y125" s="170">
        <v>26430.288797620538</v>
      </c>
      <c r="AA125" s="249"/>
      <c r="AB125" s="170">
        <v>1645.8195495871855</v>
      </c>
      <c r="AC125" s="16"/>
      <c r="AD125" s="16"/>
      <c r="AE125" s="16"/>
      <c r="AF125" s="16">
        <v>0.32688734880427595</v>
      </c>
    </row>
    <row r="126" spans="19:32" x14ac:dyDescent="0.25">
      <c r="S126" s="249"/>
      <c r="T126" s="19">
        <v>2016</v>
      </c>
      <c r="U126" s="169">
        <f t="shared" si="18"/>
        <v>0.11392324402378944</v>
      </c>
      <c r="V126" s="16">
        <v>1.0119217622738468</v>
      </c>
      <c r="W126" s="17">
        <f t="shared" si="16"/>
        <v>0.83471592234897862</v>
      </c>
      <c r="X126" s="20">
        <f t="shared" si="17"/>
        <v>3.5774074219623252E-3</v>
      </c>
      <c r="Y126" s="170">
        <v>26887.151280948736</v>
      </c>
      <c r="AA126" s="249"/>
      <c r="AB126" s="170">
        <v>1809.8518650688409</v>
      </c>
      <c r="AC126" s="16"/>
      <c r="AD126" s="16"/>
      <c r="AE126" s="16"/>
      <c r="AF126" s="16">
        <v>0.38627353503754341</v>
      </c>
    </row>
    <row r="127" spans="19:32" x14ac:dyDescent="0.25">
      <c r="S127" s="249"/>
      <c r="T127" s="19">
        <v>2017</v>
      </c>
      <c r="U127" s="169">
        <f t="shared" si="18"/>
        <v>0.11328731349859869</v>
      </c>
      <c r="V127" s="16">
        <v>1.0299809963140611</v>
      </c>
      <c r="W127" s="17">
        <f t="shared" si="16"/>
        <v>0.87461732309988882</v>
      </c>
      <c r="X127" s="20">
        <f t="shared" si="17"/>
        <v>2.734514554022504E-3</v>
      </c>
      <c r="Y127" s="170">
        <v>28360.553775795484</v>
      </c>
      <c r="AA127" s="249"/>
      <c r="AB127" s="170">
        <v>2029.6864529250229</v>
      </c>
      <c r="AC127" s="16"/>
      <c r="AD127" s="16"/>
      <c r="AE127" s="16"/>
      <c r="AF127" s="16">
        <v>0.38518485215110848</v>
      </c>
    </row>
    <row r="128" spans="19:32" x14ac:dyDescent="0.25">
      <c r="S128" s="249"/>
      <c r="T128" s="19">
        <v>2018</v>
      </c>
      <c r="U128" s="169">
        <f t="shared" si="18"/>
        <v>0.11268725448136339</v>
      </c>
      <c r="V128" s="16">
        <v>1.1077207999385257</v>
      </c>
      <c r="W128" s="17">
        <f t="shared" si="16"/>
        <v>0.92693286632378002</v>
      </c>
      <c r="X128" s="20">
        <f t="shared" si="17"/>
        <v>3.683101433154856E-3</v>
      </c>
      <c r="Y128" s="170">
        <v>30314.379237824054</v>
      </c>
      <c r="AA128" s="249"/>
      <c r="AB128" s="170">
        <v>2431.9732181217591</v>
      </c>
      <c r="AC128" s="16"/>
      <c r="AD128" s="16"/>
      <c r="AE128" s="16"/>
      <c r="AF128" s="16">
        <v>0.39549653858028821</v>
      </c>
    </row>
    <row r="129" spans="19:32" x14ac:dyDescent="0.25">
      <c r="S129" s="249"/>
      <c r="T129" s="19">
        <v>2019</v>
      </c>
      <c r="U129" s="169">
        <f t="shared" si="18"/>
        <v>0.11214140936045504</v>
      </c>
      <c r="V129" s="16">
        <v>1.1165557056569984</v>
      </c>
      <c r="W129" s="17">
        <f t="shared" si="16"/>
        <v>0.90835347203700945</v>
      </c>
      <c r="X129" s="20">
        <f t="shared" si="17"/>
        <v>4.8611248864559977E-3</v>
      </c>
      <c r="Y129" s="170">
        <v>29617.148858904482</v>
      </c>
      <c r="AA129" s="249"/>
      <c r="AB129" s="170">
        <v>3125.833474548002</v>
      </c>
      <c r="AC129" s="16"/>
      <c r="AD129" s="16"/>
      <c r="AE129" s="16"/>
      <c r="AF129" s="16">
        <v>0.41016174981266496</v>
      </c>
    </row>
    <row r="130" spans="19:32" x14ac:dyDescent="0.25">
      <c r="S130" s="249" t="s">
        <v>220</v>
      </c>
      <c r="T130" s="19">
        <v>1960</v>
      </c>
      <c r="U130" s="169">
        <f t="shared" ref="U130:U161" si="19">M9</f>
        <v>3.9179160211558733E-2</v>
      </c>
      <c r="V130" s="16">
        <v>6.8974798699983547E-2</v>
      </c>
      <c r="W130" s="17">
        <f t="shared" si="16"/>
        <v>0.19297675223915775</v>
      </c>
      <c r="X130" s="20">
        <f t="shared" si="17"/>
        <v>6.0243774899246998E-4</v>
      </c>
      <c r="Y130" s="16">
        <v>478.99534016286947</v>
      </c>
      <c r="AA130" s="249"/>
      <c r="AB130" s="170">
        <v>3533.5982344660388</v>
      </c>
      <c r="AC130" s="16"/>
      <c r="AD130" s="16"/>
      <c r="AE130" s="16"/>
      <c r="AF130" s="16">
        <v>0.4001483968814159</v>
      </c>
    </row>
    <row r="131" spans="19:32" x14ac:dyDescent="0.25">
      <c r="S131" s="249"/>
      <c r="T131" s="19">
        <v>1961</v>
      </c>
      <c r="U131" s="169">
        <f t="shared" si="19"/>
        <v>3.9794145113244153E-2</v>
      </c>
      <c r="V131" s="16">
        <v>8.568052015419779E-2</v>
      </c>
      <c r="W131" s="17">
        <f t="shared" si="16"/>
        <v>0.19440254014773337</v>
      </c>
      <c r="X131" s="20">
        <f t="shared" si="17"/>
        <v>4.7038580217476274E-4</v>
      </c>
      <c r="Y131" s="170">
        <v>563.58675983882722</v>
      </c>
      <c r="AA131" s="249"/>
      <c r="AB131" s="170">
        <v>4092.1445733987416</v>
      </c>
      <c r="AC131" s="16"/>
      <c r="AD131" s="16"/>
      <c r="AE131" s="16"/>
      <c r="AF131" s="16">
        <v>0.43153296811889313</v>
      </c>
    </row>
    <row r="132" spans="19:32" x14ac:dyDescent="0.25">
      <c r="S132" s="249"/>
      <c r="T132" s="19">
        <v>1962</v>
      </c>
      <c r="U132" s="169">
        <f t="shared" si="19"/>
        <v>3.9566359814349861E-2</v>
      </c>
      <c r="V132" s="16">
        <v>4.9643454465770766E-2</v>
      </c>
      <c r="W132" s="17">
        <f t="shared" si="16"/>
        <v>0.19558783164348834</v>
      </c>
      <c r="X132" s="20">
        <f t="shared" si="17"/>
        <v>8.4275401677768506E-4</v>
      </c>
      <c r="Y132" s="170">
        <v>633.64031517377634</v>
      </c>
      <c r="AA132" s="249"/>
      <c r="AB132" s="170">
        <v>4268.5800941407042</v>
      </c>
      <c r="AC132" s="16"/>
      <c r="AD132" s="16"/>
      <c r="AE132" s="16"/>
      <c r="AF132" s="16">
        <v>0.43428900172430429</v>
      </c>
    </row>
    <row r="133" spans="19:32" x14ac:dyDescent="0.25">
      <c r="S133" s="249"/>
      <c r="T133" s="19">
        <v>1963</v>
      </c>
      <c r="U133" s="169">
        <f t="shared" si="19"/>
        <v>3.9195248178184323E-2</v>
      </c>
      <c r="V133" s="16">
        <v>8.0256244232725524E-2</v>
      </c>
      <c r="W133" s="17">
        <f t="shared" si="16"/>
        <v>0.19701836592041946</v>
      </c>
      <c r="X133" s="20">
        <f t="shared" si="17"/>
        <v>5.3436422453709536E-4</v>
      </c>
      <c r="Y133" s="170">
        <v>717.86691523089416</v>
      </c>
      <c r="AA133" s="249"/>
      <c r="AB133" s="170">
        <v>4798.6763448144966</v>
      </c>
      <c r="AC133" s="16"/>
      <c r="AD133" s="16"/>
      <c r="AE133" s="16"/>
      <c r="AF133" s="16">
        <v>0.42565505748991461</v>
      </c>
    </row>
    <row r="134" spans="19:32" x14ac:dyDescent="0.25">
      <c r="S134" s="249"/>
      <c r="T134" s="19">
        <v>1964</v>
      </c>
      <c r="U134" s="169">
        <f t="shared" si="19"/>
        <v>3.8852163000942755E-2</v>
      </c>
      <c r="V134" s="16">
        <v>0.12000758745118884</v>
      </c>
      <c r="W134" s="17">
        <f t="shared" si="16"/>
        <v>0.19902890164850745</v>
      </c>
      <c r="X134" s="20">
        <f t="shared" si="17"/>
        <v>2.4260720716084364E-4</v>
      </c>
      <c r="Y134" s="170">
        <v>835.65725248411582</v>
      </c>
      <c r="AA134" s="249"/>
      <c r="AB134" s="170">
        <v>5815.6281847592381</v>
      </c>
      <c r="AC134" s="16"/>
      <c r="AD134" s="16"/>
      <c r="AE134" s="16"/>
      <c r="AF134" s="16">
        <v>0.4093960313778186</v>
      </c>
    </row>
    <row r="135" spans="19:32" x14ac:dyDescent="0.25">
      <c r="S135" s="249"/>
      <c r="T135" s="19">
        <v>1965</v>
      </c>
      <c r="U135" s="169">
        <f t="shared" si="19"/>
        <v>3.852477965114056E-2</v>
      </c>
      <c r="V135" s="16">
        <v>9.7639582469517858E-2</v>
      </c>
      <c r="W135" s="17">
        <f t="shared" si="16"/>
        <v>0.20047180235623166</v>
      </c>
      <c r="X135" s="20">
        <f t="shared" si="17"/>
        <v>4.0737895126770443E-4</v>
      </c>
      <c r="Y135" s="170">
        <v>919.77668818480197</v>
      </c>
      <c r="AA135" s="249"/>
      <c r="AB135" s="170">
        <v>6985.5901948916016</v>
      </c>
      <c r="AC135" s="16"/>
      <c r="AD135" s="16"/>
      <c r="AE135" s="16"/>
      <c r="AF135" s="16">
        <v>0.4190957276892231</v>
      </c>
    </row>
    <row r="136" spans="19:32" x14ac:dyDescent="0.25">
      <c r="S136" s="249"/>
      <c r="T136" s="19">
        <v>1966</v>
      </c>
      <c r="U136" s="169">
        <f t="shared" si="19"/>
        <v>3.8111925946133239E-2</v>
      </c>
      <c r="V136" s="16">
        <v>0.12050830702809236</v>
      </c>
      <c r="W136" s="17">
        <f t="shared" si="16"/>
        <v>0.20286425639408356</v>
      </c>
      <c r="X136" s="20">
        <f t="shared" si="17"/>
        <v>2.584942290448212E-4</v>
      </c>
      <c r="Y136" s="170">
        <v>1058.5035609090201</v>
      </c>
      <c r="AA136" s="249"/>
      <c r="AB136" s="170">
        <v>7697.3346065896767</v>
      </c>
      <c r="AC136" s="16"/>
      <c r="AD136" s="16"/>
      <c r="AE136" s="16"/>
      <c r="AF136" s="16">
        <v>0.43924457567812347</v>
      </c>
    </row>
    <row r="137" spans="19:32" x14ac:dyDescent="0.25">
      <c r="S137" s="249"/>
      <c r="T137" s="19">
        <v>1967</v>
      </c>
      <c r="U137" s="169">
        <f t="shared" si="19"/>
        <v>3.7738721947894717E-2</v>
      </c>
      <c r="V137" s="16">
        <v>0.15148907669396872</v>
      </c>
      <c r="W137" s="17">
        <f t="shared" si="16"/>
        <v>0.20582491778904635</v>
      </c>
      <c r="X137" s="20">
        <f t="shared" si="17"/>
        <v>1.1141918480209883E-4</v>
      </c>
      <c r="Y137" s="170">
        <v>1228.9092104005958</v>
      </c>
      <c r="AA137" s="249"/>
      <c r="AB137" s="170">
        <v>6723.7676024646398</v>
      </c>
      <c r="AC137" s="16"/>
      <c r="AD137" s="16"/>
      <c r="AE137" s="16"/>
      <c r="AF137" s="16">
        <v>0.4415104655124899</v>
      </c>
    </row>
    <row r="138" spans="19:32" x14ac:dyDescent="0.25">
      <c r="S138" s="249"/>
      <c r="T138" s="19">
        <v>1968</v>
      </c>
      <c r="U138" s="169">
        <f t="shared" si="19"/>
        <v>3.7153016309912038E-2</v>
      </c>
      <c r="V138" s="16">
        <v>0.20319209066801242</v>
      </c>
      <c r="W138" s="17">
        <f t="shared" ref="W138:W201" si="20">$W$3*EXP(-$W$4*EXP(-$W$5*AB184))</f>
        <v>0.20971295187633582</v>
      </c>
      <c r="X138" s="20">
        <f t="shared" si="17"/>
        <v>1.579806846285514E-6</v>
      </c>
      <c r="Y138" s="170">
        <v>1450.6196523437441</v>
      </c>
      <c r="AA138" s="249"/>
      <c r="AB138" s="170">
        <v>6458.5295337645066</v>
      </c>
      <c r="AC138" s="16"/>
      <c r="AD138" s="16"/>
      <c r="AE138" s="16"/>
      <c r="AF138" s="16">
        <v>0.46065542473584037</v>
      </c>
    </row>
    <row r="139" spans="19:32" x14ac:dyDescent="0.25">
      <c r="S139" s="249"/>
      <c r="T139" s="19">
        <v>1969</v>
      </c>
      <c r="U139" s="169">
        <f t="shared" si="19"/>
        <v>3.7176793240316343E-2</v>
      </c>
      <c r="V139" s="16">
        <v>0.25550016598495717</v>
      </c>
      <c r="W139" s="17">
        <f t="shared" si="20"/>
        <v>0.21358396737476135</v>
      </c>
      <c r="X139" s="20">
        <f t="shared" ref="X139:X202" si="21">((W139-V139)^2)*U139</f>
        <v>6.5318425133249582E-5</v>
      </c>
      <c r="Y139" s="170">
        <v>1669.0981999078131</v>
      </c>
      <c r="AA139" s="249"/>
      <c r="AB139" s="170">
        <v>6258.2898936391375</v>
      </c>
      <c r="AC139" s="16"/>
      <c r="AD139" s="16"/>
      <c r="AE139" s="16"/>
      <c r="AF139" s="16">
        <v>0.47963741452530623</v>
      </c>
    </row>
    <row r="140" spans="19:32" x14ac:dyDescent="0.25">
      <c r="S140" s="249"/>
      <c r="T140" s="19">
        <v>1970</v>
      </c>
      <c r="U140" s="169">
        <f t="shared" si="19"/>
        <v>3.6861456647058727E-2</v>
      </c>
      <c r="V140" s="16">
        <v>0.29093411279888831</v>
      </c>
      <c r="W140" s="17">
        <f t="shared" si="20"/>
        <v>0.22020107094684696</v>
      </c>
      <c r="X140" s="20">
        <f t="shared" si="21"/>
        <v>1.8442388375040114E-4</v>
      </c>
      <c r="Y140" s="170">
        <v>2037.5599014753411</v>
      </c>
      <c r="AA140" s="249"/>
      <c r="AB140" s="170">
        <v>6009.0116212453886</v>
      </c>
      <c r="AC140" s="16"/>
      <c r="AD140" s="16"/>
      <c r="AE140" s="16"/>
      <c r="AF140" s="16">
        <v>0.48150132585311584</v>
      </c>
    </row>
    <row r="141" spans="19:32" x14ac:dyDescent="0.25">
      <c r="S141" s="249"/>
      <c r="T141" s="19">
        <v>1971</v>
      </c>
      <c r="U141" s="169">
        <f t="shared" si="19"/>
        <v>3.6592038194259657E-2</v>
      </c>
      <c r="V141" s="16">
        <v>0.30942034885390685</v>
      </c>
      <c r="W141" s="17">
        <f t="shared" si="20"/>
        <v>0.22447034557961212</v>
      </c>
      <c r="X141" s="20">
        <f t="shared" si="21"/>
        <v>2.6406655546521937E-4</v>
      </c>
      <c r="Y141" s="170">
        <v>2272.0778022104746</v>
      </c>
      <c r="AA141" s="249"/>
      <c r="AB141" s="170">
        <v>6165.4560024318571</v>
      </c>
      <c r="AC141" s="16"/>
      <c r="AD141" s="16"/>
      <c r="AE141" s="16"/>
      <c r="AF141" s="16">
        <v>0.48553892784530556</v>
      </c>
    </row>
    <row r="142" spans="19:32" x14ac:dyDescent="0.25">
      <c r="S142" s="249"/>
      <c r="T142" s="19">
        <v>1972</v>
      </c>
      <c r="U142" s="169">
        <f t="shared" si="19"/>
        <v>3.6396450004330609E-2</v>
      </c>
      <c r="V142" s="16">
        <v>0.3791266243351194</v>
      </c>
      <c r="W142" s="17">
        <f t="shared" si="20"/>
        <v>0.23738231732116571</v>
      </c>
      <c r="X142" s="20">
        <f t="shared" si="21"/>
        <v>7.3125740342410263E-4</v>
      </c>
      <c r="Y142" s="170">
        <v>2967.0419962342025</v>
      </c>
      <c r="AA142" s="249"/>
      <c r="AB142" s="170">
        <v>8523.455435829761</v>
      </c>
      <c r="AC142" s="16"/>
      <c r="AD142" s="16"/>
      <c r="AE142" s="16"/>
      <c r="AF142" s="16">
        <v>0.50792981151841987</v>
      </c>
    </row>
    <row r="143" spans="19:32" x14ac:dyDescent="0.25">
      <c r="S143" s="249"/>
      <c r="T143" s="19">
        <v>1973</v>
      </c>
      <c r="U143" s="169">
        <f t="shared" si="19"/>
        <v>3.6022811911347333E-2</v>
      </c>
      <c r="V143" s="16">
        <v>0.50568020606253516</v>
      </c>
      <c r="W143" s="17">
        <f t="shared" si="20"/>
        <v>0.25723866816477081</v>
      </c>
      <c r="X143" s="20">
        <f t="shared" si="21"/>
        <v>2.2234431432234416E-3</v>
      </c>
      <c r="Y143" s="170">
        <v>3997.8411203908122</v>
      </c>
      <c r="AA143" s="249"/>
      <c r="AB143" s="170">
        <v>4986.4560430039264</v>
      </c>
      <c r="AC143" s="16"/>
      <c r="AD143" s="16"/>
      <c r="AE143" s="16"/>
      <c r="AF143" s="16">
        <v>0.51521066498330159</v>
      </c>
    </row>
    <row r="144" spans="19:32" x14ac:dyDescent="0.25">
      <c r="S144" s="249"/>
      <c r="T144" s="19">
        <v>1974</v>
      </c>
      <c r="U144" s="169">
        <f t="shared" si="19"/>
        <v>3.6049316378457361E-2</v>
      </c>
      <c r="V144" s="16">
        <v>0.38269807958849783</v>
      </c>
      <c r="W144" s="17">
        <f t="shared" si="20"/>
        <v>0.26428750659676437</v>
      </c>
      <c r="X144" s="20">
        <f t="shared" si="21"/>
        <v>5.0544976475285267E-4</v>
      </c>
      <c r="Y144" s="170">
        <v>4353.8243551624473</v>
      </c>
      <c r="AA144" s="249"/>
      <c r="AB144" s="170">
        <v>5442.5105061932636</v>
      </c>
      <c r="AC144" s="16"/>
      <c r="AD144" s="16"/>
      <c r="AE144" s="16"/>
      <c r="AF144" s="16">
        <v>0.51030562786819345</v>
      </c>
    </row>
    <row r="145" spans="19:32" x14ac:dyDescent="0.25">
      <c r="S145" s="249"/>
      <c r="T145" s="19">
        <v>1975</v>
      </c>
      <c r="U145" s="169">
        <f t="shared" si="19"/>
        <v>3.6002527973110328E-2</v>
      </c>
      <c r="V145" s="16">
        <v>0.33267371037543247</v>
      </c>
      <c r="W145" s="17">
        <f t="shared" si="20"/>
        <v>0.27040952685714897</v>
      </c>
      <c r="X145" s="20">
        <f t="shared" si="21"/>
        <v>1.3957562828947125E-4</v>
      </c>
      <c r="Y145" s="170">
        <v>4659.1201150013494</v>
      </c>
      <c r="AA145" s="249"/>
      <c r="AB145" s="170">
        <v>5538.6880704259847</v>
      </c>
      <c r="AC145" s="16"/>
      <c r="AD145" s="16"/>
      <c r="AE145" s="16"/>
      <c r="AF145" s="16">
        <v>0.54194334642366138</v>
      </c>
    </row>
    <row r="146" spans="19:32" x14ac:dyDescent="0.25">
      <c r="S146" s="249"/>
      <c r="T146" s="19">
        <v>1976</v>
      </c>
      <c r="U146" s="169">
        <f t="shared" si="19"/>
        <v>3.5685654863086738E-2</v>
      </c>
      <c r="V146" s="16">
        <v>0.4305394385364173</v>
      </c>
      <c r="W146" s="17">
        <f t="shared" si="20"/>
        <v>0.2813822180612115</v>
      </c>
      <c r="X146" s="20">
        <f t="shared" si="21"/>
        <v>7.939300393567701E-4</v>
      </c>
      <c r="Y146" s="170">
        <v>5197.80669675423</v>
      </c>
      <c r="AA146" s="249"/>
      <c r="AB146" s="170">
        <v>6879.0157355148813</v>
      </c>
      <c r="AC146" s="16"/>
      <c r="AD146" s="16"/>
      <c r="AE146" s="16"/>
      <c r="AF146" s="16">
        <v>0.5664886113717863</v>
      </c>
    </row>
    <row r="147" spans="19:32" x14ac:dyDescent="0.25">
      <c r="S147" s="249"/>
      <c r="T147" s="19">
        <v>1977</v>
      </c>
      <c r="U147" s="169">
        <f t="shared" si="19"/>
        <v>3.5469305504163731E-2</v>
      </c>
      <c r="V147" s="16">
        <v>0.34567428369890324</v>
      </c>
      <c r="W147" s="17">
        <f t="shared" si="20"/>
        <v>0.30525930660107076</v>
      </c>
      <c r="X147" s="20">
        <f t="shared" si="21"/>
        <v>5.7934512790412249E-5</v>
      </c>
      <c r="Y147" s="170">
        <v>6335.7876266813128</v>
      </c>
      <c r="AA147" s="249"/>
      <c r="AB147" s="170">
        <v>7072.3074824924524</v>
      </c>
      <c r="AC147" s="16"/>
      <c r="AD147" s="16"/>
      <c r="AE147" s="16"/>
      <c r="AF147" s="16">
        <v>0.60116672198638377</v>
      </c>
    </row>
    <row r="148" spans="19:32" x14ac:dyDescent="0.25">
      <c r="S148" s="249"/>
      <c r="T148" s="19">
        <v>1978</v>
      </c>
      <c r="U148" s="169">
        <f t="shared" si="19"/>
        <v>3.523594795981385E-2</v>
      </c>
      <c r="V148" s="16">
        <v>0.35642244975157245</v>
      </c>
      <c r="W148" s="17">
        <f t="shared" si="20"/>
        <v>0.36051011284064172</v>
      </c>
      <c r="X148" s="20">
        <f t="shared" si="21"/>
        <v>5.8875708553096975E-7</v>
      </c>
      <c r="Y148" s="170">
        <v>8821.843491782638</v>
      </c>
      <c r="AA148" s="249"/>
      <c r="AB148" s="170">
        <v>7701.7871677147677</v>
      </c>
      <c r="AC148" s="16"/>
      <c r="AD148" s="16"/>
      <c r="AE148" s="16"/>
      <c r="AF148" s="16">
        <v>0.58056551520755117</v>
      </c>
    </row>
    <row r="149" spans="19:32" x14ac:dyDescent="0.25">
      <c r="S149" s="249"/>
      <c r="T149" s="19">
        <v>1979</v>
      </c>
      <c r="U149" s="169">
        <f t="shared" si="19"/>
        <v>3.4979702865147975E-2</v>
      </c>
      <c r="V149" s="16">
        <v>0.38596097157890452</v>
      </c>
      <c r="W149" s="17">
        <f t="shared" si="20"/>
        <v>0.36705696156945194</v>
      </c>
      <c r="X149" s="20">
        <f t="shared" si="21"/>
        <v>1.2500402388838679E-5</v>
      </c>
      <c r="Y149" s="170">
        <v>9105.1360967146829</v>
      </c>
      <c r="AA149" s="249"/>
      <c r="AB149" s="170">
        <v>7048.6946085930213</v>
      </c>
      <c r="AC149" s="16"/>
      <c r="AD149" s="16"/>
      <c r="AE149" s="16"/>
      <c r="AF149" s="16">
        <v>0.54149670566166019</v>
      </c>
    </row>
    <row r="150" spans="19:32" x14ac:dyDescent="0.25">
      <c r="S150" s="249"/>
      <c r="T150" s="19">
        <v>1980</v>
      </c>
      <c r="U150" s="169">
        <f t="shared" si="19"/>
        <v>3.4710410169952466E-2</v>
      </c>
      <c r="V150" s="16">
        <v>0.32777294446061889</v>
      </c>
      <c r="W150" s="17">
        <f t="shared" si="20"/>
        <v>0.3754517085884066</v>
      </c>
      <c r="X150" s="20">
        <f t="shared" si="21"/>
        <v>7.8905944912036031E-5</v>
      </c>
      <c r="Y150" s="170">
        <v>9465.3797140301995</v>
      </c>
      <c r="AA150" s="249"/>
      <c r="AB150" s="170">
        <v>7378.5606143387968</v>
      </c>
      <c r="AC150" s="16"/>
      <c r="AD150" s="16"/>
      <c r="AE150" s="16"/>
      <c r="AF150" s="16">
        <v>0.45887175316669876</v>
      </c>
    </row>
    <row r="151" spans="19:32" x14ac:dyDescent="0.25">
      <c r="S151" s="249"/>
      <c r="T151" s="19">
        <v>1981</v>
      </c>
      <c r="U151" s="169">
        <f t="shared" si="19"/>
        <v>3.4420167682038795E-2</v>
      </c>
      <c r="V151" s="16">
        <v>0.20700302767246262</v>
      </c>
      <c r="W151" s="17">
        <f t="shared" si="20"/>
        <v>0.39665616262737735</v>
      </c>
      <c r="X151" s="20">
        <f t="shared" si="21"/>
        <v>1.2380353164507976E-3</v>
      </c>
      <c r="Y151" s="170">
        <v>10361.323058018892</v>
      </c>
      <c r="AA151" s="249"/>
      <c r="AB151" s="170">
        <v>8493.5811921445002</v>
      </c>
      <c r="AC151" s="16"/>
      <c r="AD151" s="16"/>
      <c r="AE151" s="16"/>
      <c r="AF151" s="16">
        <v>0.57243300610557679</v>
      </c>
    </row>
    <row r="152" spans="19:32" x14ac:dyDescent="0.25">
      <c r="S152" s="249"/>
      <c r="T152" s="19">
        <v>1982</v>
      </c>
      <c r="U152" s="169">
        <f t="shared" si="19"/>
        <v>3.4095521779392263E-2</v>
      </c>
      <c r="V152" s="16">
        <v>0.2471932756945506</v>
      </c>
      <c r="W152" s="17">
        <f t="shared" si="20"/>
        <v>0.3780944854019096</v>
      </c>
      <c r="X152" s="20">
        <f t="shared" si="21"/>
        <v>5.8423108568966733E-4</v>
      </c>
      <c r="Y152" s="170">
        <v>9578.1138032787112</v>
      </c>
      <c r="AA152" s="249"/>
      <c r="AB152" s="170">
        <v>8609.2586760703398</v>
      </c>
      <c r="AC152" s="16"/>
      <c r="AD152" s="16"/>
      <c r="AE152" s="16"/>
      <c r="AF152" s="16">
        <v>0.55844378998464606</v>
      </c>
    </row>
    <row r="153" spans="19:32" x14ac:dyDescent="0.25">
      <c r="S153" s="249"/>
      <c r="T153" s="19">
        <v>1983</v>
      </c>
      <c r="U153" s="169">
        <f t="shared" si="19"/>
        <v>3.3782293428904098E-2</v>
      </c>
      <c r="V153" s="16">
        <v>0.27477935764889155</v>
      </c>
      <c r="W153" s="17">
        <f t="shared" si="20"/>
        <v>0.39819013659848101</v>
      </c>
      <c r="X153" s="20">
        <f t="shared" si="21"/>
        <v>5.1451177322029448E-4</v>
      </c>
      <c r="Y153" s="170">
        <v>10425.406820942933</v>
      </c>
      <c r="AA153" s="249"/>
      <c r="AB153" s="170">
        <v>7907.2002998234266</v>
      </c>
      <c r="AC153" s="16"/>
      <c r="AD153" s="16"/>
      <c r="AE153" s="16"/>
      <c r="AF153" s="16">
        <v>0.58474210483461242</v>
      </c>
    </row>
    <row r="154" spans="19:32" x14ac:dyDescent="0.25">
      <c r="S154" s="249"/>
      <c r="T154" s="19">
        <v>1984</v>
      </c>
      <c r="U154" s="169">
        <f t="shared" si="19"/>
        <v>3.3472314986165222E-2</v>
      </c>
      <c r="V154" s="16">
        <v>0.18035053958251829</v>
      </c>
      <c r="W154" s="17">
        <f t="shared" si="20"/>
        <v>0.41167634294746575</v>
      </c>
      <c r="X154" s="20">
        <f t="shared" si="21"/>
        <v>1.7911580444894947E-3</v>
      </c>
      <c r="Y154" s="170">
        <v>10984.865828490372</v>
      </c>
      <c r="AA154" s="249"/>
      <c r="AB154" s="170">
        <v>8176.119849284958</v>
      </c>
      <c r="AC154" s="16"/>
      <c r="AD154" s="16"/>
      <c r="AE154" s="16"/>
      <c r="AF154" s="16">
        <v>0.61495440096669618</v>
      </c>
    </row>
    <row r="155" spans="19:32" x14ac:dyDescent="0.25">
      <c r="S155" s="249"/>
      <c r="T155" s="19">
        <v>1985</v>
      </c>
      <c r="U155" s="169">
        <f t="shared" si="19"/>
        <v>3.3156903573290944E-2</v>
      </c>
      <c r="V155" s="16">
        <v>0.19663471600463697</v>
      </c>
      <c r="W155" s="17">
        <f t="shared" si="20"/>
        <v>0.42631689647373305</v>
      </c>
      <c r="X155" s="20">
        <f t="shared" si="21"/>
        <v>1.7491561088728439E-3</v>
      </c>
      <c r="Y155" s="170">
        <v>11584.649326901748</v>
      </c>
      <c r="AA155" s="249"/>
      <c r="AB155" s="170">
        <v>8086.1579527295235</v>
      </c>
      <c r="AC155" s="16"/>
      <c r="AD155" s="16"/>
      <c r="AE155" s="16"/>
      <c r="AF155" s="16">
        <v>0.64132010549931173</v>
      </c>
    </row>
    <row r="156" spans="19:32" x14ac:dyDescent="0.25">
      <c r="S156" s="249"/>
      <c r="T156" s="19">
        <v>1986</v>
      </c>
      <c r="U156" s="169">
        <f t="shared" si="19"/>
        <v>3.2833635988090408E-2</v>
      </c>
      <c r="V156" s="16">
        <v>0.20124570485084597</v>
      </c>
      <c r="W156" s="17">
        <f t="shared" si="20"/>
        <v>0.56848166654708054</v>
      </c>
      <c r="X156" s="20">
        <f t="shared" si="21"/>
        <v>4.4280180763524475E-3</v>
      </c>
      <c r="Y156" s="170">
        <v>17111.853732538362</v>
      </c>
      <c r="AA156" s="249"/>
      <c r="AB156" s="170">
        <v>14240.107321867743</v>
      </c>
      <c r="AC156" s="16"/>
      <c r="AD156" s="16"/>
      <c r="AE156" s="16"/>
      <c r="AF156" s="16">
        <v>0.66663546844943911</v>
      </c>
    </row>
    <row r="157" spans="19:32" x14ac:dyDescent="0.25">
      <c r="S157" s="249"/>
      <c r="T157" s="19">
        <v>1987</v>
      </c>
      <c r="U157" s="169">
        <f t="shared" si="19"/>
        <v>3.2468818474931369E-2</v>
      </c>
      <c r="V157" s="16">
        <v>0.22593835444844335</v>
      </c>
      <c r="W157" s="17">
        <f t="shared" si="20"/>
        <v>0.66667235610215181</v>
      </c>
      <c r="X157" s="20">
        <f t="shared" si="21"/>
        <v>6.3069530560763143E-3</v>
      </c>
      <c r="Y157" s="170">
        <v>20745.25209193987</v>
      </c>
      <c r="AA157" s="249"/>
      <c r="AB157" s="170">
        <v>14348.78498330444</v>
      </c>
      <c r="AC157" s="16"/>
      <c r="AD157" s="16"/>
      <c r="AE157" s="16"/>
      <c r="AF157" s="16">
        <v>0.87244165550003794</v>
      </c>
    </row>
    <row r="158" spans="19:32" x14ac:dyDescent="0.25">
      <c r="S158" s="249"/>
      <c r="T158" s="19">
        <v>1988</v>
      </c>
      <c r="U158" s="169">
        <f t="shared" si="19"/>
        <v>3.2091497524779966E-2</v>
      </c>
      <c r="V158" s="16">
        <v>0.41819106553456137</v>
      </c>
      <c r="W158" s="17">
        <f t="shared" si="20"/>
        <v>0.78463883420984226</v>
      </c>
      <c r="X158" s="20">
        <f t="shared" si="21"/>
        <v>4.3093735999603731E-3</v>
      </c>
      <c r="Y158" s="170">
        <v>25051.854315438919</v>
      </c>
      <c r="AA158" s="249"/>
      <c r="AB158" s="170">
        <v>15641.874092132231</v>
      </c>
      <c r="AC158" s="16"/>
      <c r="AD158" s="16"/>
      <c r="AE158" s="16"/>
      <c r="AF158" s="16">
        <v>0.86019915825608784</v>
      </c>
    </row>
    <row r="159" spans="19:32" x14ac:dyDescent="0.25">
      <c r="S159" s="249"/>
      <c r="T159" s="19">
        <v>1989</v>
      </c>
      <c r="U159" s="169">
        <f t="shared" si="19"/>
        <v>3.1725743684998656E-2</v>
      </c>
      <c r="V159" s="16">
        <v>0.48858246022411311</v>
      </c>
      <c r="W159" s="17">
        <f t="shared" si="20"/>
        <v>0.77810893853087715</v>
      </c>
      <c r="X159" s="20">
        <f t="shared" si="21"/>
        <v>2.6594289173793198E-3</v>
      </c>
      <c r="Y159" s="170">
        <v>24813.29937833572</v>
      </c>
      <c r="AA159" s="249"/>
      <c r="AB159" s="170">
        <v>19166.471635911174</v>
      </c>
      <c r="AC159" s="16"/>
      <c r="AD159" s="16"/>
      <c r="AE159" s="16"/>
      <c r="AF159" s="16">
        <v>0.80487298466054169</v>
      </c>
    </row>
    <row r="160" spans="19:32" x14ac:dyDescent="0.25">
      <c r="S160" s="249"/>
      <c r="T160" s="19">
        <v>1990</v>
      </c>
      <c r="U160" s="169">
        <f t="shared" si="19"/>
        <v>3.1359827268496523E-2</v>
      </c>
      <c r="V160" s="16">
        <v>0.43583683026137926</v>
      </c>
      <c r="W160" s="17">
        <f t="shared" si="20"/>
        <v>0.79305016816863405</v>
      </c>
      <c r="X160" s="20">
        <f t="shared" si="21"/>
        <v>4.0015568841282288E-3</v>
      </c>
      <c r="Y160" s="170">
        <v>25359.347020310041</v>
      </c>
      <c r="AA160" s="249"/>
      <c r="AB160" s="170">
        <v>22034.329670578602</v>
      </c>
      <c r="AC160" s="16"/>
      <c r="AD160" s="16"/>
      <c r="AE160" s="16"/>
      <c r="AF160" s="16">
        <v>0.94958154132156125</v>
      </c>
    </row>
    <row r="161" spans="19:32" x14ac:dyDescent="0.25">
      <c r="S161" s="249"/>
      <c r="T161" s="19">
        <v>1991</v>
      </c>
      <c r="U161" s="169">
        <f t="shared" si="19"/>
        <v>3.100042428561426E-2</v>
      </c>
      <c r="V161" s="16">
        <v>0.46563010468526472</v>
      </c>
      <c r="W161" s="17">
        <f t="shared" si="20"/>
        <v>0.88980968953311901</v>
      </c>
      <c r="X161" s="20">
        <f t="shared" si="21"/>
        <v>5.5778542672504979E-3</v>
      </c>
      <c r="Y161" s="170">
        <v>28925.041575688072</v>
      </c>
      <c r="AA161" s="249"/>
      <c r="AB161" s="170">
        <v>23154.089990959328</v>
      </c>
      <c r="AC161" s="16"/>
      <c r="AD161" s="16"/>
      <c r="AE161" s="16"/>
      <c r="AF161" s="16">
        <v>0.97151512727836364</v>
      </c>
    </row>
    <row r="162" spans="19:32" x14ac:dyDescent="0.25">
      <c r="S162" s="249"/>
      <c r="T162" s="19">
        <v>1992</v>
      </c>
      <c r="U162" s="169">
        <f t="shared" ref="U162:U189" si="22">M41</f>
        <v>3.0648586626706911E-2</v>
      </c>
      <c r="V162" s="16">
        <v>0.41261231742251081</v>
      </c>
      <c r="W162" s="17">
        <f t="shared" si="20"/>
        <v>0.95733482279903048</v>
      </c>
      <c r="X162" s="20">
        <f t="shared" si="21"/>
        <v>9.0941285512121522E-3</v>
      </c>
      <c r="Y162" s="170">
        <v>31464.549046227989</v>
      </c>
      <c r="AA162" s="249"/>
      <c r="AB162" s="170">
        <v>24699.392589453757</v>
      </c>
      <c r="AC162" s="16"/>
      <c r="AD162" s="16"/>
      <c r="AE162" s="16"/>
      <c r="AF162" s="16">
        <v>1.0906814602269821</v>
      </c>
    </row>
    <row r="163" spans="19:32" x14ac:dyDescent="0.25">
      <c r="S163" s="249"/>
      <c r="T163" s="19">
        <v>1993</v>
      </c>
      <c r="U163" s="169">
        <f t="shared" si="22"/>
        <v>3.0316641944777897E-2</v>
      </c>
      <c r="V163" s="16">
        <v>0.35591605564178563</v>
      </c>
      <c r="W163" s="17">
        <f t="shared" si="20"/>
        <v>1.0677318109343599</v>
      </c>
      <c r="X163" s="20">
        <f t="shared" si="21"/>
        <v>1.5360886753690465E-2</v>
      </c>
      <c r="Y163" s="170">
        <v>35765.914088674806</v>
      </c>
      <c r="AA163" s="249"/>
      <c r="AB163" s="170">
        <v>28574.061261486335</v>
      </c>
      <c r="AC163" s="16"/>
      <c r="AD163" s="16"/>
      <c r="AE163" s="16"/>
      <c r="AF163" s="16">
        <v>1.2005087825416463</v>
      </c>
    </row>
    <row r="164" spans="19:32" x14ac:dyDescent="0.25">
      <c r="S164" s="249"/>
      <c r="T164" s="19">
        <v>1994</v>
      </c>
      <c r="U164" s="169">
        <f t="shared" si="22"/>
        <v>3.0028837861292314E-2</v>
      </c>
      <c r="V164" s="16">
        <v>0.52563289768029275</v>
      </c>
      <c r="W164" s="17">
        <f t="shared" si="20"/>
        <v>1.1529823719930796</v>
      </c>
      <c r="X164" s="20">
        <f t="shared" si="21"/>
        <v>1.1818370528636985E-2</v>
      </c>
      <c r="Y164" s="170">
        <v>39268.56686862043</v>
      </c>
      <c r="AA164" s="249"/>
      <c r="AB164" s="170">
        <v>31570.027314859377</v>
      </c>
      <c r="AC164" s="16"/>
      <c r="AD164" s="16"/>
      <c r="AE164" s="16"/>
      <c r="AF164" s="16">
        <v>1.1992534936280144</v>
      </c>
    </row>
    <row r="165" spans="19:32" x14ac:dyDescent="0.25">
      <c r="S165" s="249"/>
      <c r="T165" s="19">
        <v>1995</v>
      </c>
      <c r="U165" s="169">
        <f t="shared" si="22"/>
        <v>2.9767745610094806E-2</v>
      </c>
      <c r="V165" s="16">
        <v>0.36129435767530377</v>
      </c>
      <c r="W165" s="17">
        <f t="shared" si="20"/>
        <v>1.2481629505787495</v>
      </c>
      <c r="X165" s="20">
        <f t="shared" si="21"/>
        <v>2.3413400616512602E-2</v>
      </c>
      <c r="Y165" s="170">
        <v>43440.367867896719</v>
      </c>
      <c r="AA165" s="249"/>
      <c r="AB165" s="170">
        <v>28349.080665021946</v>
      </c>
      <c r="AC165" s="16"/>
      <c r="AD165" s="16"/>
      <c r="AE165" s="16"/>
      <c r="AF165" s="16">
        <v>0.93533477257246311</v>
      </c>
    </row>
    <row r="166" spans="19:32" x14ac:dyDescent="0.25">
      <c r="S166" s="249"/>
      <c r="T166" s="19">
        <v>1996</v>
      </c>
      <c r="U166" s="169">
        <f t="shared" si="22"/>
        <v>2.9479494747878743E-2</v>
      </c>
      <c r="V166" s="16">
        <v>0.36794650816278257</v>
      </c>
      <c r="W166" s="17">
        <f t="shared" si="20"/>
        <v>1.1331607448130521</v>
      </c>
      <c r="X166" s="20">
        <f t="shared" si="21"/>
        <v>1.7261801516813627E-2</v>
      </c>
      <c r="Y166" s="170">
        <v>38436.926311911833</v>
      </c>
      <c r="AA166" s="249"/>
      <c r="AB166" s="170">
        <v>28380.645944765391</v>
      </c>
      <c r="AC166" s="16"/>
      <c r="AD166" s="16"/>
      <c r="AE166" s="16"/>
      <c r="AF166" s="16">
        <v>1.0049210301230178</v>
      </c>
    </row>
    <row r="167" spans="19:32" x14ac:dyDescent="0.25">
      <c r="S167" s="249"/>
      <c r="T167" s="19">
        <v>1997</v>
      </c>
      <c r="U167" s="169">
        <f t="shared" si="22"/>
        <v>2.9195407449315595E-2</v>
      </c>
      <c r="V167" s="16">
        <v>0.27886274581061482</v>
      </c>
      <c r="W167" s="17">
        <f t="shared" si="20"/>
        <v>1.049048611828082</v>
      </c>
      <c r="X167" s="20">
        <f t="shared" si="21"/>
        <v>1.7318314793819758E-2</v>
      </c>
      <c r="Y167" s="170">
        <v>35021.719091715902</v>
      </c>
      <c r="AA167" s="249"/>
      <c r="AB167" s="170">
        <v>30914.530959568267</v>
      </c>
      <c r="AC167" s="16"/>
      <c r="AD167" s="16"/>
      <c r="AE167" s="16"/>
      <c r="AF167" s="16">
        <v>1.0790577012224825</v>
      </c>
    </row>
    <row r="168" spans="19:32" x14ac:dyDescent="0.25">
      <c r="S168" s="249"/>
      <c r="T168" s="19">
        <v>1998</v>
      </c>
      <c r="U168" s="169">
        <f t="shared" si="22"/>
        <v>2.8934052650394167E-2</v>
      </c>
      <c r="V168" s="16">
        <v>0.13049172372134799</v>
      </c>
      <c r="W168" s="17">
        <f t="shared" si="20"/>
        <v>0.96883034330346973</v>
      </c>
      <c r="X168" s="20">
        <f t="shared" si="21"/>
        <v>2.0335189026401326E-2</v>
      </c>
      <c r="Y168" s="170">
        <v>31902.767095513733</v>
      </c>
      <c r="AA168" s="249"/>
      <c r="AB168" s="170">
        <v>28967.087938514131</v>
      </c>
      <c r="AC168" s="16"/>
      <c r="AD168" s="16"/>
      <c r="AE168" s="16"/>
      <c r="AF168" s="16">
        <v>1.0163002335825662</v>
      </c>
    </row>
    <row r="169" spans="19:32" x14ac:dyDescent="0.25">
      <c r="S169" s="249"/>
      <c r="T169" s="19">
        <v>1999</v>
      </c>
      <c r="U169" s="169">
        <f t="shared" si="22"/>
        <v>2.8661883365436677E-2</v>
      </c>
      <c r="V169" s="16">
        <v>8.1089099163840231E-2</v>
      </c>
      <c r="W169" s="17">
        <f t="shared" si="20"/>
        <v>1.0742302573143241</v>
      </c>
      <c r="X169" s="20">
        <f t="shared" si="21"/>
        <v>2.827005707658363E-2</v>
      </c>
      <c r="Y169" s="170">
        <v>36026.556075016808</v>
      </c>
      <c r="AA169" s="249"/>
      <c r="AB169" s="170">
        <v>30184.304738245144</v>
      </c>
      <c r="AC169" s="16"/>
      <c r="AD169" s="16"/>
      <c r="AE169" s="16"/>
      <c r="AF169" s="16">
        <v>1.0147654824327599</v>
      </c>
    </row>
    <row r="170" spans="19:32" x14ac:dyDescent="0.25">
      <c r="S170" s="249"/>
      <c r="T170" s="19">
        <v>2000</v>
      </c>
      <c r="U170" s="169">
        <f t="shared" si="22"/>
        <v>2.8399150352624296E-2</v>
      </c>
      <c r="V170" s="16">
        <v>4.4826446867387161E-2</v>
      </c>
      <c r="W170" s="17">
        <f t="shared" si="20"/>
        <v>1.1354414046481851</v>
      </c>
      <c r="X170" s="20">
        <f t="shared" si="21"/>
        <v>3.3779113400827586E-2</v>
      </c>
      <c r="Y170" s="170">
        <v>38532.04087529354</v>
      </c>
      <c r="AA170" s="249"/>
      <c r="AB170" s="170">
        <v>30531.816496178468</v>
      </c>
      <c r="AC170" s="16"/>
      <c r="AD170" s="16"/>
      <c r="AE170" s="16"/>
      <c r="AF170" s="16">
        <v>0.99984895544809604</v>
      </c>
    </row>
    <row r="171" spans="19:32" x14ac:dyDescent="0.25">
      <c r="S171" s="249"/>
      <c r="T171" s="19">
        <v>2001</v>
      </c>
      <c r="U171" s="169">
        <f t="shared" si="22"/>
        <v>2.8168489180108662E-2</v>
      </c>
      <c r="V171" s="16">
        <v>4.2659210847116394E-2</v>
      </c>
      <c r="W171" s="17">
        <f t="shared" si="20"/>
        <v>1.0191704141860669</v>
      </c>
      <c r="X171" s="20">
        <f t="shared" si="21"/>
        <v>2.6860742570279643E-2</v>
      </c>
      <c r="Y171" s="170">
        <v>33846.465641434232</v>
      </c>
      <c r="AA171" s="249"/>
      <c r="AB171" s="170">
        <v>26430.288797620538</v>
      </c>
      <c r="AC171" s="16"/>
      <c r="AD171" s="16"/>
      <c r="AE171" s="16"/>
      <c r="AF171" s="16">
        <v>0.99328267892109212</v>
      </c>
    </row>
    <row r="172" spans="19:32" x14ac:dyDescent="0.25">
      <c r="S172" s="249"/>
      <c r="T172" s="19">
        <v>2002</v>
      </c>
      <c r="U172" s="169">
        <f t="shared" si="22"/>
        <v>2.7943963464553856E-2</v>
      </c>
      <c r="V172" s="16">
        <v>2.3973521911412849E-2</v>
      </c>
      <c r="W172" s="17">
        <f t="shared" si="20"/>
        <v>0.97892862930816926</v>
      </c>
      <c r="X172" s="20">
        <f t="shared" si="21"/>
        <v>2.548319728350058E-2</v>
      </c>
      <c r="Y172" s="170">
        <v>32289.350536072558</v>
      </c>
      <c r="AA172" s="249"/>
      <c r="AB172" s="170">
        <v>26887.151280948736</v>
      </c>
      <c r="AC172" s="16"/>
      <c r="AD172" s="16"/>
      <c r="AE172" s="16"/>
      <c r="AF172" s="16">
        <v>1.0119217622738468</v>
      </c>
    </row>
    <row r="173" spans="19:32" x14ac:dyDescent="0.25">
      <c r="S173" s="249"/>
      <c r="T173" s="19">
        <v>2003</v>
      </c>
      <c r="U173" s="169">
        <f t="shared" si="22"/>
        <v>2.7720301510106626E-2</v>
      </c>
      <c r="V173" s="16">
        <v>1.3560449584240302E-2</v>
      </c>
      <c r="W173" s="17">
        <f t="shared" si="20"/>
        <v>1.0436585595350076</v>
      </c>
      <c r="X173" s="20">
        <f t="shared" si="21"/>
        <v>2.9414070591973422E-2</v>
      </c>
      <c r="Y173" s="170">
        <v>34808.390917661287</v>
      </c>
      <c r="AA173" s="249"/>
      <c r="AB173" s="170">
        <v>28360.553775795484</v>
      </c>
      <c r="AC173" s="16"/>
      <c r="AD173" s="16"/>
      <c r="AE173" s="16"/>
      <c r="AF173" s="16">
        <v>1.0299809963140611</v>
      </c>
    </row>
    <row r="174" spans="19:32" x14ac:dyDescent="0.25">
      <c r="S174" s="249"/>
      <c r="T174" s="19">
        <v>2004</v>
      </c>
      <c r="U174" s="169">
        <f t="shared" si="22"/>
        <v>2.7450914806328584E-2</v>
      </c>
      <c r="V174" s="16">
        <v>2.1035351163500426E-2</v>
      </c>
      <c r="W174" s="17">
        <f t="shared" si="20"/>
        <v>1.1150993169383028</v>
      </c>
      <c r="X174" s="20">
        <f t="shared" si="21"/>
        <v>3.2858085136313553E-2</v>
      </c>
      <c r="Y174" s="170">
        <v>37688.722335940642</v>
      </c>
      <c r="AA174" s="249"/>
      <c r="AB174" s="170">
        <v>30314.379237824054</v>
      </c>
      <c r="AC174" s="16"/>
      <c r="AD174" s="16"/>
      <c r="AE174" s="16"/>
      <c r="AF174" s="16">
        <v>1.1077207999385257</v>
      </c>
    </row>
    <row r="175" spans="19:32" x14ac:dyDescent="0.25">
      <c r="S175" s="249"/>
      <c r="T175" s="19">
        <v>2005</v>
      </c>
      <c r="U175" s="169">
        <f t="shared" si="22"/>
        <v>2.7178949035699587E-2</v>
      </c>
      <c r="V175" s="16">
        <v>2.1056279527278655E-2</v>
      </c>
      <c r="W175" s="17">
        <f t="shared" si="20"/>
        <v>1.1036193091359046</v>
      </c>
      <c r="X175" s="20">
        <f t="shared" si="21"/>
        <v>3.1852171271435983E-2</v>
      </c>
      <c r="Y175" s="170">
        <v>37217.648727916981</v>
      </c>
      <c r="AA175" s="249"/>
      <c r="AB175" s="170">
        <v>29617.148858904482</v>
      </c>
      <c r="AC175" s="16"/>
      <c r="AD175" s="16"/>
      <c r="AE175" s="16"/>
      <c r="AF175" s="16">
        <v>1.1165557056569984</v>
      </c>
    </row>
    <row r="176" spans="19:32" x14ac:dyDescent="0.25">
      <c r="S176" s="249"/>
      <c r="T176" s="19">
        <v>2006</v>
      </c>
      <c r="U176" s="169">
        <f t="shared" si="22"/>
        <v>2.6924225536921153E-2</v>
      </c>
      <c r="V176" s="16">
        <v>3.1875350008603566E-2</v>
      </c>
      <c r="W176" s="17">
        <f t="shared" si="20"/>
        <v>1.0594220454111931</v>
      </c>
      <c r="X176" s="20">
        <f t="shared" si="21"/>
        <v>2.842800306888834E-2</v>
      </c>
      <c r="Y176" s="170">
        <v>35433.988963743017</v>
      </c>
      <c r="AA176" s="249" t="s">
        <v>220</v>
      </c>
      <c r="AB176" s="16">
        <v>478.99534016286947</v>
      </c>
      <c r="AC176" s="16"/>
      <c r="AD176" s="16"/>
      <c r="AE176" s="16"/>
      <c r="AF176" s="16">
        <v>6.8974798699983547E-2</v>
      </c>
    </row>
    <row r="177" spans="19:32" x14ac:dyDescent="0.25">
      <c r="S177" s="249"/>
      <c r="T177" s="19">
        <v>2007</v>
      </c>
      <c r="U177" s="169">
        <f t="shared" si="22"/>
        <v>2.6687757825781804E-2</v>
      </c>
      <c r="V177" s="16">
        <v>9.7810368668994948E-3</v>
      </c>
      <c r="W177" s="17">
        <f t="shared" si="20"/>
        <v>1.0554341456382024</v>
      </c>
      <c r="X177" s="20">
        <f t="shared" si="21"/>
        <v>2.9180138841620819E-2</v>
      </c>
      <c r="Y177" s="170">
        <v>35275.228431266696</v>
      </c>
      <c r="AA177" s="249"/>
      <c r="AB177" s="170">
        <v>563.58675983882722</v>
      </c>
      <c r="AC177" s="16"/>
      <c r="AD177" s="16"/>
      <c r="AE177" s="16"/>
      <c r="AF177" s="16">
        <v>8.568052015419779E-2</v>
      </c>
    </row>
    <row r="178" spans="19:32" x14ac:dyDescent="0.25">
      <c r="S178" s="249"/>
      <c r="T178" s="19">
        <v>2008</v>
      </c>
      <c r="U178" s="169">
        <f t="shared" si="22"/>
        <v>2.6433624583701271E-2</v>
      </c>
      <c r="V178" s="16">
        <v>3.1176093016718393E-2</v>
      </c>
      <c r="W178" s="17">
        <f t="shared" si="20"/>
        <v>1.1546556409677391</v>
      </c>
      <c r="X178" s="20">
        <f t="shared" si="21"/>
        <v>3.3364687340338879E-2</v>
      </c>
      <c r="Y178" s="170">
        <v>39339.297573182572</v>
      </c>
      <c r="AA178" s="249"/>
      <c r="AB178" s="170">
        <v>633.64031517377634</v>
      </c>
      <c r="AC178" s="16"/>
      <c r="AD178" s="16"/>
      <c r="AE178" s="16"/>
      <c r="AF178" s="16">
        <v>4.9643454465770766E-2</v>
      </c>
    </row>
    <row r="179" spans="19:32" x14ac:dyDescent="0.25">
      <c r="S179" s="249"/>
      <c r="T179" s="19">
        <v>2009</v>
      </c>
      <c r="U179" s="169">
        <f t="shared" si="22"/>
        <v>2.6173026852309156E-2</v>
      </c>
      <c r="V179" s="16">
        <v>0.14464103609059373</v>
      </c>
      <c r="W179" s="17">
        <f t="shared" si="20"/>
        <v>1.1900327576603491</v>
      </c>
      <c r="X179" s="20">
        <f t="shared" si="21"/>
        <v>2.860303147138606E-2</v>
      </c>
      <c r="Y179" s="170">
        <v>40855.175635459636</v>
      </c>
      <c r="AA179" s="249"/>
      <c r="AB179" s="170">
        <v>717.86691523089416</v>
      </c>
      <c r="AC179" s="16"/>
      <c r="AD179" s="16"/>
      <c r="AE179" s="16"/>
      <c r="AF179" s="16">
        <v>8.0256244232725524E-2</v>
      </c>
    </row>
    <row r="180" spans="19:32" x14ac:dyDescent="0.25">
      <c r="S180" s="249"/>
      <c r="T180" s="19">
        <v>2010</v>
      </c>
      <c r="U180" s="169">
        <f t="shared" si="22"/>
        <v>2.5931441924560629E-2</v>
      </c>
      <c r="V180" s="16">
        <v>5.2429905520418617E-2</v>
      </c>
      <c r="W180" s="17">
        <f t="shared" si="20"/>
        <v>1.2713268001028477</v>
      </c>
      <c r="X180" s="20">
        <f t="shared" si="21"/>
        <v>3.852659323663566E-2</v>
      </c>
      <c r="Y180" s="170">
        <v>44507.676385917155</v>
      </c>
      <c r="AA180" s="249"/>
      <c r="AB180" s="170">
        <v>835.65725248411582</v>
      </c>
      <c r="AC180" s="16"/>
      <c r="AD180" s="16"/>
      <c r="AE180" s="16"/>
      <c r="AF180" s="16">
        <v>0.12000758745118884</v>
      </c>
    </row>
    <row r="181" spans="19:32" x14ac:dyDescent="0.25">
      <c r="S181" s="249"/>
      <c r="T181" s="19">
        <v>2011</v>
      </c>
      <c r="U181" s="169">
        <f t="shared" si="22"/>
        <v>2.5653032809620915E-2</v>
      </c>
      <c r="V181" s="16">
        <v>0.13655183716254807</v>
      </c>
      <c r="W181" s="17">
        <f t="shared" si="20"/>
        <v>1.3469540403856259</v>
      </c>
      <c r="X181" s="20">
        <f t="shared" si="21"/>
        <v>3.7583578398987398E-2</v>
      </c>
      <c r="Y181" s="170">
        <v>48167.997268496532</v>
      </c>
      <c r="AA181" s="249"/>
      <c r="AB181" s="170">
        <v>919.77668818480197</v>
      </c>
      <c r="AC181" s="16"/>
      <c r="AD181" s="16"/>
      <c r="AE181" s="16"/>
      <c r="AF181" s="16">
        <v>9.7639582469517858E-2</v>
      </c>
    </row>
    <row r="182" spans="19:32" x14ac:dyDescent="0.25">
      <c r="S182" s="249"/>
      <c r="T182" s="19">
        <v>2012</v>
      </c>
      <c r="U182" s="169">
        <f t="shared" si="22"/>
        <v>2.5377843916527056E-2</v>
      </c>
      <c r="V182" s="16">
        <v>0.17212103832201148</v>
      </c>
      <c r="W182" s="17">
        <f t="shared" si="20"/>
        <v>1.3555543472167895</v>
      </c>
      <c r="X182" s="20">
        <f t="shared" si="21"/>
        <v>3.5542035759805565E-2</v>
      </c>
      <c r="Y182" s="170">
        <v>48603.476649774908</v>
      </c>
      <c r="AA182" s="249"/>
      <c r="AB182" s="170">
        <v>1058.5035609090201</v>
      </c>
      <c r="AC182" s="16"/>
      <c r="AD182" s="16"/>
      <c r="AE182" s="16"/>
      <c r="AF182" s="16">
        <v>0.12050830702809236</v>
      </c>
    </row>
    <row r="183" spans="19:32" x14ac:dyDescent="0.25">
      <c r="S183" s="249"/>
      <c r="T183" s="19">
        <v>2013</v>
      </c>
      <c r="U183" s="169">
        <f t="shared" si="22"/>
        <v>2.5110418061339616E-2</v>
      </c>
      <c r="V183" s="16">
        <v>0.16187825340613574</v>
      </c>
      <c r="W183" s="17">
        <f t="shared" si="20"/>
        <v>1.1807715047664229</v>
      </c>
      <c r="X183" s="20">
        <f t="shared" si="21"/>
        <v>2.6068216229676488E-2</v>
      </c>
      <c r="Y183" s="170">
        <v>40454.447457890281</v>
      </c>
      <c r="AA183" s="249"/>
      <c r="AB183" s="170">
        <v>1228.9092104005958</v>
      </c>
      <c r="AC183" s="16"/>
      <c r="AD183" s="16"/>
      <c r="AE183" s="16"/>
      <c r="AF183" s="16">
        <v>0.15148907669396872</v>
      </c>
    </row>
    <row r="184" spans="19:32" x14ac:dyDescent="0.25">
      <c r="S184" s="249"/>
      <c r="T184" s="19">
        <v>2014</v>
      </c>
      <c r="U184" s="169">
        <f t="shared" si="22"/>
        <v>2.4850020255189498E-2</v>
      </c>
      <c r="V184" s="16">
        <v>0.16651908450925543</v>
      </c>
      <c r="W184" s="17">
        <f t="shared" si="20"/>
        <v>1.1252809351150241</v>
      </c>
      <c r="X184" s="20">
        <f t="shared" si="21"/>
        <v>2.2842742130560516E-2</v>
      </c>
      <c r="Y184" s="170">
        <v>38109.412112557286</v>
      </c>
      <c r="AA184" s="249"/>
      <c r="AB184" s="170">
        <v>1450.6196523437441</v>
      </c>
      <c r="AC184" s="16"/>
      <c r="AD184" s="16"/>
      <c r="AE184" s="16"/>
      <c r="AF184" s="16">
        <v>0.20319209066801242</v>
      </c>
    </row>
    <row r="185" spans="19:32" x14ac:dyDescent="0.25">
      <c r="S185" s="249"/>
      <c r="T185" s="19">
        <v>2015</v>
      </c>
      <c r="U185" s="169">
        <f t="shared" si="22"/>
        <v>2.4602312093714558E-2</v>
      </c>
      <c r="V185" s="16">
        <v>0.19819541296670637</v>
      </c>
      <c r="W185" s="17">
        <f t="shared" si="20"/>
        <v>1.0364616322115001</v>
      </c>
      <c r="X185" s="20">
        <f t="shared" si="21"/>
        <v>1.7287804942163539E-2</v>
      </c>
      <c r="Y185" s="170">
        <v>34524.469860933721</v>
      </c>
      <c r="AA185" s="249"/>
      <c r="AB185" s="170">
        <v>1669.0981999078131</v>
      </c>
      <c r="AC185" s="16"/>
      <c r="AD185" s="16"/>
      <c r="AE185" s="16"/>
      <c r="AF185" s="16">
        <v>0.25550016598495717</v>
      </c>
    </row>
    <row r="186" spans="19:32" x14ac:dyDescent="0.25">
      <c r="S186" s="249"/>
      <c r="T186" s="19">
        <v>2016</v>
      </c>
      <c r="U186" s="169">
        <f t="shared" si="22"/>
        <v>2.4355503370489862E-2</v>
      </c>
      <c r="V186" s="16">
        <v>0.19350591459815139</v>
      </c>
      <c r="W186" s="17">
        <f t="shared" si="20"/>
        <v>1.1409365269816385</v>
      </c>
      <c r="X186" s="20">
        <f t="shared" si="21"/>
        <v>2.1862102996245077E-2</v>
      </c>
      <c r="Y186" s="170">
        <v>38761.818150192456</v>
      </c>
      <c r="AA186" s="249"/>
      <c r="AB186" s="170">
        <v>2037.5599014753411</v>
      </c>
      <c r="AC186" s="16"/>
      <c r="AD186" s="16"/>
      <c r="AE186" s="16"/>
      <c r="AF186" s="16">
        <v>0.29093411279888831</v>
      </c>
    </row>
    <row r="187" spans="19:32" x14ac:dyDescent="0.25">
      <c r="S187" s="249"/>
      <c r="T187" s="19">
        <v>2017</v>
      </c>
      <c r="U187" s="169">
        <f t="shared" si="22"/>
        <v>2.4104958395941792E-2</v>
      </c>
      <c r="V187" s="16">
        <v>0.25938325725869754</v>
      </c>
      <c r="W187" s="17">
        <f t="shared" si="20"/>
        <v>1.1319504707352768</v>
      </c>
      <c r="X187" s="20">
        <f t="shared" si="21"/>
        <v>1.8352877554507211E-2</v>
      </c>
      <c r="Y187" s="170">
        <v>38386.511145705685</v>
      </c>
      <c r="AA187" s="249"/>
      <c r="AB187" s="170">
        <v>2272.0778022104746</v>
      </c>
      <c r="AC187" s="16"/>
      <c r="AD187" s="16"/>
      <c r="AE187" s="16"/>
      <c r="AF187" s="16">
        <v>0.30942034885390685</v>
      </c>
    </row>
    <row r="188" spans="19:32" x14ac:dyDescent="0.25">
      <c r="S188" s="249"/>
      <c r="T188" s="19">
        <v>2018</v>
      </c>
      <c r="U188" s="169">
        <f t="shared" si="22"/>
        <v>2.3859663554740732E-2</v>
      </c>
      <c r="V188" s="16">
        <v>0.22225412968242073</v>
      </c>
      <c r="W188" s="17">
        <f t="shared" si="20"/>
        <v>1.1503964911160671</v>
      </c>
      <c r="X188" s="20">
        <f t="shared" si="21"/>
        <v>2.0553865249893253E-2</v>
      </c>
      <c r="Y188" s="170">
        <v>39159.423563395205</v>
      </c>
      <c r="AA188" s="249"/>
      <c r="AB188" s="170">
        <v>2967.0419962342025</v>
      </c>
      <c r="AC188" s="16"/>
      <c r="AD188" s="16"/>
      <c r="AE188" s="16"/>
      <c r="AF188" s="16">
        <v>0.3791266243351194</v>
      </c>
    </row>
    <row r="189" spans="19:32" x14ac:dyDescent="0.25">
      <c r="S189" s="249"/>
      <c r="T189" s="19">
        <v>2019</v>
      </c>
      <c r="U189" s="169">
        <f t="shared" si="22"/>
        <v>2.3625580623683171E-2</v>
      </c>
      <c r="V189" s="16">
        <v>0.22613356514644595</v>
      </c>
      <c r="W189" s="17">
        <f t="shared" si="20"/>
        <v>1.175948549025581</v>
      </c>
      <c r="X189" s="20">
        <f t="shared" si="21"/>
        <v>2.1313782206368148E-2</v>
      </c>
      <c r="Y189" s="170">
        <v>40246.880128416407</v>
      </c>
      <c r="AA189" s="249"/>
      <c r="AB189" s="170">
        <v>3997.8411203908122</v>
      </c>
      <c r="AC189" s="16"/>
      <c r="AD189" s="16"/>
      <c r="AE189" s="16"/>
      <c r="AF189" s="16">
        <v>0.50568020606253516</v>
      </c>
    </row>
    <row r="190" spans="19:32" x14ac:dyDescent="0.25">
      <c r="S190" s="249" t="s">
        <v>390</v>
      </c>
      <c r="T190" s="19">
        <v>1960</v>
      </c>
      <c r="U190" s="169">
        <f t="shared" ref="U190:U221" si="23">N9</f>
        <v>1.1371383171612459E-2</v>
      </c>
      <c r="V190" s="16">
        <v>0</v>
      </c>
      <c r="W190" s="17">
        <f t="shared" si="20"/>
        <v>0.18817893905381217</v>
      </c>
      <c r="X190" s="20">
        <f t="shared" si="21"/>
        <v>4.0267560990891126E-4</v>
      </c>
      <c r="Y190" s="16">
        <v>191.68078124221512</v>
      </c>
      <c r="AA190" s="249"/>
      <c r="AB190" s="170">
        <v>4353.8243551624473</v>
      </c>
      <c r="AC190" s="16"/>
      <c r="AD190" s="16"/>
      <c r="AE190" s="16"/>
      <c r="AF190" s="16">
        <v>0.38269807958849783</v>
      </c>
    </row>
    <row r="191" spans="19:32" x14ac:dyDescent="0.25">
      <c r="S191" s="249"/>
      <c r="T191" s="19">
        <v>1961</v>
      </c>
      <c r="U191" s="169">
        <f t="shared" si="23"/>
        <v>1.156157706900938E-2</v>
      </c>
      <c r="V191" s="16">
        <v>0</v>
      </c>
      <c r="W191" s="17">
        <f t="shared" si="20"/>
        <v>0.18826589035783578</v>
      </c>
      <c r="X191" s="20">
        <f t="shared" si="21"/>
        <v>4.0978906336464445E-4</v>
      </c>
      <c r="Y191" s="170">
        <v>196.92508178923299</v>
      </c>
      <c r="AA191" s="249"/>
      <c r="AB191" s="170">
        <v>4659.1201150013494</v>
      </c>
      <c r="AC191" s="16"/>
      <c r="AD191" s="16"/>
      <c r="AE191" s="16"/>
      <c r="AF191" s="16">
        <v>0.33267371037543247</v>
      </c>
    </row>
    <row r="192" spans="19:32" x14ac:dyDescent="0.25">
      <c r="S192" s="249"/>
      <c r="T192" s="19">
        <v>1962</v>
      </c>
      <c r="U192" s="169">
        <f t="shared" si="23"/>
        <v>1.170676070524744E-2</v>
      </c>
      <c r="V192" s="16">
        <v>2.9073331199592874E-2</v>
      </c>
      <c r="W192" s="17">
        <f t="shared" si="20"/>
        <v>0.18837389645783498</v>
      </c>
      <c r="X192" s="20">
        <f t="shared" si="21"/>
        <v>2.9707860425831758E-4</v>
      </c>
      <c r="Y192" s="170">
        <v>203.43731670425322</v>
      </c>
      <c r="AA192" s="249"/>
      <c r="AB192" s="170">
        <v>5197.80669675423</v>
      </c>
      <c r="AC192" s="16"/>
      <c r="AD192" s="16"/>
      <c r="AE192" s="16"/>
      <c r="AF192" s="16">
        <v>0.4305394385364173</v>
      </c>
    </row>
    <row r="193" spans="19:32" x14ac:dyDescent="0.25">
      <c r="S193" s="249"/>
      <c r="T193" s="19">
        <v>1963</v>
      </c>
      <c r="U193" s="169">
        <f t="shared" si="23"/>
        <v>1.1803789556043692E-2</v>
      </c>
      <c r="V193" s="16">
        <v>3.04975676117362E-2</v>
      </c>
      <c r="W193" s="17">
        <f t="shared" si="20"/>
        <v>0.18845178643208771</v>
      </c>
      <c r="X193" s="20">
        <f t="shared" si="21"/>
        <v>2.9449906353120838E-4</v>
      </c>
      <c r="Y193" s="170">
        <v>208.13236149664789</v>
      </c>
      <c r="AA193" s="249"/>
      <c r="AB193" s="170">
        <v>6335.7876266813128</v>
      </c>
      <c r="AC193" s="16"/>
      <c r="AD193" s="16"/>
      <c r="AE193" s="16"/>
      <c r="AF193" s="16">
        <v>0.34567428369890324</v>
      </c>
    </row>
    <row r="194" spans="19:32" x14ac:dyDescent="0.25">
      <c r="S194" s="249"/>
      <c r="T194" s="19">
        <v>1964</v>
      </c>
      <c r="U194" s="169">
        <f t="shared" si="23"/>
        <v>1.1907739173738302E-2</v>
      </c>
      <c r="V194" s="16">
        <v>2.5838186747425319E-2</v>
      </c>
      <c r="W194" s="17">
        <f t="shared" si="20"/>
        <v>0.18867068691675573</v>
      </c>
      <c r="X194" s="20">
        <f t="shared" si="21"/>
        <v>3.1572683475263025E-4</v>
      </c>
      <c r="Y194" s="170">
        <v>221.32123713557195</v>
      </c>
      <c r="AA194" s="249"/>
      <c r="AB194" s="170">
        <v>8821.843491782638</v>
      </c>
      <c r="AC194" s="16"/>
      <c r="AD194" s="16"/>
      <c r="AE194" s="16"/>
      <c r="AF194" s="16">
        <v>0.35642244975157245</v>
      </c>
    </row>
    <row r="195" spans="19:32" x14ac:dyDescent="0.25">
      <c r="S195" s="249"/>
      <c r="T195" s="19">
        <v>1965</v>
      </c>
      <c r="U195" s="169">
        <f t="shared" si="23"/>
        <v>1.2013085460764289E-2</v>
      </c>
      <c r="V195" s="16">
        <v>2.2180178091169858E-2</v>
      </c>
      <c r="W195" s="17">
        <f t="shared" si="20"/>
        <v>0.18905985914030871</v>
      </c>
      <c r="X195" s="20">
        <f t="shared" si="21"/>
        <v>3.3455035011018051E-4</v>
      </c>
      <c r="Y195" s="170">
        <v>244.74731838880854</v>
      </c>
      <c r="AA195" s="249"/>
      <c r="AB195" s="170">
        <v>9105.1360967146829</v>
      </c>
      <c r="AC195" s="16"/>
      <c r="AD195" s="16"/>
      <c r="AE195" s="16"/>
      <c r="AF195" s="16">
        <v>0.38596097157890452</v>
      </c>
    </row>
    <row r="196" spans="19:32" x14ac:dyDescent="0.25">
      <c r="S196" s="249"/>
      <c r="T196" s="19">
        <v>1966</v>
      </c>
      <c r="U196" s="169">
        <f t="shared" si="23"/>
        <v>1.2111997182093031E-2</v>
      </c>
      <c r="V196" s="16">
        <v>4.5262732842846425E-2</v>
      </c>
      <c r="W196" s="17">
        <f t="shared" si="20"/>
        <v>0.18933151553735497</v>
      </c>
      <c r="X196" s="20">
        <f t="shared" si="21"/>
        <v>2.5139436246144963E-4</v>
      </c>
      <c r="Y196" s="170">
        <v>261.08311734946454</v>
      </c>
      <c r="AA196" s="249"/>
      <c r="AB196" s="170">
        <v>9465.3797140301995</v>
      </c>
      <c r="AC196" s="16"/>
      <c r="AD196" s="16"/>
      <c r="AE196" s="16"/>
      <c r="AF196" s="16">
        <v>0.32777294446061889</v>
      </c>
    </row>
    <row r="197" spans="19:32" x14ac:dyDescent="0.25">
      <c r="S197" s="249"/>
      <c r="T197" s="19">
        <v>1967</v>
      </c>
      <c r="U197" s="169">
        <f t="shared" si="23"/>
        <v>1.2223699614349489E-2</v>
      </c>
      <c r="V197" s="16">
        <v>3.1427167864353275E-2</v>
      </c>
      <c r="W197" s="17">
        <f t="shared" si="20"/>
        <v>0.1897134930732641</v>
      </c>
      <c r="X197" s="20">
        <f t="shared" si="21"/>
        <v>3.0625942455474799E-4</v>
      </c>
      <c r="Y197" s="170">
        <v>284.03016032721041</v>
      </c>
      <c r="AA197" s="249"/>
      <c r="AB197" s="170">
        <v>10361.323058018892</v>
      </c>
      <c r="AC197" s="16"/>
      <c r="AD197" s="16"/>
      <c r="AE197" s="16"/>
      <c r="AF197" s="16">
        <v>0.20700302767246262</v>
      </c>
    </row>
    <row r="198" spans="19:32" x14ac:dyDescent="0.25">
      <c r="S198" s="249"/>
      <c r="T198" s="19">
        <v>1968</v>
      </c>
      <c r="U198" s="169">
        <f t="shared" si="23"/>
        <v>1.2343710183300353E-2</v>
      </c>
      <c r="V198" s="16">
        <v>3.4066147029508061E-2</v>
      </c>
      <c r="W198" s="17">
        <f t="shared" si="20"/>
        <v>0.19152916388835772</v>
      </c>
      <c r="X198" s="20">
        <f t="shared" si="21"/>
        <v>3.0605737722718893E-4</v>
      </c>
      <c r="Y198" s="170">
        <v>392.74374375709169</v>
      </c>
      <c r="AA198" s="249"/>
      <c r="AB198" s="170">
        <v>9578.1138032787112</v>
      </c>
      <c r="AC198" s="16"/>
      <c r="AD198" s="16"/>
      <c r="AE198" s="16"/>
      <c r="AF198" s="16">
        <v>0.2471932756945506</v>
      </c>
    </row>
    <row r="199" spans="19:32" x14ac:dyDescent="0.25">
      <c r="S199" s="249"/>
      <c r="T199" s="19">
        <v>1969</v>
      </c>
      <c r="U199" s="169">
        <f t="shared" si="23"/>
        <v>1.2458898959166791E-2</v>
      </c>
      <c r="V199" s="16">
        <v>3.7135112664688816E-2</v>
      </c>
      <c r="W199" s="17">
        <f t="shared" si="20"/>
        <v>0.19206536146434181</v>
      </c>
      <c r="X199" s="20">
        <f t="shared" si="21"/>
        <v>2.9905571093059532E-4</v>
      </c>
      <c r="Y199" s="170">
        <v>424.73540215684307</v>
      </c>
      <c r="AA199" s="249"/>
      <c r="AB199" s="170">
        <v>10425.406820942933</v>
      </c>
      <c r="AC199" s="16"/>
      <c r="AD199" s="16"/>
      <c r="AE199" s="16"/>
      <c r="AF199" s="16">
        <v>0.27477935764889155</v>
      </c>
    </row>
    <row r="200" spans="19:32" x14ac:dyDescent="0.25">
      <c r="S200" s="249"/>
      <c r="T200" s="19">
        <v>1970</v>
      </c>
      <c r="U200" s="169">
        <f t="shared" si="23"/>
        <v>1.2587099918071443E-2</v>
      </c>
      <c r="V200" s="16">
        <v>5.5396829735084592E-2</v>
      </c>
      <c r="W200" s="17">
        <f t="shared" si="20"/>
        <v>0.19300486980035986</v>
      </c>
      <c r="X200" s="20">
        <f t="shared" si="21"/>
        <v>2.3834898030253494E-4</v>
      </c>
      <c r="Y200" s="170">
        <v>480.6669922198999</v>
      </c>
      <c r="AA200" s="249"/>
      <c r="AB200" s="170">
        <v>10984.865828490372</v>
      </c>
      <c r="AC200" s="16"/>
      <c r="AD200" s="16"/>
      <c r="AE200" s="16"/>
      <c r="AF200" s="16">
        <v>0.18035053958251829</v>
      </c>
    </row>
    <row r="201" spans="19:32" x14ac:dyDescent="0.25">
      <c r="S201" s="249"/>
      <c r="T201" s="19">
        <v>1971</v>
      </c>
      <c r="U201" s="169">
        <f t="shared" si="23"/>
        <v>1.2722198337902155E-2</v>
      </c>
      <c r="V201" s="16">
        <v>6.3424430101651719E-2</v>
      </c>
      <c r="W201" s="17">
        <f t="shared" si="20"/>
        <v>0.19495046313945602</v>
      </c>
      <c r="X201" s="20">
        <f t="shared" si="21"/>
        <v>2.2008254776534962E-4</v>
      </c>
      <c r="Y201" s="170">
        <v>596.00051057306257</v>
      </c>
      <c r="AA201" s="249"/>
      <c r="AB201" s="170">
        <v>11584.649326901748</v>
      </c>
      <c r="AC201" s="16"/>
      <c r="AD201" s="16"/>
      <c r="AE201" s="16"/>
      <c r="AF201" s="16">
        <v>0.19663471600463697</v>
      </c>
    </row>
    <row r="202" spans="19:32" x14ac:dyDescent="0.25">
      <c r="S202" s="249"/>
      <c r="T202" s="19">
        <v>1972</v>
      </c>
      <c r="U202" s="169">
        <f t="shared" si="23"/>
        <v>1.288119356956453E-2</v>
      </c>
      <c r="V202" s="16">
        <v>0.10459924856747636</v>
      </c>
      <c r="W202" s="17">
        <f t="shared" ref="W202:W265" si="24">$W$3*EXP(-$W$4*EXP(-$W$5*AB248))</f>
        <v>0.19741215194880452</v>
      </c>
      <c r="X202" s="20">
        <f t="shared" si="21"/>
        <v>1.1096162892760258E-4</v>
      </c>
      <c r="Y202" s="170">
        <v>740.99103536488303</v>
      </c>
      <c r="AA202" s="249"/>
      <c r="AB202" s="170">
        <v>17111.853732538362</v>
      </c>
      <c r="AC202" s="16"/>
      <c r="AD202" s="16"/>
      <c r="AE202" s="16"/>
      <c r="AF202" s="16">
        <v>0.20124570485084597</v>
      </c>
    </row>
    <row r="203" spans="19:32" x14ac:dyDescent="0.25">
      <c r="S203" s="249"/>
      <c r="T203" s="19">
        <v>1973</v>
      </c>
      <c r="U203" s="169">
        <f t="shared" si="23"/>
        <v>1.3065707090781439E-2</v>
      </c>
      <c r="V203" s="16">
        <v>0.11208995946707521</v>
      </c>
      <c r="W203" s="17">
        <f t="shared" si="24"/>
        <v>0.20398001114995754</v>
      </c>
      <c r="X203" s="20">
        <f t="shared" ref="X203:X266" si="25">((W203-V203)^2)*U203</f>
        <v>1.103239771016932E-4</v>
      </c>
      <c r="Y203" s="170">
        <v>1122.8856259794886</v>
      </c>
      <c r="AA203" s="249"/>
      <c r="AB203" s="170">
        <v>20745.25209193987</v>
      </c>
      <c r="AC203" s="16"/>
      <c r="AD203" s="16"/>
      <c r="AE203" s="16"/>
      <c r="AF203" s="16">
        <v>0.22593835444844335</v>
      </c>
    </row>
    <row r="204" spans="19:32" x14ac:dyDescent="0.25">
      <c r="S204" s="249"/>
      <c r="T204" s="19">
        <v>1974</v>
      </c>
      <c r="U204" s="169">
        <f t="shared" si="23"/>
        <v>1.3271488969776044E-2</v>
      </c>
      <c r="V204" s="16">
        <v>0.18594863538891715</v>
      </c>
      <c r="W204" s="17">
        <f t="shared" si="24"/>
        <v>0.22684635074000389</v>
      </c>
      <c r="X204" s="20">
        <f t="shared" si="25"/>
        <v>2.2198199300127901E-5</v>
      </c>
      <c r="Y204" s="170">
        <v>2401.5465031180534</v>
      </c>
      <c r="AA204" s="249"/>
      <c r="AB204" s="170">
        <v>25051.854315438919</v>
      </c>
      <c r="AC204" s="16"/>
      <c r="AD204" s="16"/>
      <c r="AE204" s="16"/>
      <c r="AF204" s="16">
        <v>0.41819106553456137</v>
      </c>
    </row>
    <row r="205" spans="19:32" x14ac:dyDescent="0.25">
      <c r="S205" s="249"/>
      <c r="T205" s="19">
        <v>1975</v>
      </c>
      <c r="U205" s="169">
        <f t="shared" si="23"/>
        <v>1.3511553844503126E-2</v>
      </c>
      <c r="V205" s="16">
        <v>0.25129809838538325</v>
      </c>
      <c r="W205" s="17">
        <f t="shared" si="24"/>
        <v>0.23469073863856019</v>
      </c>
      <c r="X205" s="20">
        <f t="shared" si="25"/>
        <v>3.7265459708903891E-6</v>
      </c>
      <c r="Y205" s="170">
        <v>2823.8757905204266</v>
      </c>
      <c r="AA205" s="249"/>
      <c r="AB205" s="170">
        <v>24813.29937833572</v>
      </c>
      <c r="AC205" s="16"/>
      <c r="AD205" s="16"/>
      <c r="AE205" s="16"/>
      <c r="AF205" s="16">
        <v>0.48858246022411311</v>
      </c>
    </row>
    <row r="206" spans="19:32" x14ac:dyDescent="0.25">
      <c r="S206" s="249"/>
      <c r="T206" s="19">
        <v>1976</v>
      </c>
      <c r="U206" s="169">
        <f t="shared" si="23"/>
        <v>1.3784191525138439E-2</v>
      </c>
      <c r="V206" s="16">
        <v>0.28128812870432252</v>
      </c>
      <c r="W206" s="17">
        <f t="shared" si="24"/>
        <v>0.25006954334968978</v>
      </c>
      <c r="X206" s="20">
        <f t="shared" si="25"/>
        <v>1.3434074046582866E-5</v>
      </c>
      <c r="Y206" s="170">
        <v>3630.6171191760654</v>
      </c>
      <c r="AA206" s="249"/>
      <c r="AB206" s="170">
        <v>25359.347020310041</v>
      </c>
      <c r="AC206" s="16"/>
      <c r="AD206" s="16"/>
      <c r="AE206" s="16"/>
      <c r="AF206" s="16">
        <v>0.43583683026137926</v>
      </c>
    </row>
    <row r="207" spans="19:32" x14ac:dyDescent="0.25">
      <c r="S207" s="249"/>
      <c r="T207" s="19">
        <v>1977</v>
      </c>
      <c r="U207" s="169">
        <f t="shared" si="23"/>
        <v>1.4083112312882553E-2</v>
      </c>
      <c r="V207" s="16">
        <v>0.34792697277703488</v>
      </c>
      <c r="W207" s="17">
        <f t="shared" si="24"/>
        <v>0.2600891755325721</v>
      </c>
      <c r="X207" s="20">
        <f t="shared" si="25"/>
        <v>1.0865795202013059E-4</v>
      </c>
      <c r="Y207" s="170">
        <v>4142.3896556032805</v>
      </c>
      <c r="AA207" s="249"/>
      <c r="AB207" s="170">
        <v>28925.041575688072</v>
      </c>
      <c r="AC207" s="16"/>
      <c r="AD207" s="16"/>
      <c r="AE207" s="16"/>
      <c r="AF207" s="16">
        <v>0.46563010468526472</v>
      </c>
    </row>
    <row r="208" spans="19:32" x14ac:dyDescent="0.25">
      <c r="S208" s="249"/>
      <c r="T208" s="19">
        <v>1978</v>
      </c>
      <c r="U208" s="169">
        <f t="shared" si="23"/>
        <v>1.4410919732943875E-2</v>
      </c>
      <c r="V208" s="16">
        <v>0.29279685380088089</v>
      </c>
      <c r="W208" s="17">
        <f t="shared" si="24"/>
        <v>0.25819072926591474</v>
      </c>
      <c r="X208" s="20">
        <f t="shared" si="25"/>
        <v>1.7258284812624131E-5</v>
      </c>
      <c r="Y208" s="170">
        <v>4046.2105672281646</v>
      </c>
      <c r="AA208" s="249"/>
      <c r="AB208" s="170">
        <v>31464.549046227989</v>
      </c>
      <c r="AC208" s="16"/>
      <c r="AD208" s="16"/>
      <c r="AE208" s="16"/>
      <c r="AF208" s="16">
        <v>0.41261231742251081</v>
      </c>
    </row>
    <row r="209" spans="19:32" x14ac:dyDescent="0.25">
      <c r="S209" s="249"/>
      <c r="T209" s="19">
        <v>1979</v>
      </c>
      <c r="U209" s="169">
        <f t="shared" si="23"/>
        <v>1.4776376530153207E-2</v>
      </c>
      <c r="V209" s="16">
        <v>0.24574833447247135</v>
      </c>
      <c r="W209" s="17">
        <f t="shared" si="24"/>
        <v>0.27725409104738552</v>
      </c>
      <c r="X209" s="20">
        <f t="shared" si="25"/>
        <v>1.4667218964769084E-5</v>
      </c>
      <c r="Y209" s="170">
        <v>4996.3838229585972</v>
      </c>
      <c r="AA209" s="249"/>
      <c r="AB209" s="170">
        <v>35765.914088674806</v>
      </c>
      <c r="AC209" s="16"/>
      <c r="AD209" s="16"/>
      <c r="AE209" s="16"/>
      <c r="AF209" s="16">
        <v>0.35591605564178563</v>
      </c>
    </row>
    <row r="210" spans="19:32" x14ac:dyDescent="0.25">
      <c r="S210" s="249"/>
      <c r="T210" s="19">
        <v>1980</v>
      </c>
      <c r="U210" s="169">
        <f t="shared" si="23"/>
        <v>1.5187885908846422E-2</v>
      </c>
      <c r="V210" s="16">
        <v>0.32533697449363791</v>
      </c>
      <c r="W210" s="17">
        <f t="shared" si="24"/>
        <v>0.30343403318499307</v>
      </c>
      <c r="X210" s="20">
        <f t="shared" si="25"/>
        <v>7.2862187371300173E-6</v>
      </c>
      <c r="Y210" s="170">
        <v>6250.3265329098494</v>
      </c>
      <c r="AA210" s="249"/>
      <c r="AB210" s="170">
        <v>39268.56686862043</v>
      </c>
      <c r="AC210" s="16"/>
      <c r="AD210" s="16"/>
      <c r="AE210" s="16"/>
      <c r="AF210" s="16">
        <v>0.52563289768029275</v>
      </c>
    </row>
    <row r="211" spans="19:32" x14ac:dyDescent="0.25">
      <c r="S211" s="249"/>
      <c r="T211" s="19">
        <v>1981</v>
      </c>
      <c r="U211" s="169">
        <f t="shared" si="23"/>
        <v>1.5638105467581025E-2</v>
      </c>
      <c r="V211" s="16">
        <v>0.5601269361291531</v>
      </c>
      <c r="W211" s="17">
        <f t="shared" si="24"/>
        <v>0.3112318870945614</v>
      </c>
      <c r="X211" s="20">
        <f t="shared" si="25"/>
        <v>9.6876101468015407E-4</v>
      </c>
      <c r="Y211" s="170">
        <v>6613.775879490845</v>
      </c>
      <c r="AA211" s="249"/>
      <c r="AB211" s="170">
        <v>43440.367867896719</v>
      </c>
      <c r="AC211" s="16"/>
      <c r="AD211" s="16"/>
      <c r="AE211" s="16"/>
      <c r="AF211" s="16">
        <v>0.36129435767530377</v>
      </c>
    </row>
    <row r="212" spans="19:32" x14ac:dyDescent="0.25">
      <c r="S212" s="249"/>
      <c r="T212" s="19">
        <v>1982</v>
      </c>
      <c r="U212" s="169">
        <f t="shared" si="23"/>
        <v>1.6112733180594391E-2</v>
      </c>
      <c r="V212" s="16">
        <v>0.38309214943470604</v>
      </c>
      <c r="W212" s="17">
        <f t="shared" si="24"/>
        <v>0.30143231851529795</v>
      </c>
      <c r="X212" s="20">
        <f t="shared" si="25"/>
        <v>1.0744498959566536E-4</v>
      </c>
      <c r="Y212" s="170">
        <v>6156.3261721685121</v>
      </c>
      <c r="AA212" s="249"/>
      <c r="AB212" s="170">
        <v>38436.926311911833</v>
      </c>
      <c r="AC212" s="16"/>
      <c r="AD212" s="16"/>
      <c r="AE212" s="16"/>
      <c r="AF212" s="16">
        <v>0.36794650816278257</v>
      </c>
    </row>
    <row r="213" spans="19:32" x14ac:dyDescent="0.25">
      <c r="S213" s="249"/>
      <c r="T213" s="19">
        <v>1983</v>
      </c>
      <c r="U213" s="169">
        <f t="shared" si="23"/>
        <v>1.660894662556665E-2</v>
      </c>
      <c r="V213" s="16">
        <v>0.42308992219776564</v>
      </c>
      <c r="W213" s="17">
        <f t="shared" si="24"/>
        <v>0.29619955652153257</v>
      </c>
      <c r="X213" s="20">
        <f t="shared" si="25"/>
        <v>2.6742338845759945E-4</v>
      </c>
      <c r="Y213" s="170">
        <v>5909.1929626534875</v>
      </c>
      <c r="AA213" s="249"/>
      <c r="AB213" s="170">
        <v>35021.719091715902</v>
      </c>
      <c r="AC213" s="16"/>
      <c r="AD213" s="16"/>
      <c r="AE213" s="16"/>
      <c r="AF213" s="16">
        <v>0.27886274581061482</v>
      </c>
    </row>
    <row r="214" spans="19:32" x14ac:dyDescent="0.25">
      <c r="S214" s="249"/>
      <c r="T214" s="19">
        <v>1984</v>
      </c>
      <c r="U214" s="169">
        <f t="shared" si="23"/>
        <v>1.7114383385103665E-2</v>
      </c>
      <c r="V214" s="16">
        <v>0.3242746192037253</v>
      </c>
      <c r="W214" s="17">
        <f t="shared" si="24"/>
        <v>0.2895429935618023</v>
      </c>
      <c r="X214" s="20">
        <f t="shared" si="25"/>
        <v>2.0644837990884963E-5</v>
      </c>
      <c r="Y214" s="170">
        <v>5591.7874653567333</v>
      </c>
      <c r="AA214" s="249"/>
      <c r="AB214" s="170">
        <v>31902.767095513733</v>
      </c>
      <c r="AC214" s="16"/>
      <c r="AD214" s="16"/>
      <c r="AE214" s="16"/>
      <c r="AF214" s="16">
        <v>0.13049172372134799</v>
      </c>
    </row>
    <row r="215" spans="19:32" x14ac:dyDescent="0.25">
      <c r="S215" s="249"/>
      <c r="T215" s="19">
        <v>1985</v>
      </c>
      <c r="U215" s="169">
        <f t="shared" si="23"/>
        <v>1.7606509377895319E-2</v>
      </c>
      <c r="V215" s="16">
        <v>0.34840411573312458</v>
      </c>
      <c r="W215" s="17">
        <f t="shared" si="24"/>
        <v>0.28498846757909035</v>
      </c>
      <c r="X215" s="20">
        <f t="shared" si="25"/>
        <v>7.0805359734437114E-5</v>
      </c>
      <c r="Y215" s="170">
        <v>5372.5831934054995</v>
      </c>
      <c r="AA215" s="249"/>
      <c r="AB215" s="170">
        <v>36026.556075016808</v>
      </c>
      <c r="AC215" s="16"/>
      <c r="AD215" s="16"/>
      <c r="AE215" s="16"/>
      <c r="AF215" s="16">
        <v>8.1089099163840231E-2</v>
      </c>
    </row>
    <row r="216" spans="19:32" x14ac:dyDescent="0.25">
      <c r="S216" s="249"/>
      <c r="T216" s="19">
        <v>1986</v>
      </c>
      <c r="U216" s="169">
        <f t="shared" si="23"/>
        <v>1.8078121547482215E-2</v>
      </c>
      <c r="V216" s="16">
        <v>0.22775099304887877</v>
      </c>
      <c r="W216" s="17">
        <f t="shared" si="24"/>
        <v>0.2806850849451768</v>
      </c>
      <c r="X216" s="20">
        <f t="shared" si="25"/>
        <v>5.0655223516807461E-5</v>
      </c>
      <c r="Y216" s="170">
        <v>5163.8940720219489</v>
      </c>
      <c r="AA216" s="249"/>
      <c r="AB216" s="170">
        <v>38532.04087529354</v>
      </c>
      <c r="AC216" s="16"/>
      <c r="AD216" s="16"/>
      <c r="AE216" s="16"/>
      <c r="AF216" s="16">
        <v>4.4826446867387161E-2</v>
      </c>
    </row>
    <row r="217" spans="19:32" x14ac:dyDescent="0.25">
      <c r="S217" s="249"/>
      <c r="T217" s="19">
        <v>1987</v>
      </c>
      <c r="U217" s="169">
        <f t="shared" si="23"/>
        <v>1.8526401033998274E-2</v>
      </c>
      <c r="V217" s="16">
        <v>0.26581195505980099</v>
      </c>
      <c r="W217" s="17">
        <f t="shared" si="24"/>
        <v>0.25561398263048468</v>
      </c>
      <c r="X217" s="20">
        <f t="shared" si="25"/>
        <v>1.9267205425527469E-6</v>
      </c>
      <c r="Y217" s="170">
        <v>3915.0865978299448</v>
      </c>
      <c r="AA217" s="249"/>
      <c r="AB217" s="170">
        <v>33846.465641434232</v>
      </c>
      <c r="AC217" s="16"/>
      <c r="AD217" s="16"/>
      <c r="AE217" s="16"/>
      <c r="AF217" s="16">
        <v>4.2659210847116394E-2</v>
      </c>
    </row>
    <row r="218" spans="19:32" x14ac:dyDescent="0.25">
      <c r="S218" s="249"/>
      <c r="T218" s="19">
        <v>1988</v>
      </c>
      <c r="U218" s="169">
        <f t="shared" si="23"/>
        <v>1.8939140667063668E-2</v>
      </c>
      <c r="V218" s="16">
        <v>0.25971538623267776</v>
      </c>
      <c r="W218" s="17">
        <f t="shared" si="24"/>
        <v>0.25087369029861112</v>
      </c>
      <c r="X218" s="20">
        <f t="shared" si="25"/>
        <v>1.4805784387431731E-6</v>
      </c>
      <c r="Y218" s="170">
        <v>3672.0764053050898</v>
      </c>
      <c r="AA218" s="249"/>
      <c r="AB218" s="170">
        <v>32289.350536072558</v>
      </c>
      <c r="AC218" s="16"/>
      <c r="AD218" s="16"/>
      <c r="AE218" s="16"/>
      <c r="AF218" s="16">
        <v>2.3973521911412849E-2</v>
      </c>
    </row>
    <row r="219" spans="19:32" x14ac:dyDescent="0.25">
      <c r="S219" s="249"/>
      <c r="T219" s="19">
        <v>1989</v>
      </c>
      <c r="U219" s="169">
        <f t="shared" si="23"/>
        <v>1.9300432292350893E-2</v>
      </c>
      <c r="V219" s="16">
        <v>0.29009254350556302</v>
      </c>
      <c r="W219" s="17">
        <f t="shared" si="24"/>
        <v>0.2513919421435083</v>
      </c>
      <c r="X219" s="20">
        <f t="shared" si="25"/>
        <v>2.8906962793696559E-5</v>
      </c>
      <c r="Y219" s="170">
        <v>3698.759343592083</v>
      </c>
      <c r="AA219" s="249"/>
      <c r="AB219" s="170">
        <v>34808.390917661287</v>
      </c>
      <c r="AC219" s="16"/>
      <c r="AD219" s="16"/>
      <c r="AE219" s="16"/>
      <c r="AF219" s="16">
        <v>1.3560449584240302E-2</v>
      </c>
    </row>
    <row r="220" spans="19:32" x14ac:dyDescent="0.25">
      <c r="S220" s="249"/>
      <c r="T220" s="19">
        <v>1990</v>
      </c>
      <c r="U220" s="169">
        <f t="shared" si="23"/>
        <v>1.9600445181251588E-2</v>
      </c>
      <c r="V220" s="16">
        <v>0.26990952713610938</v>
      </c>
      <c r="W220" s="17">
        <f t="shared" si="24"/>
        <v>0.25921265835852086</v>
      </c>
      <c r="X220" s="20">
        <f t="shared" si="25"/>
        <v>2.2427417712160656E-6</v>
      </c>
      <c r="Y220" s="170">
        <v>4098.0282447428945</v>
      </c>
      <c r="AA220" s="249"/>
      <c r="AB220" s="170">
        <v>37688.722335940642</v>
      </c>
      <c r="AC220" s="16"/>
      <c r="AD220" s="16"/>
      <c r="AE220" s="16"/>
      <c r="AF220" s="16">
        <v>2.1035351163500426E-2</v>
      </c>
    </row>
    <row r="221" spans="19:32" x14ac:dyDescent="0.25">
      <c r="S221" s="249"/>
      <c r="T221" s="19">
        <v>1991</v>
      </c>
      <c r="U221" s="169">
        <f t="shared" si="23"/>
        <v>1.9832847211227463E-2</v>
      </c>
      <c r="V221" s="16">
        <v>0.43707207523335312</v>
      </c>
      <c r="W221" s="17">
        <f t="shared" si="24"/>
        <v>0.2533619357665915</v>
      </c>
      <c r="X221" s="20">
        <f t="shared" si="25"/>
        <v>6.6934699796393222E-4</v>
      </c>
      <c r="Y221" s="170">
        <v>3799.9284803624487</v>
      </c>
      <c r="AA221" s="249"/>
      <c r="AB221" s="170">
        <v>37217.648727916981</v>
      </c>
      <c r="AC221" s="16"/>
      <c r="AD221" s="16"/>
      <c r="AE221" s="16"/>
      <c r="AF221" s="16">
        <v>2.1056279527278655E-2</v>
      </c>
    </row>
    <row r="222" spans="19:32" x14ac:dyDescent="0.25">
      <c r="S222" s="249"/>
      <c r="T222" s="19">
        <v>1992</v>
      </c>
      <c r="U222" s="169">
        <f t="shared" ref="U222:U249" si="26">N41</f>
        <v>2.0012582413107376E-2</v>
      </c>
      <c r="V222" s="16">
        <v>0.44107455027248832</v>
      </c>
      <c r="W222" s="17">
        <f t="shared" si="24"/>
        <v>0.25441730521571965</v>
      </c>
      <c r="X222" s="20">
        <f t="shared" si="25"/>
        <v>6.9725692558187291E-4</v>
      </c>
      <c r="Y222" s="170">
        <v>3853.9600076361266</v>
      </c>
      <c r="AA222" s="249"/>
      <c r="AB222" s="170">
        <v>35433.988963743017</v>
      </c>
      <c r="AC222" s="16"/>
      <c r="AD222" s="16"/>
      <c r="AE222" s="16"/>
      <c r="AF222" s="16">
        <v>3.1875350008603566E-2</v>
      </c>
    </row>
    <row r="223" spans="19:32" x14ac:dyDescent="0.25">
      <c r="S223" s="249"/>
      <c r="T223" s="19">
        <v>1993</v>
      </c>
      <c r="U223" s="169">
        <f t="shared" si="26"/>
        <v>2.0149260228925089E-2</v>
      </c>
      <c r="V223" s="16">
        <v>0.44062590994339634</v>
      </c>
      <c r="W223" s="17">
        <f t="shared" si="24"/>
        <v>0.2446405058417373</v>
      </c>
      <c r="X223" s="20">
        <f t="shared" si="25"/>
        <v>7.7393869939784254E-4</v>
      </c>
      <c r="Y223" s="170">
        <v>3348.8786099634608</v>
      </c>
      <c r="AA223" s="249"/>
      <c r="AB223" s="170">
        <v>35275.228431266696</v>
      </c>
      <c r="AC223" s="16"/>
      <c r="AD223" s="16"/>
      <c r="AE223" s="16"/>
      <c r="AF223" s="16">
        <v>9.7810368668994948E-3</v>
      </c>
    </row>
    <row r="224" spans="19:32" x14ac:dyDescent="0.25">
      <c r="S224" s="249"/>
      <c r="T224" s="19">
        <v>1994</v>
      </c>
      <c r="U224" s="169">
        <f t="shared" si="26"/>
        <v>2.025885293670323E-2</v>
      </c>
      <c r="V224" s="16">
        <v>0.53875086768527558</v>
      </c>
      <c r="W224" s="17">
        <f t="shared" si="24"/>
        <v>0.24688594552040771</v>
      </c>
      <c r="X224" s="20">
        <f t="shared" si="25"/>
        <v>1.7257530775923124E-3</v>
      </c>
      <c r="Y224" s="170">
        <v>3465.7967243437129</v>
      </c>
      <c r="AA224" s="249"/>
      <c r="AB224" s="170">
        <v>39339.297573182572</v>
      </c>
      <c r="AC224" s="16"/>
      <c r="AD224" s="16"/>
      <c r="AE224" s="16"/>
      <c r="AF224" s="16">
        <v>3.1176093016718393E-2</v>
      </c>
    </row>
    <row r="225" spans="19:32" x14ac:dyDescent="0.25">
      <c r="S225" s="249"/>
      <c r="T225" s="19">
        <v>1995</v>
      </c>
      <c r="U225" s="169">
        <f t="shared" si="26"/>
        <v>2.0355841508060898E-2</v>
      </c>
      <c r="V225" s="16">
        <v>0.46593405819237527</v>
      </c>
      <c r="W225" s="17">
        <f t="shared" si="24"/>
        <v>0.25503569522995062</v>
      </c>
      <c r="X225" s="20">
        <f t="shared" si="25"/>
        <v>9.0538955112328713E-4</v>
      </c>
      <c r="Y225" s="170">
        <v>3885.5659531269916</v>
      </c>
      <c r="AA225" s="249"/>
      <c r="AB225" s="170">
        <v>40855.175635459636</v>
      </c>
      <c r="AC225" s="16"/>
      <c r="AD225" s="16"/>
      <c r="AE225" s="16"/>
      <c r="AF225" s="16">
        <v>0.14464103609059373</v>
      </c>
    </row>
    <row r="226" spans="19:32" x14ac:dyDescent="0.25">
      <c r="S226" s="249"/>
      <c r="T226" s="19">
        <v>1996</v>
      </c>
      <c r="U226" s="169">
        <f t="shared" si="26"/>
        <v>2.0442450227612527E-2</v>
      </c>
      <c r="V226" s="16">
        <v>0.46432662814944226</v>
      </c>
      <c r="W226" s="17">
        <f t="shared" si="24"/>
        <v>0.26506494746409942</v>
      </c>
      <c r="X226" s="20">
        <f t="shared" si="25"/>
        <v>8.1167193026236066E-4</v>
      </c>
      <c r="Y226" s="170">
        <v>4392.7902107892869</v>
      </c>
      <c r="AA226" s="249"/>
      <c r="AB226" s="170">
        <v>44507.676385917155</v>
      </c>
      <c r="AC226" s="16"/>
      <c r="AD226" s="16"/>
      <c r="AE226" s="16"/>
      <c r="AF226" s="16">
        <v>5.2429905520418617E-2</v>
      </c>
    </row>
    <row r="227" spans="19:32" x14ac:dyDescent="0.25">
      <c r="S227" s="249"/>
      <c r="T227" s="19">
        <v>1997</v>
      </c>
      <c r="U227" s="169">
        <f t="shared" si="26"/>
        <v>2.0518988709495298E-2</v>
      </c>
      <c r="V227" s="16">
        <v>0.5957573085194362</v>
      </c>
      <c r="W227" s="17">
        <f t="shared" si="24"/>
        <v>0.26574774135040841</v>
      </c>
      <c r="X227" s="20">
        <f t="shared" si="25"/>
        <v>2.2346474360401096E-3</v>
      </c>
      <c r="Y227" s="170">
        <v>4426.9647002033289</v>
      </c>
      <c r="AA227" s="249"/>
      <c r="AB227" s="170">
        <v>48167.997268496532</v>
      </c>
      <c r="AC227" s="16"/>
      <c r="AD227" s="16"/>
      <c r="AE227" s="16"/>
      <c r="AF227" s="16">
        <v>0.13655183716254807</v>
      </c>
    </row>
    <row r="228" spans="19:32" x14ac:dyDescent="0.25">
      <c r="S228" s="249"/>
      <c r="T228" s="19">
        <v>1998</v>
      </c>
      <c r="U228" s="169">
        <f t="shared" si="26"/>
        <v>2.0598454241226197E-2</v>
      </c>
      <c r="V228" s="16">
        <v>0.60038404630828113</v>
      </c>
      <c r="W228" s="17">
        <f t="shared" si="24"/>
        <v>0.25798556285058433</v>
      </c>
      <c r="X228" s="20">
        <f t="shared" si="25"/>
        <v>2.4148952426762613E-3</v>
      </c>
      <c r="Y228" s="170">
        <v>4035.7948188717764</v>
      </c>
      <c r="AA228" s="249"/>
      <c r="AB228" s="170">
        <v>48603.476649774908</v>
      </c>
      <c r="AC228" s="16"/>
      <c r="AD228" s="16"/>
      <c r="AE228" s="16"/>
      <c r="AF228" s="16">
        <v>0.17212103832201148</v>
      </c>
    </row>
    <row r="229" spans="19:32" x14ac:dyDescent="0.25">
      <c r="S229" s="249"/>
      <c r="T229" s="19">
        <v>1999</v>
      </c>
      <c r="U229" s="169">
        <f t="shared" si="26"/>
        <v>2.0692927570062459E-2</v>
      </c>
      <c r="V229" s="16">
        <v>0.64071883052933754</v>
      </c>
      <c r="W229" s="17">
        <f t="shared" si="24"/>
        <v>0.26354160982181807</v>
      </c>
      <c r="X229" s="20">
        <f t="shared" si="25"/>
        <v>2.9438308328214109E-3</v>
      </c>
      <c r="Y229" s="170">
        <v>4316.3849678736606</v>
      </c>
      <c r="AA229" s="249"/>
      <c r="AB229" s="170">
        <v>40454.447457890281</v>
      </c>
      <c r="AC229" s="16"/>
      <c r="AD229" s="16"/>
      <c r="AE229" s="16"/>
      <c r="AF229" s="16">
        <v>0.16187825340613574</v>
      </c>
    </row>
    <row r="230" spans="19:32" x14ac:dyDescent="0.25">
      <c r="S230" s="249"/>
      <c r="T230" s="19">
        <v>2000</v>
      </c>
      <c r="U230" s="169">
        <f t="shared" si="26"/>
        <v>2.080995962857584E-2</v>
      </c>
      <c r="V230" s="16">
        <v>0.71761973615884744</v>
      </c>
      <c r="W230" s="17">
        <f t="shared" si="24"/>
        <v>0.27405098472607731</v>
      </c>
      <c r="X230" s="20">
        <f t="shared" si="25"/>
        <v>4.0944269239147138E-3</v>
      </c>
      <c r="Y230" s="170">
        <v>4839.0731843939966</v>
      </c>
      <c r="AA230" s="249"/>
      <c r="AB230" s="170">
        <v>38109.412112557286</v>
      </c>
      <c r="AC230" s="16"/>
      <c r="AD230" s="16"/>
      <c r="AE230" s="16"/>
      <c r="AF230" s="16">
        <v>0.16651908450925543</v>
      </c>
    </row>
    <row r="231" spans="19:32" x14ac:dyDescent="0.25">
      <c r="S231" s="249"/>
      <c r="T231" s="19">
        <v>2001</v>
      </c>
      <c r="U231" s="169">
        <f t="shared" si="26"/>
        <v>2.0949189128514747E-2</v>
      </c>
      <c r="V231" s="16">
        <v>0.70250459752446159</v>
      </c>
      <c r="W231" s="17">
        <f t="shared" si="24"/>
        <v>0.27463145019001495</v>
      </c>
      <c r="X231" s="20">
        <f t="shared" si="25"/>
        <v>3.8352818122510852E-3</v>
      </c>
      <c r="Y231" s="170">
        <v>4867.6482980099681</v>
      </c>
      <c r="AA231" s="249"/>
      <c r="AB231" s="170">
        <v>34524.469860933721</v>
      </c>
      <c r="AC231" s="16"/>
      <c r="AD231" s="16"/>
      <c r="AE231" s="16"/>
      <c r="AF231" s="16">
        <v>0.19819541296670637</v>
      </c>
    </row>
    <row r="232" spans="19:32" x14ac:dyDescent="0.25">
      <c r="S232" s="249"/>
      <c r="T232" s="19">
        <v>2002</v>
      </c>
      <c r="U232" s="169">
        <f t="shared" si="26"/>
        <v>2.1110581348252871E-2</v>
      </c>
      <c r="V232" s="16">
        <v>0.72022743301267877</v>
      </c>
      <c r="W232" s="17">
        <f t="shared" si="24"/>
        <v>0.27642720491697231</v>
      </c>
      <c r="X232" s="20">
        <f t="shared" si="25"/>
        <v>4.1579114438468614E-3</v>
      </c>
      <c r="Y232" s="170">
        <v>4955.8604241465564</v>
      </c>
      <c r="AA232" s="249"/>
      <c r="AB232" s="170">
        <v>38761.818150192456</v>
      </c>
      <c r="AC232" s="16"/>
      <c r="AD232" s="16"/>
      <c r="AE232" s="16"/>
      <c r="AF232" s="16">
        <v>0.19350591459815139</v>
      </c>
    </row>
    <row r="233" spans="19:32" x14ac:dyDescent="0.25">
      <c r="S233" s="249"/>
      <c r="T233" s="19">
        <v>2003</v>
      </c>
      <c r="U233" s="169">
        <f t="shared" si="26"/>
        <v>2.1300208012757931E-2</v>
      </c>
      <c r="V233" s="16">
        <v>0.80878396638898431</v>
      </c>
      <c r="W233" s="17">
        <f t="shared" si="24"/>
        <v>0.28979239075463026</v>
      </c>
      <c r="X233" s="20">
        <f t="shared" si="25"/>
        <v>5.7372590725473854E-3</v>
      </c>
      <c r="Y233" s="170">
        <v>5603.7423188550019</v>
      </c>
      <c r="AA233" s="249"/>
      <c r="AB233" s="170">
        <v>38386.511145705685</v>
      </c>
      <c r="AC233" s="16"/>
      <c r="AD233" s="16"/>
      <c r="AE233" s="16"/>
      <c r="AF233" s="16">
        <v>0.25938325725869754</v>
      </c>
    </row>
    <row r="234" spans="19:32" x14ac:dyDescent="0.25">
      <c r="S234" s="249"/>
      <c r="T234" s="19">
        <v>2004</v>
      </c>
      <c r="U234" s="169">
        <f t="shared" si="26"/>
        <v>2.1525084767819443E-2</v>
      </c>
      <c r="V234" s="16">
        <v>0.89870894055427664</v>
      </c>
      <c r="W234" s="17">
        <f t="shared" si="24"/>
        <v>0.31202551312008592</v>
      </c>
      <c r="X234" s="20">
        <f t="shared" si="25"/>
        <v>7.4088791595249177E-3</v>
      </c>
      <c r="Y234" s="170">
        <v>6650.5274403596823</v>
      </c>
      <c r="AA234" s="249"/>
      <c r="AB234" s="170">
        <v>39159.423563395205</v>
      </c>
      <c r="AC234" s="16"/>
      <c r="AD234" s="16"/>
      <c r="AE234" s="16"/>
      <c r="AF234" s="16">
        <v>0.22225412968242073</v>
      </c>
    </row>
    <row r="235" spans="19:32" x14ac:dyDescent="0.25">
      <c r="S235" s="249"/>
      <c r="T235" s="19">
        <v>2005</v>
      </c>
      <c r="U235" s="169">
        <f t="shared" si="26"/>
        <v>2.1788719326375015E-2</v>
      </c>
      <c r="V235" s="16">
        <v>1.019423337955299</v>
      </c>
      <c r="W235" s="17">
        <f t="shared" si="24"/>
        <v>0.34348125675995628</v>
      </c>
      <c r="X235" s="20">
        <f t="shared" si="25"/>
        <v>9.9552156836477321E-3</v>
      </c>
      <c r="Y235" s="170">
        <v>8074.6815863336979</v>
      </c>
      <c r="AA235" s="249"/>
      <c r="AB235" s="170">
        <v>40246.880128416407</v>
      </c>
      <c r="AC235" s="16"/>
      <c r="AD235" s="16"/>
      <c r="AE235" s="16"/>
      <c r="AF235" s="16">
        <v>0.22613356514644595</v>
      </c>
    </row>
    <row r="236" spans="19:32" x14ac:dyDescent="0.25">
      <c r="S236" s="249"/>
      <c r="T236" s="19">
        <v>2006</v>
      </c>
      <c r="U236" s="169">
        <f t="shared" si="26"/>
        <v>2.209362749135442E-2</v>
      </c>
      <c r="V236" s="16">
        <v>0.93294698644042673</v>
      </c>
      <c r="W236" s="17">
        <f t="shared" si="24"/>
        <v>0.37296864330129165</v>
      </c>
      <c r="X236" s="20">
        <f t="shared" si="25"/>
        <v>6.928025695600519E-3</v>
      </c>
      <c r="Y236" s="170">
        <v>9359.1673864289623</v>
      </c>
      <c r="AA236" s="249" t="s">
        <v>390</v>
      </c>
      <c r="AB236" s="16">
        <v>191.68078124221512</v>
      </c>
      <c r="AC236" s="16"/>
      <c r="AD236" s="16"/>
      <c r="AE236" s="16"/>
      <c r="AF236" s="16">
        <v>0</v>
      </c>
    </row>
    <row r="237" spans="19:32" x14ac:dyDescent="0.25">
      <c r="S237" s="249"/>
      <c r="T237" s="19">
        <v>2007</v>
      </c>
      <c r="U237" s="169">
        <f t="shared" si="26"/>
        <v>2.2434517428441905E-2</v>
      </c>
      <c r="V237" s="16">
        <v>1.0590343882827375</v>
      </c>
      <c r="W237" s="17">
        <f t="shared" si="24"/>
        <v>0.40836826703547502</v>
      </c>
      <c r="X237" s="20">
        <f t="shared" si="25"/>
        <v>9.4980209094555693E-3</v>
      </c>
      <c r="Y237" s="170">
        <v>10848.274813610507</v>
      </c>
      <c r="AA237" s="249"/>
      <c r="AB237" s="170">
        <v>196.92508178923299</v>
      </c>
      <c r="AC237" s="16"/>
      <c r="AD237" s="16"/>
      <c r="AE237" s="16"/>
      <c r="AF237" s="16">
        <v>0</v>
      </c>
    </row>
    <row r="238" spans="19:32" x14ac:dyDescent="0.25">
      <c r="S238" s="249"/>
      <c r="T238" s="19">
        <v>2008</v>
      </c>
      <c r="U238" s="169">
        <f t="shared" si="26"/>
        <v>2.2787971316745433E-2</v>
      </c>
      <c r="V238" s="16">
        <v>1.1763175988422965</v>
      </c>
      <c r="W238" s="17">
        <f t="shared" si="24"/>
        <v>0.46482810686513548</v>
      </c>
      <c r="X238" s="20">
        <f t="shared" si="25"/>
        <v>1.1535665248495417E-2</v>
      </c>
      <c r="Y238" s="170">
        <v>13129.366928580386</v>
      </c>
      <c r="AA238" s="249"/>
      <c r="AB238" s="170">
        <v>203.43731670425322</v>
      </c>
      <c r="AC238" s="16"/>
      <c r="AD238" s="16"/>
      <c r="AE238" s="16"/>
      <c r="AF238" s="16">
        <v>2.9073331199592874E-2</v>
      </c>
    </row>
    <row r="239" spans="19:32" x14ac:dyDescent="0.25">
      <c r="S239" s="249"/>
      <c r="T239" s="19">
        <v>2009</v>
      </c>
      <c r="U239" s="169">
        <f t="shared" si="26"/>
        <v>2.3135969703551116E-2</v>
      </c>
      <c r="V239" s="16">
        <v>1.1856793756671338</v>
      </c>
      <c r="W239" s="17">
        <f t="shared" si="24"/>
        <v>0.41700409616598616</v>
      </c>
      <c r="X239" s="20">
        <f t="shared" si="25"/>
        <v>1.3670158050464001E-2</v>
      </c>
      <c r="Y239" s="170">
        <v>11204.006655342338</v>
      </c>
      <c r="AA239" s="249"/>
      <c r="AB239" s="170">
        <v>208.13236149664789</v>
      </c>
      <c r="AC239" s="16"/>
      <c r="AD239" s="16"/>
      <c r="AE239" s="16"/>
      <c r="AF239" s="16">
        <v>3.04975676117362E-2</v>
      </c>
    </row>
    <row r="240" spans="19:32" x14ac:dyDescent="0.25">
      <c r="S240" s="249"/>
      <c r="T240" s="19">
        <v>2010</v>
      </c>
      <c r="U240" s="169">
        <f t="shared" si="26"/>
        <v>2.3461726495681914E-2</v>
      </c>
      <c r="V240" s="16">
        <v>0.99024571429747155</v>
      </c>
      <c r="W240" s="17">
        <f t="shared" si="24"/>
        <v>0.462913013079294</v>
      </c>
      <c r="X240" s="20">
        <f t="shared" si="25"/>
        <v>6.5242316901149957E-3</v>
      </c>
      <c r="Y240" s="170">
        <v>13053.569811088648</v>
      </c>
      <c r="AA240" s="249"/>
      <c r="AB240" s="170">
        <v>221.32123713557195</v>
      </c>
      <c r="AC240" s="16"/>
      <c r="AD240" s="16"/>
      <c r="AE240" s="16"/>
      <c r="AF240" s="16">
        <v>2.5838186747425319E-2</v>
      </c>
    </row>
    <row r="241" spans="19:32" x14ac:dyDescent="0.25">
      <c r="S241" s="249"/>
      <c r="T241" s="19">
        <v>2011</v>
      </c>
      <c r="U241" s="169">
        <f t="shared" si="26"/>
        <v>2.3762974231852734E-2</v>
      </c>
      <c r="V241" s="16">
        <v>1.1761565619606329</v>
      </c>
      <c r="W241" s="17">
        <f t="shared" si="24"/>
        <v>0.53289602149697934</v>
      </c>
      <c r="X241" s="20">
        <f t="shared" si="25"/>
        <v>9.8327414504405155E-3</v>
      </c>
      <c r="Y241" s="170">
        <v>15767.440427002675</v>
      </c>
      <c r="AA241" s="249"/>
      <c r="AB241" s="170">
        <v>244.74731838880854</v>
      </c>
      <c r="AC241" s="16"/>
      <c r="AD241" s="16"/>
      <c r="AE241" s="16"/>
      <c r="AF241" s="16">
        <v>2.2180178091169858E-2</v>
      </c>
    </row>
    <row r="242" spans="19:32" x14ac:dyDescent="0.25">
      <c r="S242" s="249"/>
      <c r="T242" s="19">
        <v>2012</v>
      </c>
      <c r="U242" s="169">
        <f t="shared" si="26"/>
        <v>2.4026063171568458E-2</v>
      </c>
      <c r="V242" s="16">
        <v>1.1790996488897387</v>
      </c>
      <c r="W242" s="17">
        <f t="shared" si="24"/>
        <v>0.55437652312081875</v>
      </c>
      <c r="X242" s="20">
        <f t="shared" si="25"/>
        <v>9.3768675210079352E-3</v>
      </c>
      <c r="Y242" s="170">
        <v>16581.28215888908</v>
      </c>
      <c r="AA242" s="249"/>
      <c r="AB242" s="170">
        <v>261.08311734946454</v>
      </c>
      <c r="AC242" s="16"/>
      <c r="AD242" s="16"/>
      <c r="AE242" s="16"/>
      <c r="AF242" s="16">
        <v>4.5262732842846425E-2</v>
      </c>
    </row>
    <row r="243" spans="19:32" x14ac:dyDescent="0.25">
      <c r="S243" s="249"/>
      <c r="T243" s="19">
        <v>2013</v>
      </c>
      <c r="U243" s="169">
        <f t="shared" si="26"/>
        <v>2.4263936007167964E-2</v>
      </c>
      <c r="V243" s="16">
        <v>1.086333458446276</v>
      </c>
      <c r="W243" s="17">
        <f t="shared" si="24"/>
        <v>0.52547022140236832</v>
      </c>
      <c r="X243" s="20">
        <f t="shared" si="25"/>
        <v>7.6326474046033667E-3</v>
      </c>
      <c r="Y243" s="170">
        <v>15484.283293805373</v>
      </c>
      <c r="AA243" s="249"/>
      <c r="AB243" s="170">
        <v>284.03016032721041</v>
      </c>
      <c r="AC243" s="16"/>
      <c r="AD243" s="16"/>
      <c r="AE243" s="16"/>
      <c r="AF243" s="16">
        <v>3.1427167864353275E-2</v>
      </c>
    </row>
    <row r="244" spans="19:32" x14ac:dyDescent="0.25">
      <c r="S244" s="249"/>
      <c r="T244" s="19">
        <v>2014</v>
      </c>
      <c r="U244" s="169">
        <f t="shared" si="26"/>
        <v>2.448753886942415E-2</v>
      </c>
      <c r="V244" s="16">
        <v>1.0211791065429205</v>
      </c>
      <c r="W244" s="17">
        <f t="shared" si="24"/>
        <v>0.51930999309806791</v>
      </c>
      <c r="X244" s="20">
        <f t="shared" si="25"/>
        <v>6.1677402547884183E-3</v>
      </c>
      <c r="Y244" s="170">
        <v>15248.620316835704</v>
      </c>
      <c r="AA244" s="249"/>
      <c r="AB244" s="170">
        <v>392.74374375709169</v>
      </c>
      <c r="AC244" s="16"/>
      <c r="AD244" s="16"/>
      <c r="AE244" s="16"/>
      <c r="AF244" s="16">
        <v>3.4066147029508061E-2</v>
      </c>
    </row>
    <row r="245" spans="19:32" x14ac:dyDescent="0.25">
      <c r="S245" s="249"/>
      <c r="T245" s="19">
        <v>2015</v>
      </c>
      <c r="U245" s="169">
        <f t="shared" si="26"/>
        <v>2.4706164033528526E-2</v>
      </c>
      <c r="V245" s="16">
        <v>1.237899462013297</v>
      </c>
      <c r="W245" s="17">
        <f t="shared" si="24"/>
        <v>0.46131145118091854</v>
      </c>
      <c r="X245" s="20">
        <f t="shared" si="25"/>
        <v>1.4900014243082205E-2</v>
      </c>
      <c r="Y245" s="170">
        <v>12990.105668860917</v>
      </c>
      <c r="AA245" s="249"/>
      <c r="AB245" s="170">
        <v>424.73540215684307</v>
      </c>
      <c r="AC245" s="16"/>
      <c r="AD245" s="16"/>
      <c r="AE245" s="16"/>
      <c r="AF245" s="16">
        <v>3.7135112664688816E-2</v>
      </c>
    </row>
    <row r="246" spans="19:32" x14ac:dyDescent="0.25">
      <c r="S246" s="249"/>
      <c r="T246" s="19">
        <v>2016</v>
      </c>
      <c r="U246" s="169">
        <f t="shared" si="26"/>
        <v>2.4917898359823398E-2</v>
      </c>
      <c r="V246" s="16">
        <v>1.2517165337642953</v>
      </c>
      <c r="W246" s="17">
        <f t="shared" si="24"/>
        <v>0.45775311522757389</v>
      </c>
      <c r="X246" s="20">
        <f t="shared" si="25"/>
        <v>1.5707692689022921E-2</v>
      </c>
      <c r="Y246" s="170">
        <v>12848.849499016887</v>
      </c>
      <c r="AA246" s="249"/>
      <c r="AB246" s="170">
        <v>480.6669922198999</v>
      </c>
      <c r="AC246" s="16"/>
      <c r="AD246" s="16"/>
      <c r="AE246" s="16"/>
      <c r="AF246" s="16">
        <v>5.5396829735084592E-2</v>
      </c>
    </row>
    <row r="247" spans="19:32" x14ac:dyDescent="0.25">
      <c r="S247" s="249"/>
      <c r="T247" s="19">
        <v>2017</v>
      </c>
      <c r="U247" s="169">
        <f t="shared" si="26"/>
        <v>2.51238752460602E-2</v>
      </c>
      <c r="V247" s="16">
        <v>1.315042160418983</v>
      </c>
      <c r="W247" s="17">
        <f t="shared" si="24"/>
        <v>0.47475748794481315</v>
      </c>
      <c r="X247" s="20">
        <f t="shared" si="25"/>
        <v>1.7739423896840585E-2</v>
      </c>
      <c r="Y247" s="170">
        <v>13520.810268922763</v>
      </c>
      <c r="AA247" s="249"/>
      <c r="AB247" s="170">
        <v>596.00051057306257</v>
      </c>
      <c r="AC247" s="16"/>
      <c r="AD247" s="16"/>
      <c r="AE247" s="16"/>
      <c r="AF247" s="16">
        <v>6.3424430101651719E-2</v>
      </c>
    </row>
    <row r="248" spans="19:32" x14ac:dyDescent="0.25">
      <c r="S248" s="249"/>
      <c r="T248" s="19">
        <v>2018</v>
      </c>
      <c r="U248" s="169">
        <f t="shared" si="26"/>
        <v>2.5327246768374813E-2</v>
      </c>
      <c r="V248" s="16">
        <v>1.2416322414146654</v>
      </c>
      <c r="W248" s="17">
        <f t="shared" si="24"/>
        <v>0.502946751724338</v>
      </c>
      <c r="X248" s="20">
        <f t="shared" si="25"/>
        <v>1.3819970562308697E-2</v>
      </c>
      <c r="Y248" s="170">
        <v>14619.042833797252</v>
      </c>
      <c r="AA248" s="249"/>
      <c r="AB248" s="170">
        <v>740.99103536488303</v>
      </c>
      <c r="AC248" s="16"/>
      <c r="AD248" s="16"/>
      <c r="AE248" s="16"/>
      <c r="AF248" s="16">
        <v>0.10459924856747636</v>
      </c>
    </row>
    <row r="249" spans="19:32" x14ac:dyDescent="0.25">
      <c r="S249" s="249"/>
      <c r="T249" s="19">
        <v>2019</v>
      </c>
      <c r="U249" s="169">
        <f t="shared" si="26"/>
        <v>2.5522187663177556E-2</v>
      </c>
      <c r="V249" s="16">
        <v>1.2298246044585164</v>
      </c>
      <c r="W249" s="17">
        <f t="shared" si="24"/>
        <v>0.49744839717289713</v>
      </c>
      <c r="X249" s="20">
        <f t="shared" si="25"/>
        <v>1.3689461085268485E-2</v>
      </c>
      <c r="Y249" s="170">
        <v>14406.248993939891</v>
      </c>
      <c r="AA249" s="249"/>
      <c r="AB249" s="170">
        <v>1122.8856259794886</v>
      </c>
      <c r="AC249" s="16"/>
      <c r="AD249" s="16"/>
      <c r="AE249" s="16"/>
      <c r="AF249" s="16">
        <v>0.11208995946707521</v>
      </c>
    </row>
    <row r="250" spans="19:32" x14ac:dyDescent="0.25">
      <c r="S250" s="249" t="s">
        <v>391</v>
      </c>
      <c r="T250" s="19">
        <v>1960</v>
      </c>
      <c r="U250" s="169">
        <f t="shared" ref="U250:U281" si="27">O9</f>
        <v>0.10010822098130574</v>
      </c>
      <c r="V250" s="16">
        <v>0.32241528973234096</v>
      </c>
      <c r="W250" s="17">
        <f t="shared" si="24"/>
        <v>0.22912560482877711</v>
      </c>
      <c r="X250" s="20">
        <f t="shared" si="25"/>
        <v>8.7123837438667659E-4</v>
      </c>
      <c r="Y250" s="16">
        <v>2525.0560816073039</v>
      </c>
      <c r="AA250" s="249"/>
      <c r="AB250" s="170">
        <v>2401.5465031180534</v>
      </c>
      <c r="AC250" s="16"/>
      <c r="AD250" s="16"/>
      <c r="AE250" s="16"/>
      <c r="AF250" s="16">
        <v>0.18594863538891715</v>
      </c>
    </row>
    <row r="251" spans="19:32" x14ac:dyDescent="0.25">
      <c r="S251" s="249"/>
      <c r="T251" s="19">
        <v>1961</v>
      </c>
      <c r="U251" s="169">
        <f t="shared" si="27"/>
        <v>0.10098191570011283</v>
      </c>
      <c r="V251" s="16">
        <v>0.33605954135951688</v>
      </c>
      <c r="W251" s="17">
        <f t="shared" si="24"/>
        <v>0.22989725126013089</v>
      </c>
      <c r="X251" s="20">
        <f t="shared" si="25"/>
        <v>1.1381097978845282E-3</v>
      </c>
      <c r="Y251" s="170">
        <v>2566.7203825524866</v>
      </c>
      <c r="AA251" s="249"/>
      <c r="AB251" s="170">
        <v>2823.8757905204266</v>
      </c>
      <c r="AC251" s="16"/>
      <c r="AD251" s="16"/>
      <c r="AE251" s="16"/>
      <c r="AF251" s="16">
        <v>0.25129809838538325</v>
      </c>
    </row>
    <row r="252" spans="19:32" x14ac:dyDescent="0.25">
      <c r="S252" s="249"/>
      <c r="T252" s="19">
        <v>1962</v>
      </c>
      <c r="U252" s="169">
        <f t="shared" si="27"/>
        <v>0.10129706468653556</v>
      </c>
      <c r="V252" s="16">
        <v>0.36611563299780747</v>
      </c>
      <c r="W252" s="17">
        <f t="shared" si="24"/>
        <v>0.23238184364350042</v>
      </c>
      <c r="X252" s="20">
        <f t="shared" si="25"/>
        <v>1.8116702885675436E-3</v>
      </c>
      <c r="Y252" s="170">
        <v>2700.3655484489559</v>
      </c>
      <c r="AA252" s="249"/>
      <c r="AB252" s="170">
        <v>3630.6171191760654</v>
      </c>
      <c r="AC252" s="16"/>
      <c r="AD252" s="16"/>
      <c r="AE252" s="16"/>
      <c r="AF252" s="16">
        <v>0.28128812870432252</v>
      </c>
    </row>
    <row r="253" spans="19:32" x14ac:dyDescent="0.25">
      <c r="S253" s="249"/>
      <c r="T253" s="19">
        <v>1963</v>
      </c>
      <c r="U253" s="169">
        <f t="shared" si="27"/>
        <v>0.10108058593147029</v>
      </c>
      <c r="V253" s="16">
        <v>0.40629431600506288</v>
      </c>
      <c r="W253" s="17">
        <f t="shared" si="24"/>
        <v>0.23435735595121737</v>
      </c>
      <c r="X253" s="20">
        <f t="shared" si="25"/>
        <v>2.9881764484395164E-3</v>
      </c>
      <c r="Y253" s="170">
        <v>2806.0822897481753</v>
      </c>
      <c r="AA253" s="249"/>
      <c r="AB253" s="170">
        <v>4142.3896556032805</v>
      </c>
      <c r="AC253" s="16"/>
      <c r="AD253" s="16"/>
      <c r="AE253" s="16"/>
      <c r="AF253" s="16">
        <v>0.34792697277703488</v>
      </c>
    </row>
    <row r="254" spans="19:32" x14ac:dyDescent="0.25">
      <c r="S254" s="249"/>
      <c r="T254" s="19">
        <v>1964</v>
      </c>
      <c r="U254" s="169">
        <f t="shared" si="27"/>
        <v>0.1008716464857535</v>
      </c>
      <c r="V254" s="16">
        <v>0.44986250464643263</v>
      </c>
      <c r="W254" s="17">
        <f t="shared" si="24"/>
        <v>0.23750655752847638</v>
      </c>
      <c r="X254" s="20">
        <f t="shared" si="25"/>
        <v>4.5488117679914003E-3</v>
      </c>
      <c r="Y254" s="170">
        <v>2973.6294977261359</v>
      </c>
      <c r="AA254" s="249"/>
      <c r="AB254" s="170">
        <v>4046.2105672281646</v>
      </c>
      <c r="AC254" s="16"/>
      <c r="AD254" s="16"/>
      <c r="AE254" s="16"/>
      <c r="AF254" s="16">
        <v>0.29279685380088089</v>
      </c>
    </row>
    <row r="255" spans="19:32" x14ac:dyDescent="0.25">
      <c r="S255" s="249"/>
      <c r="T255" s="19">
        <v>1965</v>
      </c>
      <c r="U255" s="169">
        <f t="shared" si="27"/>
        <v>0.10055755376267939</v>
      </c>
      <c r="V255" s="16">
        <v>0.46175406473612068</v>
      </c>
      <c r="W255" s="17">
        <f t="shared" si="24"/>
        <v>0.24136319602181142</v>
      </c>
      <c r="X255" s="20">
        <f t="shared" si="25"/>
        <v>4.8842950779024634E-3</v>
      </c>
      <c r="Y255" s="170">
        <v>3177.2172047486251</v>
      </c>
      <c r="AA255" s="249"/>
      <c r="AB255" s="170">
        <v>4996.3838229585972</v>
      </c>
      <c r="AC255" s="16"/>
      <c r="AD255" s="16"/>
      <c r="AE255" s="16"/>
      <c r="AF255" s="16">
        <v>0.24574833447247135</v>
      </c>
    </row>
    <row r="256" spans="19:32" x14ac:dyDescent="0.25">
      <c r="S256" s="249"/>
      <c r="T256" s="19">
        <v>1966</v>
      </c>
      <c r="U256" s="169">
        <f t="shared" si="27"/>
        <v>0.10011216455528099</v>
      </c>
      <c r="V256" s="16">
        <v>0.49046675763175612</v>
      </c>
      <c r="W256" s="17">
        <f t="shared" si="24"/>
        <v>0.24629341778473754</v>
      </c>
      <c r="X256" s="20">
        <f t="shared" si="25"/>
        <v>5.9687493095205314E-3</v>
      </c>
      <c r="Y256" s="170">
        <v>3434.9985024158336</v>
      </c>
      <c r="AA256" s="249"/>
      <c r="AB256" s="170">
        <v>6250.3265329098494</v>
      </c>
      <c r="AC256" s="16"/>
      <c r="AD256" s="16"/>
      <c r="AE256" s="16"/>
      <c r="AF256" s="16">
        <v>0.32533697449363791</v>
      </c>
    </row>
    <row r="257" spans="19:32" x14ac:dyDescent="0.25">
      <c r="S257" s="249"/>
      <c r="T257" s="19">
        <v>1967</v>
      </c>
      <c r="U257" s="169">
        <f t="shared" si="27"/>
        <v>9.9692499236038637E-2</v>
      </c>
      <c r="V257" s="16">
        <v>0.50094745681207942</v>
      </c>
      <c r="W257" s="17">
        <f t="shared" si="24"/>
        <v>0.24918856084210292</v>
      </c>
      <c r="X257" s="20">
        <f t="shared" si="25"/>
        <v>6.3187639900075731E-3</v>
      </c>
      <c r="Y257" s="170">
        <v>3585.1169189597349</v>
      </c>
      <c r="AA257" s="249"/>
      <c r="AB257" s="170">
        <v>6613.775879490845</v>
      </c>
      <c r="AC257" s="16"/>
      <c r="AD257" s="16"/>
      <c r="AE257" s="16"/>
      <c r="AF257" s="16">
        <v>0.5601269361291531</v>
      </c>
    </row>
    <row r="258" spans="19:32" x14ac:dyDescent="0.25">
      <c r="S258" s="249"/>
      <c r="T258" s="19">
        <v>1968</v>
      </c>
      <c r="U258" s="169">
        <f t="shared" si="27"/>
        <v>9.9216604896718061E-2</v>
      </c>
      <c r="V258" s="16">
        <v>0.55903058421969198</v>
      </c>
      <c r="W258" s="17">
        <f t="shared" si="24"/>
        <v>0.25467642284675346</v>
      </c>
      <c r="X258" s="20">
        <f t="shared" si="25"/>
        <v>9.1905785258186191E-3</v>
      </c>
      <c r="Y258" s="170">
        <v>3867.2083310547901</v>
      </c>
      <c r="AA258" s="249"/>
      <c r="AB258" s="170">
        <v>6156.3261721685121</v>
      </c>
      <c r="AC258" s="16"/>
      <c r="AD258" s="16"/>
      <c r="AE258" s="16"/>
      <c r="AF258" s="16">
        <v>0.38309214943470604</v>
      </c>
    </row>
    <row r="259" spans="19:32" x14ac:dyDescent="0.25">
      <c r="S259" s="249"/>
      <c r="T259" s="19">
        <v>1969</v>
      </c>
      <c r="U259" s="169">
        <f t="shared" si="27"/>
        <v>9.8606597163357124E-2</v>
      </c>
      <c r="V259" s="16">
        <v>0.60557906055748767</v>
      </c>
      <c r="W259" s="17">
        <f t="shared" si="24"/>
        <v>0.2599419426598128</v>
      </c>
      <c r="X259" s="20">
        <f t="shared" si="25"/>
        <v>1.1780038832919447E-2</v>
      </c>
      <c r="Y259" s="170">
        <v>4134.9433875844516</v>
      </c>
      <c r="AA259" s="249"/>
      <c r="AB259" s="170">
        <v>5909.1929626534875</v>
      </c>
      <c r="AC259" s="16"/>
      <c r="AD259" s="16"/>
      <c r="AE259" s="16"/>
      <c r="AF259" s="16">
        <v>0.42308992219776564</v>
      </c>
    </row>
    <row r="260" spans="19:32" x14ac:dyDescent="0.25">
      <c r="S260" s="249"/>
      <c r="T260" s="19">
        <v>1970</v>
      </c>
      <c r="U260" s="169">
        <f t="shared" si="27"/>
        <v>9.8161645730840644E-2</v>
      </c>
      <c r="V260" s="16">
        <v>0.62677416853299128</v>
      </c>
      <c r="W260" s="17">
        <f t="shared" si="24"/>
        <v>0.26335013845316452</v>
      </c>
      <c r="X260" s="20">
        <f t="shared" si="25"/>
        <v>1.2964898200004106E-2</v>
      </c>
      <c r="Y260" s="170">
        <v>4306.7656413545192</v>
      </c>
      <c r="AA260" s="249"/>
      <c r="AB260" s="170">
        <v>5591.7874653567333</v>
      </c>
      <c r="AC260" s="16"/>
      <c r="AD260" s="16"/>
      <c r="AE260" s="16"/>
      <c r="AF260" s="16">
        <v>0.3242746192037253</v>
      </c>
    </row>
    <row r="261" spans="19:32" x14ac:dyDescent="0.25">
      <c r="S261" s="249"/>
      <c r="T261" s="19">
        <v>1971</v>
      </c>
      <c r="U261" s="169">
        <f t="shared" si="27"/>
        <v>9.7869830035426542E-2</v>
      </c>
      <c r="V261" s="16">
        <v>0.63199495094506175</v>
      </c>
      <c r="W261" s="17">
        <f t="shared" si="24"/>
        <v>0.26942531186028534</v>
      </c>
      <c r="X261" s="20">
        <f t="shared" si="25"/>
        <v>1.2865649112630899E-2</v>
      </c>
      <c r="Y261" s="170">
        <v>4610.2748669549155</v>
      </c>
      <c r="AA261" s="249"/>
      <c r="AB261" s="170">
        <v>5372.5831934054995</v>
      </c>
      <c r="AC261" s="16"/>
      <c r="AD261" s="16"/>
      <c r="AE261" s="16"/>
      <c r="AF261" s="16">
        <v>0.34840411573312458</v>
      </c>
    </row>
    <row r="262" spans="19:32" x14ac:dyDescent="0.25">
      <c r="S262" s="249"/>
      <c r="T262" s="19">
        <v>1972</v>
      </c>
      <c r="U262" s="169">
        <f t="shared" si="27"/>
        <v>9.7386481919624748E-2</v>
      </c>
      <c r="V262" s="16">
        <v>0.67273169877322458</v>
      </c>
      <c r="W262" s="17">
        <f t="shared" si="24"/>
        <v>0.27756801906710021</v>
      </c>
      <c r="X262" s="20">
        <f t="shared" si="25"/>
        <v>1.5207321201280649E-2</v>
      </c>
      <c r="Y262" s="170">
        <v>5011.7529243498375</v>
      </c>
      <c r="AA262" s="249"/>
      <c r="AB262" s="170">
        <v>5163.8940720219489</v>
      </c>
      <c r="AC262" s="16"/>
      <c r="AD262" s="16"/>
      <c r="AE262" s="16"/>
      <c r="AF262" s="16">
        <v>0.22775099304887877</v>
      </c>
    </row>
    <row r="263" spans="19:32" x14ac:dyDescent="0.25">
      <c r="S263" s="249"/>
      <c r="T263" s="19">
        <v>1973</v>
      </c>
      <c r="U263" s="169">
        <f t="shared" si="27"/>
        <v>9.6898887616941376E-2</v>
      </c>
      <c r="V263" s="16">
        <v>0.7027510229294881</v>
      </c>
      <c r="W263" s="17">
        <f t="shared" si="24"/>
        <v>0.28856128936201642</v>
      </c>
      <c r="X263" s="20">
        <f t="shared" si="25"/>
        <v>1.6623307986750505E-2</v>
      </c>
      <c r="Y263" s="170">
        <v>5544.6811084001374</v>
      </c>
      <c r="AA263" s="249"/>
      <c r="AB263" s="170">
        <v>3915.0865978299448</v>
      </c>
      <c r="AC263" s="16"/>
      <c r="AD263" s="16"/>
      <c r="AE263" s="16"/>
      <c r="AF263" s="16">
        <v>0.26581195505980099</v>
      </c>
    </row>
    <row r="264" spans="19:32" x14ac:dyDescent="0.25">
      <c r="S264" s="249"/>
      <c r="T264" s="19">
        <v>1974</v>
      </c>
      <c r="U264" s="169">
        <f t="shared" si="27"/>
        <v>9.6414061582702715E-2</v>
      </c>
      <c r="V264" s="16">
        <v>0.65768420178614184</v>
      </c>
      <c r="W264" s="17">
        <f t="shared" si="24"/>
        <v>0.29882683277507399</v>
      </c>
      <c r="X264" s="20">
        <f t="shared" si="25"/>
        <v>1.2416068959790853E-2</v>
      </c>
      <c r="Y264" s="170">
        <v>6033.5305314580164</v>
      </c>
      <c r="AA264" s="249"/>
      <c r="AB264" s="170">
        <v>3672.0764053050898</v>
      </c>
      <c r="AC264" s="16"/>
      <c r="AD264" s="16"/>
      <c r="AE264" s="16"/>
      <c r="AF264" s="16">
        <v>0.25971538623267776</v>
      </c>
    </row>
    <row r="265" spans="19:32" x14ac:dyDescent="0.25">
      <c r="S265" s="249"/>
      <c r="T265" s="19">
        <v>1975</v>
      </c>
      <c r="U265" s="169">
        <f t="shared" si="27"/>
        <v>9.6076714086258591E-2</v>
      </c>
      <c r="V265" s="16">
        <v>0.55483538374833186</v>
      </c>
      <c r="W265" s="17">
        <f t="shared" si="24"/>
        <v>0.30914311103913311</v>
      </c>
      <c r="X265" s="20">
        <f t="shared" si="25"/>
        <v>5.7996413376808099E-3</v>
      </c>
      <c r="Y265" s="170">
        <v>6516.8401060838733</v>
      </c>
      <c r="AA265" s="249"/>
      <c r="AB265" s="170">
        <v>3698.759343592083</v>
      </c>
      <c r="AC265" s="16"/>
      <c r="AD265" s="16"/>
      <c r="AE265" s="16"/>
      <c r="AF265" s="16">
        <v>0.29009254350556302</v>
      </c>
    </row>
    <row r="266" spans="19:32" x14ac:dyDescent="0.25">
      <c r="S266" s="249"/>
      <c r="T266" s="19">
        <v>1976</v>
      </c>
      <c r="U266" s="169">
        <f t="shared" si="27"/>
        <v>9.5796004011371269E-2</v>
      </c>
      <c r="V266" s="16">
        <v>0.65199403908069609</v>
      </c>
      <c r="W266" s="17">
        <f t="shared" ref="W266:W329" si="28">$W$3*EXP(-$W$4*EXP(-$W$5*AB312))</f>
        <v>0.32323056366195041</v>
      </c>
      <c r="X266" s="20">
        <f t="shared" si="25"/>
        <v>1.035415159318937E-2</v>
      </c>
      <c r="Y266" s="170">
        <v>7164.9160902877129</v>
      </c>
      <c r="AA266" s="249"/>
      <c r="AB266" s="170">
        <v>4098.0282447428945</v>
      </c>
      <c r="AC266" s="16"/>
      <c r="AD266" s="16"/>
      <c r="AE266" s="16"/>
      <c r="AF266" s="16">
        <v>0.26990952713610938</v>
      </c>
    </row>
    <row r="267" spans="19:32" x14ac:dyDescent="0.25">
      <c r="S267" s="249"/>
      <c r="T267" s="19">
        <v>1977</v>
      </c>
      <c r="U267" s="169">
        <f t="shared" si="27"/>
        <v>9.5581666960878248E-2</v>
      </c>
      <c r="V267" s="16">
        <v>0.6490482342271906</v>
      </c>
      <c r="W267" s="17">
        <f t="shared" si="28"/>
        <v>0.33599399101008454</v>
      </c>
      <c r="X267" s="20">
        <f t="shared" ref="X267:X330" si="29">((W267-V267)^2)*U267</f>
        <v>9.3672862070750748E-3</v>
      </c>
      <c r="Y267" s="170">
        <v>7741.1451841269445</v>
      </c>
      <c r="AA267" s="249"/>
      <c r="AB267" s="170">
        <v>3799.9284803624487</v>
      </c>
      <c r="AC267" s="16"/>
      <c r="AD267" s="16"/>
      <c r="AE267" s="16"/>
      <c r="AF267" s="16">
        <v>0.43707207523335312</v>
      </c>
    </row>
    <row r="268" spans="19:32" x14ac:dyDescent="0.25">
      <c r="S268" s="249"/>
      <c r="T268" s="19">
        <v>1978</v>
      </c>
      <c r="U268" s="169">
        <f t="shared" si="27"/>
        <v>9.5388061569850066E-2</v>
      </c>
      <c r="V268" s="16">
        <v>0.69822592482955281</v>
      </c>
      <c r="W268" s="17">
        <f t="shared" si="28"/>
        <v>0.35525290227051387</v>
      </c>
      <c r="X268" s="20">
        <f t="shared" si="29"/>
        <v>1.1220544823554652E-2</v>
      </c>
      <c r="Y268" s="170">
        <v>8592.8030814249323</v>
      </c>
      <c r="AA268" s="249"/>
      <c r="AB268" s="170">
        <v>3853.9600076361266</v>
      </c>
      <c r="AC268" s="16"/>
      <c r="AD268" s="16"/>
      <c r="AE268" s="16"/>
      <c r="AF268" s="16">
        <v>0.44107455027248832</v>
      </c>
    </row>
    <row r="269" spans="19:32" x14ac:dyDescent="0.25">
      <c r="S269" s="249"/>
      <c r="T269" s="19">
        <v>1979</v>
      </c>
      <c r="U269" s="169">
        <f t="shared" si="27"/>
        <v>9.5209408092339104E-2</v>
      </c>
      <c r="V269" s="16">
        <v>0.67364234021666269</v>
      </c>
      <c r="W269" s="17">
        <f t="shared" si="28"/>
        <v>0.3769204565164086</v>
      </c>
      <c r="X269" s="20">
        <f t="shared" si="29"/>
        <v>8.3826053455007109E-3</v>
      </c>
      <c r="Y269" s="170">
        <v>9528.0718632802946</v>
      </c>
      <c r="AA269" s="249"/>
      <c r="AB269" s="170">
        <v>3348.8786099634608</v>
      </c>
      <c r="AC269" s="16"/>
      <c r="AD269" s="16"/>
      <c r="AE269" s="16"/>
      <c r="AF269" s="16">
        <v>0.44062590994339634</v>
      </c>
    </row>
    <row r="270" spans="19:32" x14ac:dyDescent="0.25">
      <c r="S270" s="249"/>
      <c r="T270" s="19">
        <v>1980</v>
      </c>
      <c r="U270" s="169">
        <f t="shared" si="27"/>
        <v>9.4963665837424854E-2</v>
      </c>
      <c r="V270" s="16">
        <v>0.59921316025376692</v>
      </c>
      <c r="W270" s="17">
        <f t="shared" si="28"/>
        <v>0.39859216701453282</v>
      </c>
      <c r="X270" s="20">
        <f t="shared" si="29"/>
        <v>3.8221719723658294E-3</v>
      </c>
      <c r="Y270" s="170">
        <v>10442.186609972116</v>
      </c>
      <c r="AA270" s="249"/>
      <c r="AB270" s="170">
        <v>3465.7967243437129</v>
      </c>
      <c r="AC270" s="16"/>
      <c r="AD270" s="16"/>
      <c r="AE270" s="16"/>
      <c r="AF270" s="16">
        <v>0.53875086768527558</v>
      </c>
    </row>
    <row r="271" spans="19:32" x14ac:dyDescent="0.25">
      <c r="S271" s="249"/>
      <c r="T271" s="19">
        <v>1981</v>
      </c>
      <c r="U271" s="169">
        <f t="shared" si="27"/>
        <v>9.4702722442987247E-2</v>
      </c>
      <c r="V271" s="16">
        <v>0.63929642998040859</v>
      </c>
      <c r="W271" s="17">
        <f t="shared" si="28"/>
        <v>0.42839325841219755</v>
      </c>
      <c r="X271" s="20">
        <f t="shared" si="29"/>
        <v>4.2123910891985047E-3</v>
      </c>
      <c r="Y271" s="170">
        <v>11669.112123858869</v>
      </c>
      <c r="AA271" s="249"/>
      <c r="AB271" s="170">
        <v>3885.5659531269916</v>
      </c>
      <c r="AC271" s="16"/>
      <c r="AD271" s="16"/>
      <c r="AE271" s="16"/>
      <c r="AF271" s="16">
        <v>0.46593405819237527</v>
      </c>
    </row>
    <row r="272" spans="19:32" x14ac:dyDescent="0.25">
      <c r="S272" s="249"/>
      <c r="T272" s="19">
        <v>1982</v>
      </c>
      <c r="U272" s="169">
        <f t="shared" si="27"/>
        <v>9.4368564408016622E-2</v>
      </c>
      <c r="V272" s="16">
        <v>0.59352252813170248</v>
      </c>
      <c r="W272" s="17">
        <f t="shared" si="28"/>
        <v>0.42961775204538788</v>
      </c>
      <c r="X272" s="20">
        <f t="shared" si="29"/>
        <v>2.535190308771387E-3</v>
      </c>
      <c r="Y272" s="170">
        <v>11718.854982021619</v>
      </c>
      <c r="AA272" s="249"/>
      <c r="AB272" s="170">
        <v>4392.7902107892869</v>
      </c>
      <c r="AC272" s="16"/>
      <c r="AD272" s="16"/>
      <c r="AE272" s="16"/>
      <c r="AF272" s="16">
        <v>0.46432662814944226</v>
      </c>
    </row>
    <row r="273" spans="19:32" x14ac:dyDescent="0.25">
      <c r="S273" s="249"/>
      <c r="T273" s="19">
        <v>1983</v>
      </c>
      <c r="U273" s="169">
        <f t="shared" si="27"/>
        <v>9.4007611250221682E-2</v>
      </c>
      <c r="V273" s="16">
        <v>0.65156963813702595</v>
      </c>
      <c r="W273" s="17">
        <f t="shared" si="28"/>
        <v>0.44767826329578608</v>
      </c>
      <c r="X273" s="20">
        <f t="shared" si="29"/>
        <v>3.9080555296127344E-3</v>
      </c>
      <c r="Y273" s="170">
        <v>12446.960906464705</v>
      </c>
      <c r="AA273" s="249"/>
      <c r="AB273" s="170">
        <v>4426.9647002033289</v>
      </c>
      <c r="AC273" s="16"/>
      <c r="AD273" s="16"/>
      <c r="AE273" s="16"/>
      <c r="AF273" s="16">
        <v>0.5957573085194362</v>
      </c>
    </row>
    <row r="274" spans="19:32" x14ac:dyDescent="0.25">
      <c r="S274" s="249"/>
      <c r="T274" s="19">
        <v>1984</v>
      </c>
      <c r="U274" s="169">
        <f t="shared" si="27"/>
        <v>9.3648375330183414E-2</v>
      </c>
      <c r="V274" s="16">
        <v>0.68615005368017234</v>
      </c>
      <c r="W274" s="17">
        <f t="shared" si="28"/>
        <v>0.47757677341532428</v>
      </c>
      <c r="X274" s="20">
        <f t="shared" si="29"/>
        <v>4.0739677822594911E-3</v>
      </c>
      <c r="Y274" s="170">
        <v>13631.494442825717</v>
      </c>
      <c r="AA274" s="249"/>
      <c r="AB274" s="170">
        <v>4035.7948188717764</v>
      </c>
      <c r="AC274" s="16"/>
      <c r="AD274" s="16"/>
      <c r="AE274" s="16"/>
      <c r="AF274" s="16">
        <v>0.60038404630828113</v>
      </c>
    </row>
    <row r="275" spans="19:32" x14ac:dyDescent="0.25">
      <c r="S275" s="249"/>
      <c r="T275" s="19">
        <v>1985</v>
      </c>
      <c r="U275" s="169">
        <f t="shared" si="27"/>
        <v>9.3289205818615314E-2</v>
      </c>
      <c r="V275" s="16">
        <v>0.65588903122415732</v>
      </c>
      <c r="W275" s="17">
        <f t="shared" si="28"/>
        <v>0.49778542805570375</v>
      </c>
      <c r="X275" s="20">
        <f t="shared" si="29"/>
        <v>2.3319268934949553E-3</v>
      </c>
      <c r="Y275" s="170">
        <v>14419.311383539283</v>
      </c>
      <c r="AA275" s="249"/>
      <c r="AB275" s="170">
        <v>4316.3849678736606</v>
      </c>
      <c r="AC275" s="16"/>
      <c r="AD275" s="16"/>
      <c r="AE275" s="16"/>
      <c r="AF275" s="16">
        <v>0.64071883052933754</v>
      </c>
    </row>
    <row r="276" spans="19:32" x14ac:dyDescent="0.25">
      <c r="S276" s="249"/>
      <c r="T276" s="19">
        <v>1986</v>
      </c>
      <c r="U276" s="169">
        <f t="shared" si="27"/>
        <v>9.2921896705167678E-2</v>
      </c>
      <c r="V276" s="16">
        <v>0.68659677550402909</v>
      </c>
      <c r="W276" s="17">
        <f t="shared" si="28"/>
        <v>0.50785439388574494</v>
      </c>
      <c r="X276" s="20">
        <f t="shared" si="29"/>
        <v>2.9687467161606789E-3</v>
      </c>
      <c r="Y276" s="170">
        <v>14808.433932204007</v>
      </c>
      <c r="AA276" s="249"/>
      <c r="AB276" s="170">
        <v>4839.0731843939966</v>
      </c>
      <c r="AC276" s="16"/>
      <c r="AD276" s="16"/>
      <c r="AE276" s="16"/>
      <c r="AF276" s="16">
        <v>0.71761973615884744</v>
      </c>
    </row>
    <row r="277" spans="19:32" x14ac:dyDescent="0.25">
      <c r="S277" s="249"/>
      <c r="T277" s="19">
        <v>1987</v>
      </c>
      <c r="U277" s="169">
        <f t="shared" si="27"/>
        <v>9.2529838397666056E-2</v>
      </c>
      <c r="V277" s="16">
        <v>0.70930477575416073</v>
      </c>
      <c r="W277" s="17">
        <f t="shared" si="28"/>
        <v>0.5289747037297462</v>
      </c>
      <c r="X277" s="20">
        <f t="shared" si="29"/>
        <v>3.0089717889710912E-3</v>
      </c>
      <c r="Y277" s="170">
        <v>15618.037360029273</v>
      </c>
      <c r="AA277" s="249"/>
      <c r="AB277" s="170">
        <v>4867.6482980099681</v>
      </c>
      <c r="AC277" s="16"/>
      <c r="AD277" s="16"/>
      <c r="AE277" s="16"/>
      <c r="AF277" s="16">
        <v>0.70250459752446159</v>
      </c>
    </row>
    <row r="278" spans="19:32" x14ac:dyDescent="0.25">
      <c r="S278" s="249"/>
      <c r="T278" s="19">
        <v>1988</v>
      </c>
      <c r="U278" s="169">
        <f t="shared" si="27"/>
        <v>9.2149750645101641E-2</v>
      </c>
      <c r="V278" s="16">
        <v>0.72264350274467004</v>
      </c>
      <c r="W278" s="17">
        <f t="shared" si="28"/>
        <v>0.56097217514541131</v>
      </c>
      <c r="X278" s="20">
        <f t="shared" si="29"/>
        <v>2.4085749966110633E-3</v>
      </c>
      <c r="Y278" s="170">
        <v>16829.734306341481</v>
      </c>
      <c r="AA278" s="249"/>
      <c r="AB278" s="170">
        <v>4955.8604241465564</v>
      </c>
      <c r="AC278" s="16"/>
      <c r="AD278" s="16"/>
      <c r="AE278" s="16"/>
      <c r="AF278" s="16">
        <v>0.72022743301267877</v>
      </c>
    </row>
    <row r="279" spans="19:32" x14ac:dyDescent="0.25">
      <c r="S279" s="249"/>
      <c r="T279" s="19">
        <v>1989</v>
      </c>
      <c r="U279" s="169">
        <f t="shared" si="27"/>
        <v>9.1857338491007384E-2</v>
      </c>
      <c r="V279" s="16">
        <v>0.64815913391169</v>
      </c>
      <c r="W279" s="17">
        <f t="shared" si="28"/>
        <v>0.59313076611848459</v>
      </c>
      <c r="X279" s="20">
        <f t="shared" si="29"/>
        <v>2.7815515975390708E-4</v>
      </c>
      <c r="Y279" s="170">
        <v>18032.74264342001</v>
      </c>
      <c r="AA279" s="249"/>
      <c r="AB279" s="170">
        <v>5603.7423188550019</v>
      </c>
      <c r="AC279" s="16"/>
      <c r="AD279" s="16"/>
      <c r="AE279" s="16"/>
      <c r="AF279" s="16">
        <v>0.80878396638898431</v>
      </c>
    </row>
    <row r="280" spans="19:32" x14ac:dyDescent="0.25">
      <c r="S280" s="249"/>
      <c r="T280" s="19">
        <v>1990</v>
      </c>
      <c r="U280" s="169">
        <f t="shared" si="27"/>
        <v>9.1705040487373102E-2</v>
      </c>
      <c r="V280" s="16">
        <v>0.66415661847603924</v>
      </c>
      <c r="W280" s="17">
        <f t="shared" si="28"/>
        <v>0.6158060788351335</v>
      </c>
      <c r="X280" s="20">
        <f t="shared" si="29"/>
        <v>2.1438572200684902E-4</v>
      </c>
      <c r="Y280" s="170">
        <v>18873.882133124716</v>
      </c>
      <c r="AA280" s="249"/>
      <c r="AB280" s="170">
        <v>6650.5274403596823</v>
      </c>
      <c r="AC280" s="16"/>
      <c r="AD280" s="16"/>
      <c r="AE280" s="16"/>
      <c r="AF280" s="16">
        <v>0.89870894055427664</v>
      </c>
    </row>
    <row r="281" spans="19:32" x14ac:dyDescent="0.25">
      <c r="S281" s="249"/>
      <c r="T281" s="19">
        <v>1991</v>
      </c>
      <c r="U281" s="169">
        <f t="shared" si="27"/>
        <v>9.1692431846488689E-2</v>
      </c>
      <c r="V281" s="16">
        <v>0.62517334172974814</v>
      </c>
      <c r="W281" s="17">
        <f t="shared" si="28"/>
        <v>0.6279018856663654</v>
      </c>
      <c r="X281" s="20">
        <f t="shared" si="29"/>
        <v>6.8264575514873093E-7</v>
      </c>
      <c r="Y281" s="170">
        <v>19320.600771314948</v>
      </c>
      <c r="AA281" s="249"/>
      <c r="AB281" s="170">
        <v>8074.6815863336979</v>
      </c>
      <c r="AC281" s="16"/>
      <c r="AD281" s="16"/>
      <c r="AE281" s="16"/>
      <c r="AF281" s="16">
        <v>1.019423337955299</v>
      </c>
    </row>
    <row r="282" spans="19:32" x14ac:dyDescent="0.25">
      <c r="S282" s="249"/>
      <c r="T282" s="19">
        <v>1992</v>
      </c>
      <c r="U282" s="169">
        <f t="shared" ref="U282:U309" si="30">O41</f>
        <v>9.1766500594883046E-2</v>
      </c>
      <c r="V282" s="16">
        <v>0.63493348144085504</v>
      </c>
      <c r="W282" s="17">
        <f t="shared" si="28"/>
        <v>0.64904106745290346</v>
      </c>
      <c r="X282" s="20">
        <f t="shared" si="29"/>
        <v>1.8263734462380777E-5</v>
      </c>
      <c r="Y282" s="170">
        <v>20098.570297531794</v>
      </c>
      <c r="AA282" s="249"/>
      <c r="AB282" s="170">
        <v>9359.1673864289623</v>
      </c>
      <c r="AC282" s="16"/>
      <c r="AD282" s="16"/>
      <c r="AE282" s="16"/>
      <c r="AF282" s="16">
        <v>0.93294698644042673</v>
      </c>
    </row>
    <row r="283" spans="19:32" x14ac:dyDescent="0.25">
      <c r="S283" s="249"/>
      <c r="T283" s="19">
        <v>1993</v>
      </c>
      <c r="U283" s="169">
        <f t="shared" si="30"/>
        <v>9.1831460049958069E-2</v>
      </c>
      <c r="V283" s="16">
        <v>0.64783214398215039</v>
      </c>
      <c r="W283" s="17">
        <f t="shared" si="28"/>
        <v>0.67469140100379577</v>
      </c>
      <c r="X283" s="20">
        <f t="shared" si="29"/>
        <v>6.6249023235308733E-5</v>
      </c>
      <c r="Y283" s="170">
        <v>21038.842548260865</v>
      </c>
      <c r="AA283" s="249"/>
      <c r="AB283" s="170">
        <v>10848.274813610507</v>
      </c>
      <c r="AC283" s="16"/>
      <c r="AD283" s="16"/>
      <c r="AE283" s="16"/>
      <c r="AF283" s="16">
        <v>1.0590343882827375</v>
      </c>
    </row>
    <row r="284" spans="19:32" x14ac:dyDescent="0.25">
      <c r="S284" s="249"/>
      <c r="T284" s="19">
        <v>1994</v>
      </c>
      <c r="U284" s="169">
        <f t="shared" si="30"/>
        <v>9.1864790742273147E-2</v>
      </c>
      <c r="V284" s="16">
        <v>0.74176123484691092</v>
      </c>
      <c r="W284" s="17">
        <f t="shared" si="28"/>
        <v>0.69977103482344172</v>
      </c>
      <c r="X284" s="20">
        <f t="shared" si="29"/>
        <v>1.619738767773865E-4</v>
      </c>
      <c r="Y284" s="170">
        <v>21955.428659845933</v>
      </c>
      <c r="AA284" s="249"/>
      <c r="AB284" s="170">
        <v>13129.366928580386</v>
      </c>
      <c r="AC284" s="16"/>
      <c r="AD284" s="16"/>
      <c r="AE284" s="16"/>
      <c r="AF284" s="16">
        <v>1.1763175988422965</v>
      </c>
    </row>
    <row r="285" spans="19:32" x14ac:dyDescent="0.25">
      <c r="S285" s="249"/>
      <c r="T285" s="19">
        <v>1995</v>
      </c>
      <c r="U285" s="169">
        <f t="shared" si="30"/>
        <v>9.1896211344688075E-2</v>
      </c>
      <c r="V285" s="16">
        <v>0.58244511550295586</v>
      </c>
      <c r="W285" s="17">
        <f t="shared" si="28"/>
        <v>0.70697019609482536</v>
      </c>
      <c r="X285" s="20">
        <f t="shared" si="29"/>
        <v>1.424988205732936E-3</v>
      </c>
      <c r="Y285" s="170">
        <v>22218.19707685303</v>
      </c>
      <c r="AA285" s="249"/>
      <c r="AB285" s="170">
        <v>11204.006655342338</v>
      </c>
      <c r="AC285" s="16"/>
      <c r="AD285" s="16"/>
      <c r="AE285" s="16"/>
      <c r="AF285" s="16">
        <v>1.1856793756671338</v>
      </c>
    </row>
    <row r="286" spans="19:32" x14ac:dyDescent="0.25">
      <c r="S286" s="249"/>
      <c r="T286" s="19">
        <v>1996</v>
      </c>
      <c r="U286" s="169">
        <f t="shared" si="30"/>
        <v>9.1926660690880194E-2</v>
      </c>
      <c r="V286" s="16">
        <v>0.57316060607245989</v>
      </c>
      <c r="W286" s="17">
        <f t="shared" si="28"/>
        <v>0.73491862247594086</v>
      </c>
      <c r="X286" s="20">
        <f t="shared" si="29"/>
        <v>2.4053213689883409E-3</v>
      </c>
      <c r="Y286" s="170">
        <v>23237.574034078429</v>
      </c>
      <c r="AA286" s="249"/>
      <c r="AB286" s="170">
        <v>13053.569811088648</v>
      </c>
      <c r="AC286" s="16"/>
      <c r="AD286" s="16"/>
      <c r="AE286" s="16"/>
      <c r="AF286" s="16">
        <v>0.99024571429747155</v>
      </c>
    </row>
    <row r="287" spans="19:32" x14ac:dyDescent="0.25">
      <c r="S287" s="249"/>
      <c r="T287" s="19">
        <v>1997</v>
      </c>
      <c r="U287" s="169">
        <f t="shared" si="30"/>
        <v>9.1987396959344575E-2</v>
      </c>
      <c r="V287" s="16">
        <v>0.67759514943011734</v>
      </c>
      <c r="W287" s="17">
        <f t="shared" si="28"/>
        <v>0.76953030057615113</v>
      </c>
      <c r="X287" s="20">
        <f t="shared" si="29"/>
        <v>7.7748410368721197E-4</v>
      </c>
      <c r="Y287" s="170">
        <v>24500.07574861079</v>
      </c>
      <c r="AA287" s="249"/>
      <c r="AB287" s="170">
        <v>15767.440427002675</v>
      </c>
      <c r="AC287" s="16"/>
      <c r="AD287" s="16"/>
      <c r="AE287" s="16"/>
      <c r="AF287" s="16">
        <v>1.1761565619606329</v>
      </c>
    </row>
    <row r="288" spans="19:32" x14ac:dyDescent="0.25">
      <c r="S288" s="249"/>
      <c r="T288" s="19">
        <v>1998</v>
      </c>
      <c r="U288" s="169">
        <f t="shared" si="30"/>
        <v>9.2036267185939394E-2</v>
      </c>
      <c r="V288" s="16">
        <v>0.74058023989494604</v>
      </c>
      <c r="W288" s="17">
        <f t="shared" si="28"/>
        <v>0.79475123632165245</v>
      </c>
      <c r="X288" s="20">
        <f t="shared" si="29"/>
        <v>2.7008013649836363E-4</v>
      </c>
      <c r="Y288" s="170">
        <v>25421.563808171741</v>
      </c>
      <c r="AA288" s="249"/>
      <c r="AB288" s="170">
        <v>16581.28215888908</v>
      </c>
      <c r="AC288" s="16"/>
      <c r="AD288" s="16"/>
      <c r="AE288" s="16"/>
      <c r="AF288" s="16">
        <v>1.1790996488897387</v>
      </c>
    </row>
    <row r="289" spans="19:32" x14ac:dyDescent="0.25">
      <c r="S289" s="249"/>
      <c r="T289" s="19">
        <v>1999</v>
      </c>
      <c r="U289" s="169">
        <f t="shared" si="30"/>
        <v>9.2104373593084807E-2</v>
      </c>
      <c r="V289" s="16">
        <v>0.79753605665586702</v>
      </c>
      <c r="W289" s="17">
        <f t="shared" si="28"/>
        <v>0.83243704584431033</v>
      </c>
      <c r="X289" s="20">
        <f t="shared" si="29"/>
        <v>1.1219040754925595E-4</v>
      </c>
      <c r="Y289" s="170">
        <v>26803.34486873764</v>
      </c>
      <c r="AA289" s="249"/>
      <c r="AB289" s="170">
        <v>15484.283293805373</v>
      </c>
      <c r="AC289" s="16"/>
      <c r="AD289" s="16"/>
      <c r="AE289" s="16"/>
      <c r="AF289" s="16">
        <v>1.086333458446276</v>
      </c>
    </row>
    <row r="290" spans="19:32" x14ac:dyDescent="0.25">
      <c r="S290" s="249"/>
      <c r="T290" s="19">
        <v>2000</v>
      </c>
      <c r="U290" s="169">
        <f t="shared" si="30"/>
        <v>9.2187136553095114E-2</v>
      </c>
      <c r="V290" s="16">
        <v>0.74572832518967069</v>
      </c>
      <c r="W290" s="17">
        <f t="shared" si="28"/>
        <v>0.87626378600945809</v>
      </c>
      <c r="X290" s="20">
        <f t="shared" si="29"/>
        <v>1.5708233154106853E-3</v>
      </c>
      <c r="Y290" s="170">
        <v>28421.627001943067</v>
      </c>
      <c r="AA290" s="249"/>
      <c r="AB290" s="170">
        <v>15248.620316835704</v>
      </c>
      <c r="AC290" s="16"/>
      <c r="AD290" s="16"/>
      <c r="AE290" s="16"/>
      <c r="AF290" s="16">
        <v>1.0211791065429205</v>
      </c>
    </row>
    <row r="291" spans="19:32" x14ac:dyDescent="0.25">
      <c r="S291" s="249"/>
      <c r="T291" s="19">
        <v>2001</v>
      </c>
      <c r="U291" s="169">
        <f t="shared" si="30"/>
        <v>9.2224117417313276E-2</v>
      </c>
      <c r="V291" s="16">
        <v>0.76883566740247922</v>
      </c>
      <c r="W291" s="17">
        <f t="shared" si="28"/>
        <v>0.89198742270387565</v>
      </c>
      <c r="X291" s="20">
        <f t="shared" si="29"/>
        <v>1.3987036889863936E-3</v>
      </c>
      <c r="Y291" s="170">
        <v>29006.138028050224</v>
      </c>
      <c r="AA291" s="249"/>
      <c r="AB291" s="170">
        <v>12990.105668860917</v>
      </c>
      <c r="AC291" s="16"/>
      <c r="AD291" s="16"/>
      <c r="AE291" s="16"/>
      <c r="AF291" s="16">
        <v>1.237899462013297</v>
      </c>
    </row>
    <row r="292" spans="19:32" x14ac:dyDescent="0.25">
      <c r="S292" s="249"/>
      <c r="T292" s="19">
        <v>2002</v>
      </c>
      <c r="U292" s="169">
        <f t="shared" si="30"/>
        <v>9.2237341197793365E-2</v>
      </c>
      <c r="V292" s="16">
        <v>0.78103445591310594</v>
      </c>
      <c r="W292" s="17">
        <f t="shared" si="28"/>
        <v>0.90882537561950649</v>
      </c>
      <c r="X292" s="20">
        <f t="shared" si="29"/>
        <v>1.5062836676433911E-3</v>
      </c>
      <c r="Y292" s="170">
        <v>29634.809286465941</v>
      </c>
      <c r="AA292" s="249"/>
      <c r="AB292" s="170">
        <v>12848.849499016887</v>
      </c>
      <c r="AC292" s="16"/>
      <c r="AD292" s="16"/>
      <c r="AE292" s="16"/>
      <c r="AF292" s="16">
        <v>1.2517165337642953</v>
      </c>
    </row>
    <row r="293" spans="19:32" x14ac:dyDescent="0.25">
      <c r="S293" s="249"/>
      <c r="T293" s="19">
        <v>2003</v>
      </c>
      <c r="U293" s="169">
        <f t="shared" si="30"/>
        <v>9.220703679009537E-2</v>
      </c>
      <c r="V293" s="16">
        <v>0.8685853505050728</v>
      </c>
      <c r="W293" s="17">
        <f t="shared" si="28"/>
        <v>0.93950353034122036</v>
      </c>
      <c r="X293" s="20">
        <f t="shared" si="29"/>
        <v>4.6374498567258542E-4</v>
      </c>
      <c r="Y293" s="170">
        <v>30788.482054069063</v>
      </c>
      <c r="AA293" s="249"/>
      <c r="AB293" s="170">
        <v>13520.810268922763</v>
      </c>
      <c r="AC293" s="16"/>
      <c r="AD293" s="16"/>
      <c r="AE293" s="16"/>
      <c r="AF293" s="16">
        <v>1.315042160418983</v>
      </c>
    </row>
    <row r="294" spans="19:32" x14ac:dyDescent="0.25">
      <c r="S294" s="249"/>
      <c r="T294" s="19">
        <v>2004</v>
      </c>
      <c r="U294" s="169">
        <f t="shared" si="30"/>
        <v>9.2231619851317781E-2</v>
      </c>
      <c r="V294" s="16">
        <v>0.98683163892959702</v>
      </c>
      <c r="W294" s="17">
        <f t="shared" si="28"/>
        <v>0.98854189208007592</v>
      </c>
      <c r="X294" s="20">
        <f t="shared" si="29"/>
        <v>2.6977433731519152E-7</v>
      </c>
      <c r="Y294" s="170">
        <v>32658.849223354762</v>
      </c>
      <c r="AA294" s="249"/>
      <c r="AB294" s="170">
        <v>14619.042833797252</v>
      </c>
      <c r="AC294" s="16"/>
      <c r="AD294" s="16"/>
      <c r="AE294" s="16"/>
      <c r="AF294" s="16">
        <v>1.2416322414146654</v>
      </c>
    </row>
    <row r="295" spans="19:32" x14ac:dyDescent="0.25">
      <c r="S295" s="249"/>
      <c r="T295" s="19">
        <v>2005</v>
      </c>
      <c r="U295" s="169">
        <f t="shared" si="30"/>
        <v>9.2267473666478403E-2</v>
      </c>
      <c r="V295" s="16">
        <v>1.048063769439384</v>
      </c>
      <c r="W295" s="17">
        <f t="shared" si="28"/>
        <v>1.0427713491163688</v>
      </c>
      <c r="X295" s="20">
        <f t="shared" si="29"/>
        <v>2.5843854451424606E-6</v>
      </c>
      <c r="Y295" s="170">
        <v>34773.333791445853</v>
      </c>
      <c r="AA295" s="249"/>
      <c r="AB295" s="170">
        <v>14406.248993939891</v>
      </c>
      <c r="AC295" s="16"/>
      <c r="AD295" s="16"/>
      <c r="AE295" s="16"/>
      <c r="AF295" s="16">
        <v>1.2298246044585164</v>
      </c>
    </row>
    <row r="296" spans="19:32" x14ac:dyDescent="0.25">
      <c r="S296" s="249"/>
      <c r="T296" s="19">
        <v>2006</v>
      </c>
      <c r="U296" s="169">
        <f t="shared" si="30"/>
        <v>9.2344201192850722E-2</v>
      </c>
      <c r="V296" s="16">
        <v>1.0797120284253421</v>
      </c>
      <c r="W296" s="17">
        <f t="shared" si="28"/>
        <v>1.0915869640794937</v>
      </c>
      <c r="X296" s="20">
        <f t="shared" si="29"/>
        <v>1.3021834125026247E-5</v>
      </c>
      <c r="Y296" s="170">
        <v>36727.482241743186</v>
      </c>
      <c r="AA296" s="249" t="s">
        <v>391</v>
      </c>
      <c r="AB296" s="16">
        <v>2525.0560816073039</v>
      </c>
      <c r="AC296" s="16"/>
      <c r="AD296" s="16"/>
      <c r="AE296" s="16"/>
      <c r="AF296" s="16">
        <v>0.32241528973234096</v>
      </c>
    </row>
    <row r="297" spans="19:32" x14ac:dyDescent="0.25">
      <c r="S297" s="249"/>
      <c r="T297" s="19">
        <v>2007</v>
      </c>
      <c r="U297" s="169">
        <f t="shared" si="30"/>
        <v>9.2424557272248339E-2</v>
      </c>
      <c r="V297" s="16">
        <v>1.056824295884738</v>
      </c>
      <c r="W297" s="17">
        <f t="shared" si="28"/>
        <v>1.1294100176267188</v>
      </c>
      <c r="X297" s="20">
        <f t="shared" si="29"/>
        <v>4.8695606345538329E-4</v>
      </c>
      <c r="Y297" s="170">
        <v>38280.818494357765</v>
      </c>
      <c r="AA297" s="249"/>
      <c r="AB297" s="170">
        <v>2566.7203825524866</v>
      </c>
      <c r="AC297" s="16"/>
      <c r="AD297" s="16"/>
      <c r="AE297" s="16"/>
      <c r="AF297" s="16">
        <v>0.33605954135951688</v>
      </c>
    </row>
    <row r="298" spans="19:32" x14ac:dyDescent="0.25">
      <c r="S298" s="249"/>
      <c r="T298" s="19">
        <v>2008</v>
      </c>
      <c r="U298" s="169">
        <f t="shared" si="30"/>
        <v>9.2504445803002849E-2</v>
      </c>
      <c r="V298" s="16">
        <v>1.0819899082642432</v>
      </c>
      <c r="W298" s="17">
        <f t="shared" si="28"/>
        <v>1.1409689757163701</v>
      </c>
      <c r="X298" s="20">
        <f t="shared" si="29"/>
        <v>3.2177952663172115E-4</v>
      </c>
      <c r="Y298" s="170">
        <v>38763.177544550963</v>
      </c>
      <c r="AA298" s="249"/>
      <c r="AB298" s="170">
        <v>2700.3655484489559</v>
      </c>
      <c r="AC298" s="16"/>
      <c r="AD298" s="16"/>
      <c r="AE298" s="16"/>
      <c r="AF298" s="16">
        <v>0.36611563299780747</v>
      </c>
    </row>
    <row r="299" spans="19:32" x14ac:dyDescent="0.25">
      <c r="S299" s="249"/>
      <c r="T299" s="19">
        <v>2009</v>
      </c>
      <c r="U299" s="169">
        <f t="shared" si="30"/>
        <v>9.2566243428237174E-2</v>
      </c>
      <c r="V299" s="16">
        <v>1.0254398694927187</v>
      </c>
      <c r="W299" s="17">
        <f t="shared" si="28"/>
        <v>1.0963439345724582</v>
      </c>
      <c r="X299" s="20">
        <f t="shared" si="29"/>
        <v>4.6536627746013206E-4</v>
      </c>
      <c r="Y299" s="170">
        <v>36920.841352490221</v>
      </c>
      <c r="AA299" s="249"/>
      <c r="AB299" s="170">
        <v>2806.0822897481753</v>
      </c>
      <c r="AC299" s="16"/>
      <c r="AD299" s="16"/>
      <c r="AE299" s="16"/>
      <c r="AF299" s="16">
        <v>0.40629431600506288</v>
      </c>
    </row>
    <row r="300" spans="19:32" x14ac:dyDescent="0.25">
      <c r="S300" s="249"/>
      <c r="T300" s="19">
        <v>2010</v>
      </c>
      <c r="U300" s="169">
        <f t="shared" si="30"/>
        <v>9.2617690842332442E-2</v>
      </c>
      <c r="V300" s="16">
        <v>1.0946543338490011</v>
      </c>
      <c r="W300" s="17">
        <f t="shared" si="28"/>
        <v>1.1374310744699527</v>
      </c>
      <c r="X300" s="20">
        <f t="shared" si="29"/>
        <v>1.6947643881256257E-4</v>
      </c>
      <c r="Y300" s="170">
        <v>38615.139385886854</v>
      </c>
      <c r="AA300" s="249"/>
      <c r="AB300" s="170">
        <v>2973.6294977261359</v>
      </c>
      <c r="AC300" s="16"/>
      <c r="AD300" s="16"/>
      <c r="AE300" s="16"/>
      <c r="AF300" s="16">
        <v>0.44986250464643263</v>
      </c>
    </row>
    <row r="301" spans="19:32" x14ac:dyDescent="0.25">
      <c r="S301" s="249"/>
      <c r="T301" s="19">
        <v>2011</v>
      </c>
      <c r="U301" s="169">
        <f t="shared" si="30"/>
        <v>9.2630434891013066E-2</v>
      </c>
      <c r="V301" s="16">
        <v>0.99758715563895151</v>
      </c>
      <c r="W301" s="17">
        <f t="shared" si="28"/>
        <v>1.1726207783799025</v>
      </c>
      <c r="X301" s="20">
        <f t="shared" si="29"/>
        <v>2.8378972444457183E-3</v>
      </c>
      <c r="Y301" s="170">
        <v>40104.099823735698</v>
      </c>
      <c r="AA301" s="249"/>
      <c r="AB301" s="170">
        <v>3177.2172047486251</v>
      </c>
      <c r="AC301" s="16"/>
      <c r="AD301" s="16"/>
      <c r="AE301" s="16"/>
      <c r="AF301" s="16">
        <v>0.46175406473612068</v>
      </c>
    </row>
    <row r="302" spans="19:32" x14ac:dyDescent="0.25">
      <c r="S302" s="249"/>
      <c r="T302" s="19">
        <v>2012</v>
      </c>
      <c r="U302" s="169">
        <f t="shared" si="30"/>
        <v>9.2623864396190789E-2</v>
      </c>
      <c r="V302" s="16">
        <v>1.0336799812663209</v>
      </c>
      <c r="W302" s="17">
        <f t="shared" si="28"/>
        <v>1.1996687749684498</v>
      </c>
      <c r="X302" s="20">
        <f t="shared" si="29"/>
        <v>2.5519986126892628E-3</v>
      </c>
      <c r="Y302" s="170">
        <v>41275.198129244905</v>
      </c>
      <c r="AA302" s="249"/>
      <c r="AB302" s="170">
        <v>3434.9985024158336</v>
      </c>
      <c r="AC302" s="16"/>
      <c r="AD302" s="16"/>
      <c r="AE302" s="16"/>
      <c r="AF302" s="16">
        <v>0.49046675763175612</v>
      </c>
    </row>
    <row r="303" spans="19:32" x14ac:dyDescent="0.25">
      <c r="S303" s="249"/>
      <c r="T303" s="19">
        <v>2013</v>
      </c>
      <c r="U303" s="169">
        <f t="shared" si="30"/>
        <v>9.2584892462824447E-2</v>
      </c>
      <c r="V303" s="16">
        <v>1.1194089011846251</v>
      </c>
      <c r="W303" s="17">
        <f t="shared" si="28"/>
        <v>1.2242800401959808</v>
      </c>
      <c r="X303" s="20">
        <f t="shared" si="29"/>
        <v>1.0182445548260533E-3</v>
      </c>
      <c r="Y303" s="170">
        <v>42362.925202954626</v>
      </c>
      <c r="AA303" s="249"/>
      <c r="AB303" s="170">
        <v>3585.1169189597349</v>
      </c>
      <c r="AC303" s="16"/>
      <c r="AD303" s="16"/>
      <c r="AE303" s="16"/>
      <c r="AF303" s="16">
        <v>0.50094745681207942</v>
      </c>
    </row>
    <row r="304" spans="19:32" x14ac:dyDescent="0.25">
      <c r="S304" s="249"/>
      <c r="T304" s="19">
        <v>2014</v>
      </c>
      <c r="U304" s="169">
        <f t="shared" si="30"/>
        <v>9.2564464959655562E-2</v>
      </c>
      <c r="V304" s="16">
        <v>1.2163163313598275</v>
      </c>
      <c r="W304" s="17">
        <f t="shared" si="28"/>
        <v>1.2505315401058257</v>
      </c>
      <c r="X304" s="20">
        <f t="shared" si="29"/>
        <v>1.0836341500354766E-4</v>
      </c>
      <c r="Y304" s="170">
        <v>43548.466697873009</v>
      </c>
      <c r="AA304" s="249"/>
      <c r="AB304" s="170">
        <v>3867.2083310547901</v>
      </c>
      <c r="AC304" s="16"/>
      <c r="AD304" s="16"/>
      <c r="AE304" s="16"/>
      <c r="AF304" s="16">
        <v>0.55903058421969198</v>
      </c>
    </row>
    <row r="305" spans="19:32" x14ac:dyDescent="0.25">
      <c r="S305" s="249"/>
      <c r="T305" s="19">
        <v>2015</v>
      </c>
      <c r="U305" s="169">
        <f t="shared" si="30"/>
        <v>9.2532977781570117E-2</v>
      </c>
      <c r="V305" s="16">
        <v>1.2671082027482481</v>
      </c>
      <c r="W305" s="17">
        <f t="shared" si="28"/>
        <v>1.2563741246047131</v>
      </c>
      <c r="X305" s="20">
        <f t="shared" si="29"/>
        <v>1.0661689821506601E-5</v>
      </c>
      <c r="Y305" s="170">
        <v>43816.107113227001</v>
      </c>
      <c r="AA305" s="249"/>
      <c r="AB305" s="170">
        <v>4134.9433875844516</v>
      </c>
      <c r="AC305" s="16"/>
      <c r="AD305" s="16"/>
      <c r="AE305" s="16"/>
      <c r="AF305" s="16">
        <v>0.60557906055748767</v>
      </c>
    </row>
    <row r="306" spans="19:32" x14ac:dyDescent="0.25">
      <c r="S306" s="249"/>
      <c r="T306" s="19">
        <v>2016</v>
      </c>
      <c r="U306" s="169">
        <f t="shared" si="30"/>
        <v>9.2513521121617356E-2</v>
      </c>
      <c r="V306" s="16">
        <v>1.3358588314715314</v>
      </c>
      <c r="W306" s="17">
        <f t="shared" si="28"/>
        <v>1.2647142279855932</v>
      </c>
      <c r="X306" s="20">
        <f t="shared" si="29"/>
        <v>4.6826223887374121E-4</v>
      </c>
      <c r="Y306" s="170">
        <v>44200.650752707719</v>
      </c>
      <c r="AA306" s="249"/>
      <c r="AB306" s="170">
        <v>4306.7656413545192</v>
      </c>
      <c r="AC306" s="16"/>
      <c r="AD306" s="16"/>
      <c r="AE306" s="16"/>
      <c r="AF306" s="16">
        <v>0.62677416853299128</v>
      </c>
    </row>
    <row r="307" spans="19:32" x14ac:dyDescent="0.25">
      <c r="S307" s="249"/>
      <c r="T307" s="19">
        <v>2017</v>
      </c>
      <c r="U307" s="169">
        <f t="shared" si="30"/>
        <v>9.2458604935039268E-2</v>
      </c>
      <c r="V307" s="16">
        <v>1.3184332624223436</v>
      </c>
      <c r="W307" s="17">
        <f t="shared" si="28"/>
        <v>1.3010774644500085</v>
      </c>
      <c r="X307" s="20">
        <f t="shared" si="29"/>
        <v>2.785072522563539E-5</v>
      </c>
      <c r="Y307" s="170">
        <v>45913.572319761901</v>
      </c>
      <c r="AA307" s="249"/>
      <c r="AB307" s="170">
        <v>4610.2748669549155</v>
      </c>
      <c r="AC307" s="16"/>
      <c r="AD307" s="16"/>
      <c r="AE307" s="16"/>
      <c r="AF307" s="16">
        <v>0.63199495094506175</v>
      </c>
    </row>
    <row r="308" spans="19:32" x14ac:dyDescent="0.25">
      <c r="S308" s="249"/>
      <c r="T308" s="19">
        <v>2018</v>
      </c>
      <c r="U308" s="169">
        <f t="shared" si="30"/>
        <v>9.2388915146501618E-2</v>
      </c>
      <c r="V308" s="16">
        <v>1.3272011031898443</v>
      </c>
      <c r="W308" s="17">
        <f t="shared" si="28"/>
        <v>1.3436739452020894</v>
      </c>
      <c r="X308" s="20">
        <f t="shared" si="29"/>
        <v>2.5070150088795496E-5</v>
      </c>
      <c r="Y308" s="170">
        <v>48003.030529980337</v>
      </c>
      <c r="AA308" s="249"/>
      <c r="AB308" s="170">
        <v>5011.7529243498375</v>
      </c>
      <c r="AC308" s="16"/>
      <c r="AD308" s="16"/>
      <c r="AE308" s="16"/>
      <c r="AF308" s="16">
        <v>0.67273169877322458</v>
      </c>
    </row>
    <row r="309" spans="19:32" x14ac:dyDescent="0.25">
      <c r="S309" s="249"/>
      <c r="T309" s="19">
        <v>2019</v>
      </c>
      <c r="U309" s="169">
        <f t="shared" si="30"/>
        <v>9.2322236212392328E-2</v>
      </c>
      <c r="V309" s="16">
        <v>1.3481086854716307</v>
      </c>
      <c r="W309" s="17">
        <f t="shared" si="28"/>
        <v>1.3735699683753579</v>
      </c>
      <c r="X309" s="20">
        <f t="shared" si="29"/>
        <v>5.9850375595105681E-5</v>
      </c>
      <c r="Y309" s="170">
        <v>49530.004705229621</v>
      </c>
      <c r="AA309" s="249"/>
      <c r="AB309" s="170">
        <v>5544.6811084001374</v>
      </c>
      <c r="AC309" s="16"/>
      <c r="AD309" s="16"/>
      <c r="AE309" s="16"/>
      <c r="AF309" s="16">
        <v>0.7027510229294881</v>
      </c>
    </row>
    <row r="310" spans="19:32" x14ac:dyDescent="0.25">
      <c r="S310" s="249" t="s">
        <v>392</v>
      </c>
      <c r="T310" s="19">
        <v>1960</v>
      </c>
      <c r="U310" s="169">
        <f t="shared" ref="U310:U341" si="31">P9</f>
        <v>0.28724280106675865</v>
      </c>
      <c r="V310" s="16">
        <v>8.0768094131888173E-3</v>
      </c>
      <c r="W310" s="17">
        <f t="shared" si="28"/>
        <v>0.18649532314633074</v>
      </c>
      <c r="X310" s="20">
        <f t="shared" si="29"/>
        <v>9.1438477809408277E-3</v>
      </c>
      <c r="Y310" s="16">
        <v>89.859619021193609</v>
      </c>
      <c r="AA310" s="249"/>
      <c r="AB310" s="170">
        <v>6033.5305314580164</v>
      </c>
      <c r="AC310" s="16"/>
      <c r="AD310" s="16"/>
      <c r="AE310" s="16"/>
      <c r="AF310" s="16">
        <v>0.65768420178614184</v>
      </c>
    </row>
    <row r="311" spans="19:32" x14ac:dyDescent="0.25">
      <c r="S311" s="249"/>
      <c r="T311" s="19">
        <v>1961</v>
      </c>
      <c r="U311" s="169">
        <f t="shared" si="31"/>
        <v>0.29070602486995123</v>
      </c>
      <c r="V311" s="16">
        <v>9.1543901923276817E-3</v>
      </c>
      <c r="W311" s="17">
        <f t="shared" si="28"/>
        <v>0.18650301063827321</v>
      </c>
      <c r="X311" s="20">
        <f t="shared" si="29"/>
        <v>9.1434408911270793E-3</v>
      </c>
      <c r="Y311" s="170">
        <v>90.325745371300243</v>
      </c>
      <c r="AA311" s="249"/>
      <c r="AB311" s="170">
        <v>6516.8401060838733</v>
      </c>
      <c r="AC311" s="16"/>
      <c r="AD311" s="16"/>
      <c r="AE311" s="16"/>
      <c r="AF311" s="16">
        <v>0.55483538374833186</v>
      </c>
    </row>
    <row r="312" spans="19:32" x14ac:dyDescent="0.25">
      <c r="S312" s="249"/>
      <c r="T312" s="19">
        <v>1962</v>
      </c>
      <c r="U312" s="169">
        <f t="shared" si="31"/>
        <v>0.29293869000272227</v>
      </c>
      <c r="V312" s="16">
        <v>1.1262331864797871E-2</v>
      </c>
      <c r="W312" s="17">
        <f t="shared" si="28"/>
        <v>0.18658302586314748</v>
      </c>
      <c r="X312" s="20">
        <f t="shared" si="29"/>
        <v>9.0041577964265502E-3</v>
      </c>
      <c r="Y312" s="170">
        <v>95.17675961588958</v>
      </c>
      <c r="AA312" s="249"/>
      <c r="AB312" s="170">
        <v>7164.9160902877129</v>
      </c>
      <c r="AC312" s="16"/>
      <c r="AD312" s="16"/>
      <c r="AE312" s="16"/>
      <c r="AF312" s="16">
        <v>0.65199403908069609</v>
      </c>
    </row>
    <row r="313" spans="19:32" x14ac:dyDescent="0.25">
      <c r="S313" s="249"/>
      <c r="T313" s="19">
        <v>1963</v>
      </c>
      <c r="U313" s="169">
        <f t="shared" si="31"/>
        <v>0.29390639478214936</v>
      </c>
      <c r="V313" s="16">
        <v>1.2002774809773565E-2</v>
      </c>
      <c r="W313" s="17">
        <f t="shared" si="28"/>
        <v>0.18678706269694967</v>
      </c>
      <c r="X313" s="20">
        <f t="shared" si="29"/>
        <v>8.9787073068852852E-3</v>
      </c>
      <c r="Y313" s="170">
        <v>107.54128189378247</v>
      </c>
      <c r="AA313" s="249"/>
      <c r="AB313" s="170">
        <v>7741.1451841269445</v>
      </c>
      <c r="AC313" s="16"/>
      <c r="AD313" s="16"/>
      <c r="AE313" s="16"/>
      <c r="AF313" s="16">
        <v>0.6490482342271906</v>
      </c>
    </row>
    <row r="314" spans="19:32" x14ac:dyDescent="0.25">
      <c r="S314" s="249"/>
      <c r="T314" s="19">
        <v>1964</v>
      </c>
      <c r="U314" s="169">
        <f t="shared" si="31"/>
        <v>0.29501257842450845</v>
      </c>
      <c r="V314" s="16">
        <v>1.0953320563883904E-2</v>
      </c>
      <c r="W314" s="17">
        <f t="shared" si="28"/>
        <v>0.18698164150601221</v>
      </c>
      <c r="X314" s="20">
        <f t="shared" si="29"/>
        <v>9.1412508379245735E-3</v>
      </c>
      <c r="Y314" s="170">
        <v>119.32537993008579</v>
      </c>
      <c r="AA314" s="249"/>
      <c r="AB314" s="170">
        <v>8592.8030814249323</v>
      </c>
      <c r="AC314" s="16"/>
      <c r="AD314" s="16"/>
      <c r="AE314" s="16"/>
      <c r="AF314" s="16">
        <v>0.69822592482955281</v>
      </c>
    </row>
    <row r="315" spans="19:32" x14ac:dyDescent="0.25">
      <c r="S315" s="249"/>
      <c r="T315" s="19">
        <v>1965</v>
      </c>
      <c r="U315" s="169">
        <f t="shared" si="31"/>
        <v>0.29613783175719011</v>
      </c>
      <c r="V315" s="16">
        <v>1.3913619896209118E-2</v>
      </c>
      <c r="W315" s="17">
        <f t="shared" si="28"/>
        <v>0.18705352459740335</v>
      </c>
      <c r="X315" s="20">
        <f t="shared" si="29"/>
        <v>8.8774501149661376E-3</v>
      </c>
      <c r="Y315" s="170">
        <v>123.67697644946708</v>
      </c>
      <c r="AA315" s="249"/>
      <c r="AB315" s="170">
        <v>9528.0718632802946</v>
      </c>
      <c r="AC315" s="16"/>
      <c r="AD315" s="16"/>
      <c r="AE315" s="16"/>
      <c r="AF315" s="16">
        <v>0.67364234021666269</v>
      </c>
    </row>
    <row r="316" spans="19:32" x14ac:dyDescent="0.25">
      <c r="S316" s="249"/>
      <c r="T316" s="19">
        <v>1966</v>
      </c>
      <c r="U316" s="169">
        <f t="shared" si="31"/>
        <v>0.29706768163218128</v>
      </c>
      <c r="V316" s="16">
        <v>1.6656354914374394E-2</v>
      </c>
      <c r="W316" s="17">
        <f t="shared" si="28"/>
        <v>0.18672205112683324</v>
      </c>
      <c r="X316" s="20">
        <f t="shared" si="29"/>
        <v>8.5918927966311103E-3</v>
      </c>
      <c r="Y316" s="170">
        <v>103.60246400701658</v>
      </c>
      <c r="AA316" s="249"/>
      <c r="AB316" s="170">
        <v>10442.186609972116</v>
      </c>
      <c r="AC316" s="16"/>
      <c r="AD316" s="16"/>
      <c r="AE316" s="16"/>
      <c r="AF316" s="16">
        <v>0.59921316025376692</v>
      </c>
    </row>
    <row r="317" spans="19:32" x14ac:dyDescent="0.25">
      <c r="S317" s="249"/>
      <c r="T317" s="19">
        <v>1967</v>
      </c>
      <c r="U317" s="169">
        <f t="shared" si="31"/>
        <v>0.29821124632542684</v>
      </c>
      <c r="V317" s="16">
        <v>1.8777327330800904E-2</v>
      </c>
      <c r="W317" s="17">
        <f t="shared" si="28"/>
        <v>0.18671943232511232</v>
      </c>
      <c r="X317" s="20">
        <f t="shared" si="29"/>
        <v>8.4109141953971414E-3</v>
      </c>
      <c r="Y317" s="170">
        <v>103.44378358777095</v>
      </c>
      <c r="AA317" s="249"/>
      <c r="AB317" s="170">
        <v>11669.112123858869</v>
      </c>
      <c r="AC317" s="16"/>
      <c r="AD317" s="16"/>
      <c r="AE317" s="16"/>
      <c r="AF317" s="16">
        <v>0.63929642998040859</v>
      </c>
    </row>
    <row r="318" spans="19:32" x14ac:dyDescent="0.25">
      <c r="S318" s="249"/>
      <c r="T318" s="19">
        <v>1968</v>
      </c>
      <c r="U318" s="169">
        <f t="shared" si="31"/>
        <v>0.29944524823759117</v>
      </c>
      <c r="V318" s="16">
        <v>2.0920738450151636E-2</v>
      </c>
      <c r="W318" s="17">
        <f t="shared" si="28"/>
        <v>0.18682964414258696</v>
      </c>
      <c r="X318" s="20">
        <f t="shared" si="29"/>
        <v>8.2424595297796409E-3</v>
      </c>
      <c r="Y318" s="170">
        <v>110.12070935352675</v>
      </c>
      <c r="AA318" s="249"/>
      <c r="AB318" s="170">
        <v>11718.854982021619</v>
      </c>
      <c r="AC318" s="16"/>
      <c r="AD318" s="16"/>
      <c r="AE318" s="16"/>
      <c r="AF318" s="16">
        <v>0.59352252813170248</v>
      </c>
    </row>
    <row r="319" spans="19:32" x14ac:dyDescent="0.25">
      <c r="S319" s="249"/>
      <c r="T319" s="19">
        <v>1969</v>
      </c>
      <c r="U319" s="169">
        <f t="shared" si="31"/>
        <v>0.30041792395249839</v>
      </c>
      <c r="V319" s="16">
        <v>2.395369382870333E-2</v>
      </c>
      <c r="W319" s="17">
        <f t="shared" si="28"/>
        <v>0.18699692558617345</v>
      </c>
      <c r="X319" s="20">
        <f t="shared" si="29"/>
        <v>7.9860383388844058E-3</v>
      </c>
      <c r="Y319" s="170">
        <v>120.25071530980618</v>
      </c>
      <c r="AA319" s="249"/>
      <c r="AB319" s="170">
        <v>12446.960906464705</v>
      </c>
      <c r="AC319" s="16"/>
      <c r="AD319" s="16"/>
      <c r="AE319" s="16"/>
      <c r="AF319" s="16">
        <v>0.65156963813702595</v>
      </c>
    </row>
    <row r="320" spans="19:32" x14ac:dyDescent="0.25">
      <c r="S320" s="249"/>
      <c r="T320" s="19">
        <v>1970</v>
      </c>
      <c r="U320" s="169">
        <f t="shared" si="31"/>
        <v>0.3015237917501965</v>
      </c>
      <c r="V320" s="16">
        <v>2.5535502304742077E-2</v>
      </c>
      <c r="W320" s="17">
        <f t="shared" si="28"/>
        <v>0.1871204739888663</v>
      </c>
      <c r="X320" s="20">
        <f t="shared" si="29"/>
        <v>7.8726966723922515E-3</v>
      </c>
      <c r="Y320" s="170">
        <v>127.72903168391113</v>
      </c>
      <c r="AA320" s="249"/>
      <c r="AB320" s="170">
        <v>13631.494442825717</v>
      </c>
      <c r="AC320" s="16"/>
      <c r="AD320" s="16"/>
      <c r="AE320" s="16"/>
      <c r="AF320" s="16">
        <v>0.68615005368017234</v>
      </c>
    </row>
    <row r="321" spans="19:32" x14ac:dyDescent="0.25">
      <c r="S321" s="249"/>
      <c r="T321" s="19">
        <v>1971</v>
      </c>
      <c r="U321" s="169">
        <f t="shared" si="31"/>
        <v>0.30257246677938204</v>
      </c>
      <c r="V321" s="16">
        <v>2.4083555431395995E-2</v>
      </c>
      <c r="W321" s="17">
        <f t="shared" si="28"/>
        <v>0.18722378382367499</v>
      </c>
      <c r="X321" s="20">
        <f t="shared" si="29"/>
        <v>8.0528857553309741E-3</v>
      </c>
      <c r="Y321" s="170">
        <v>133.98012838888454</v>
      </c>
      <c r="AA321" s="249"/>
      <c r="AB321" s="170">
        <v>14419.311383539283</v>
      </c>
      <c r="AC321" s="16"/>
      <c r="AD321" s="16"/>
      <c r="AE321" s="16"/>
      <c r="AF321" s="16">
        <v>0.65588903122415732</v>
      </c>
    </row>
    <row r="322" spans="19:32" x14ac:dyDescent="0.25">
      <c r="S322" s="249"/>
      <c r="T322" s="19">
        <v>1972</v>
      </c>
      <c r="U322" s="169">
        <f t="shared" si="31"/>
        <v>0.3039293462501691</v>
      </c>
      <c r="V322" s="16">
        <v>2.4379741378783067E-2</v>
      </c>
      <c r="W322" s="17">
        <f t="shared" si="28"/>
        <v>0.18731837752708916</v>
      </c>
      <c r="X322" s="20">
        <f t="shared" si="29"/>
        <v>8.0690199552163073E-3</v>
      </c>
      <c r="Y322" s="170">
        <v>139.70207958572053</v>
      </c>
      <c r="AA322" s="249"/>
      <c r="AB322" s="170">
        <v>14808.433932204007</v>
      </c>
      <c r="AC322" s="16"/>
      <c r="AD322" s="16"/>
      <c r="AE322" s="16"/>
      <c r="AF322" s="16">
        <v>0.68659677550402909</v>
      </c>
    </row>
    <row r="323" spans="19:32" x14ac:dyDescent="0.25">
      <c r="S323" s="249"/>
      <c r="T323" s="19">
        <v>1973</v>
      </c>
      <c r="U323" s="169">
        <f t="shared" si="31"/>
        <v>0.30554383846022337</v>
      </c>
      <c r="V323" s="16">
        <v>3.1925432159180124E-2</v>
      </c>
      <c r="W323" s="17">
        <f t="shared" si="28"/>
        <v>0.18774980549108636</v>
      </c>
      <c r="X323" s="20">
        <f t="shared" si="29"/>
        <v>7.418981843536873E-3</v>
      </c>
      <c r="Y323" s="170">
        <v>165.77791512395018</v>
      </c>
      <c r="AA323" s="249"/>
      <c r="AB323" s="170">
        <v>15618.037360029273</v>
      </c>
      <c r="AC323" s="16"/>
      <c r="AD323" s="16"/>
      <c r="AE323" s="16"/>
      <c r="AF323" s="16">
        <v>0.70930477575416073</v>
      </c>
    </row>
    <row r="324" spans="19:32" x14ac:dyDescent="0.25">
      <c r="S324" s="249"/>
      <c r="T324" s="19">
        <v>1974</v>
      </c>
      <c r="U324" s="169">
        <f t="shared" si="31"/>
        <v>0.30722317124004295</v>
      </c>
      <c r="V324" s="16">
        <v>3.1669317563947655E-2</v>
      </c>
      <c r="W324" s="17">
        <f t="shared" si="28"/>
        <v>0.1883905315035258</v>
      </c>
      <c r="X324" s="20">
        <f t="shared" si="29"/>
        <v>7.5458738709927586E-3</v>
      </c>
      <c r="Y324" s="170">
        <v>204.44013648169258</v>
      </c>
      <c r="AA324" s="249"/>
      <c r="AB324" s="170">
        <v>16829.734306341481</v>
      </c>
      <c r="AC324" s="16"/>
      <c r="AD324" s="16"/>
      <c r="AE324" s="16"/>
      <c r="AF324" s="16">
        <v>0.72264350274467004</v>
      </c>
    </row>
    <row r="325" spans="19:32" x14ac:dyDescent="0.25">
      <c r="S325" s="249"/>
      <c r="T325" s="19">
        <v>1975</v>
      </c>
      <c r="U325" s="169">
        <f t="shared" si="31"/>
        <v>0.30919286021305153</v>
      </c>
      <c r="V325" s="16">
        <v>2.8178971313102218E-2</v>
      </c>
      <c r="W325" s="17">
        <f t="shared" si="28"/>
        <v>0.1884848479491735</v>
      </c>
      <c r="X325" s="20">
        <f t="shared" si="29"/>
        <v>7.9456301087311703E-3</v>
      </c>
      <c r="Y325" s="170">
        <v>210.12490231984799</v>
      </c>
      <c r="AA325" s="249"/>
      <c r="AB325" s="170">
        <v>18032.74264342001</v>
      </c>
      <c r="AC325" s="16"/>
      <c r="AD325" s="16"/>
      <c r="AE325" s="16"/>
      <c r="AF325" s="16">
        <v>0.64815913391169</v>
      </c>
    </row>
    <row r="326" spans="19:32" x14ac:dyDescent="0.25">
      <c r="S326" s="249"/>
      <c r="T326" s="19">
        <v>1976</v>
      </c>
      <c r="U326" s="169">
        <f t="shared" si="31"/>
        <v>0.31144513404296148</v>
      </c>
      <c r="V326" s="16">
        <v>2.4167515698287272E-2</v>
      </c>
      <c r="W326" s="17">
        <f t="shared" si="28"/>
        <v>0.18885930580652921</v>
      </c>
      <c r="X326" s="20">
        <f t="shared" si="29"/>
        <v>8.4474465040851737E-3</v>
      </c>
      <c r="Y326" s="170">
        <v>232.6785568224042</v>
      </c>
      <c r="AA326" s="249"/>
      <c r="AB326" s="170">
        <v>18873.882133124716</v>
      </c>
      <c r="AC326" s="16"/>
      <c r="AD326" s="16"/>
      <c r="AE326" s="16"/>
      <c r="AF326" s="16">
        <v>0.66415661847603924</v>
      </c>
    </row>
    <row r="327" spans="19:32" x14ac:dyDescent="0.25">
      <c r="S327" s="249"/>
      <c r="T327" s="19">
        <v>1977</v>
      </c>
      <c r="U327" s="169">
        <f t="shared" si="31"/>
        <v>0.31382607652352934</v>
      </c>
      <c r="V327" s="16">
        <v>2.844000632291039E-2</v>
      </c>
      <c r="W327" s="17">
        <f t="shared" si="28"/>
        <v>0.18951695550534239</v>
      </c>
      <c r="X327" s="20">
        <f t="shared" si="29"/>
        <v>8.1424634563106637E-3</v>
      </c>
      <c r="Y327" s="170">
        <v>272.22662343270412</v>
      </c>
      <c r="AA327" s="249"/>
      <c r="AB327" s="170">
        <v>19320.600771314948</v>
      </c>
      <c r="AC327" s="16"/>
      <c r="AD327" s="16"/>
      <c r="AE327" s="16"/>
      <c r="AF327" s="16">
        <v>0.62517334172974814</v>
      </c>
    </row>
    <row r="328" spans="19:32" x14ac:dyDescent="0.25">
      <c r="S328" s="249"/>
      <c r="T328" s="19">
        <v>1978</v>
      </c>
      <c r="U328" s="169">
        <f t="shared" si="31"/>
        <v>0.31622023456919979</v>
      </c>
      <c r="V328" s="16">
        <v>2.9688730933986055E-2</v>
      </c>
      <c r="W328" s="17">
        <f t="shared" si="28"/>
        <v>0.19019532346447962</v>
      </c>
      <c r="X328" s="20">
        <f t="shared" si="29"/>
        <v>8.1465814972886668E-3</v>
      </c>
      <c r="Y328" s="170">
        <v>312.93791030491741</v>
      </c>
      <c r="AA328" s="249"/>
      <c r="AB328" s="170">
        <v>20098.570297531794</v>
      </c>
      <c r="AC328" s="16"/>
      <c r="AD328" s="16"/>
      <c r="AE328" s="16"/>
      <c r="AF328" s="16">
        <v>0.63493348144085504</v>
      </c>
    </row>
    <row r="329" spans="19:32" x14ac:dyDescent="0.25">
      <c r="S329" s="249"/>
      <c r="T329" s="19">
        <v>1979</v>
      </c>
      <c r="U329" s="169">
        <f t="shared" si="31"/>
        <v>0.31862450704615247</v>
      </c>
      <c r="V329" s="16">
        <v>3.5181208915061914E-2</v>
      </c>
      <c r="W329" s="17">
        <f t="shared" si="28"/>
        <v>0.19078222815178708</v>
      </c>
      <c r="X329" s="20">
        <f t="shared" si="29"/>
        <v>7.7144337086302219E-3</v>
      </c>
      <c r="Y329" s="170">
        <v>348.092843787052</v>
      </c>
      <c r="AA329" s="249"/>
      <c r="AB329" s="170">
        <v>21038.842548260865</v>
      </c>
      <c r="AC329" s="16"/>
      <c r="AD329" s="16"/>
      <c r="AE329" s="16"/>
      <c r="AF329" s="16">
        <v>0.64783214398215039</v>
      </c>
    </row>
    <row r="330" spans="19:32" x14ac:dyDescent="0.25">
      <c r="S330" s="249"/>
      <c r="T330" s="19">
        <v>1980</v>
      </c>
      <c r="U330" s="169">
        <f t="shared" si="31"/>
        <v>0.32113479478527956</v>
      </c>
      <c r="V330" s="16">
        <v>3.0215953362539516E-2</v>
      </c>
      <c r="W330" s="17">
        <f t="shared" ref="W330:W393" si="32">$W$3*EXP(-$W$4*EXP(-$W$5*AB376))</f>
        <v>0.19175083978332452</v>
      </c>
      <c r="X330" s="20">
        <f t="shared" si="29"/>
        <v>8.3795370398056339E-3</v>
      </c>
      <c r="Y330" s="170">
        <v>405.97602025130999</v>
      </c>
      <c r="AA330" s="249"/>
      <c r="AB330" s="170">
        <v>21955.428659845933</v>
      </c>
      <c r="AC330" s="16"/>
      <c r="AD330" s="16"/>
      <c r="AE330" s="16"/>
      <c r="AF330" s="16">
        <v>0.74176123484691092</v>
      </c>
    </row>
    <row r="331" spans="19:32" x14ac:dyDescent="0.25">
      <c r="S331" s="249"/>
      <c r="T331" s="19">
        <v>1981</v>
      </c>
      <c r="U331" s="169">
        <f t="shared" si="31"/>
        <v>0.32365247334340752</v>
      </c>
      <c r="V331" s="16">
        <v>1.7697879695468415E-2</v>
      </c>
      <c r="W331" s="17">
        <f t="shared" si="32"/>
        <v>0.19218975689946319</v>
      </c>
      <c r="X331" s="20">
        <f t="shared" ref="X331:X394" si="33">((W331-V331)^2)*U331</f>
        <v>9.8543812396864987E-3</v>
      </c>
      <c r="Y331" s="170">
        <v>432.15000334457739</v>
      </c>
      <c r="AA331" s="249"/>
      <c r="AB331" s="170">
        <v>22218.19707685303</v>
      </c>
      <c r="AC331" s="16"/>
      <c r="AD331" s="16"/>
      <c r="AE331" s="16"/>
      <c r="AF331" s="16">
        <v>0.58244511550295586</v>
      </c>
    </row>
    <row r="332" spans="19:32" x14ac:dyDescent="0.25">
      <c r="S332" s="249"/>
      <c r="T332" s="19">
        <v>1982</v>
      </c>
      <c r="U332" s="169">
        <f t="shared" si="31"/>
        <v>0.32603411229075774</v>
      </c>
      <c r="V332" s="16">
        <v>2.9186454097343547E-2</v>
      </c>
      <c r="W332" s="17">
        <f t="shared" si="32"/>
        <v>0.19241619620785858</v>
      </c>
      <c r="X332" s="20">
        <f t="shared" si="33"/>
        <v>8.6868361654109799E-3</v>
      </c>
      <c r="Y332" s="170">
        <v>445.63988257763054</v>
      </c>
      <c r="AA332" s="249"/>
      <c r="AB332" s="170">
        <v>23237.574034078429</v>
      </c>
      <c r="AC332" s="16"/>
      <c r="AD332" s="16"/>
      <c r="AE332" s="16"/>
      <c r="AF332" s="16">
        <v>0.57316060607245989</v>
      </c>
    </row>
    <row r="333" spans="19:32" x14ac:dyDescent="0.25">
      <c r="S333" s="249"/>
      <c r="T333" s="19">
        <v>1983</v>
      </c>
      <c r="U333" s="169">
        <f t="shared" si="31"/>
        <v>0.32843750081138662</v>
      </c>
      <c r="V333" s="16">
        <v>3.3255091525688708E-2</v>
      </c>
      <c r="W333" s="17">
        <f t="shared" si="32"/>
        <v>0.19261680355416863</v>
      </c>
      <c r="X333" s="20">
        <f t="shared" si="33"/>
        <v>8.3410497640252317E-3</v>
      </c>
      <c r="Y333" s="170">
        <v>457.58325481074826</v>
      </c>
      <c r="AA333" s="249"/>
      <c r="AB333" s="170">
        <v>24500.07574861079</v>
      </c>
      <c r="AC333" s="16"/>
      <c r="AD333" s="16"/>
      <c r="AE333" s="16"/>
      <c r="AF333" s="16">
        <v>0.67759514943011734</v>
      </c>
    </row>
    <row r="334" spans="19:32" x14ac:dyDescent="0.25">
      <c r="S334" s="249"/>
      <c r="T334" s="19">
        <v>1984</v>
      </c>
      <c r="U334" s="169">
        <f t="shared" si="31"/>
        <v>0.33091022792696756</v>
      </c>
      <c r="V334" s="16">
        <v>3.7049719038658085E-2</v>
      </c>
      <c r="W334" s="17">
        <f t="shared" si="32"/>
        <v>0.19269836234835164</v>
      </c>
      <c r="X334" s="20">
        <f t="shared" si="33"/>
        <v>8.0167966911910016E-3</v>
      </c>
      <c r="Y334" s="170">
        <v>462.43690758749813</v>
      </c>
      <c r="AA334" s="249"/>
      <c r="AB334" s="170">
        <v>25421.563808171741</v>
      </c>
      <c r="AC334" s="16"/>
      <c r="AD334" s="16"/>
      <c r="AE334" s="16"/>
      <c r="AF334" s="16">
        <v>0.74058023989494604</v>
      </c>
    </row>
    <row r="335" spans="19:32" x14ac:dyDescent="0.25">
      <c r="S335" s="249"/>
      <c r="T335" s="19">
        <v>1985</v>
      </c>
      <c r="U335" s="169">
        <f t="shared" si="31"/>
        <v>0.33323251506451651</v>
      </c>
      <c r="V335" s="16">
        <v>3.2581757684649403E-2</v>
      </c>
      <c r="W335" s="17">
        <f t="shared" si="32"/>
        <v>0.19259288567463673</v>
      </c>
      <c r="X335" s="20">
        <f t="shared" si="33"/>
        <v>8.5319390535056727E-3</v>
      </c>
      <c r="Y335" s="170">
        <v>456.15965254657289</v>
      </c>
      <c r="AA335" s="249"/>
      <c r="AB335" s="170">
        <v>26803.34486873764</v>
      </c>
      <c r="AC335" s="16"/>
      <c r="AD335" s="16"/>
      <c r="AE335" s="16"/>
      <c r="AF335" s="16">
        <v>0.79753605665586702</v>
      </c>
    </row>
    <row r="336" spans="19:32" x14ac:dyDescent="0.25">
      <c r="S336" s="249"/>
      <c r="T336" s="19">
        <v>1986</v>
      </c>
      <c r="U336" s="169">
        <f t="shared" si="31"/>
        <v>0.33533852948747533</v>
      </c>
      <c r="V336" s="16">
        <v>2.903868217684202E-2</v>
      </c>
      <c r="W336" s="17">
        <f t="shared" si="32"/>
        <v>0.19296426821346219</v>
      </c>
      <c r="X336" s="20">
        <f t="shared" si="33"/>
        <v>9.0110820769620081E-3</v>
      </c>
      <c r="Y336" s="170">
        <v>478.25309215695404</v>
      </c>
      <c r="AA336" s="249"/>
      <c r="AB336" s="170">
        <v>28421.627001943067</v>
      </c>
      <c r="AC336" s="16"/>
      <c r="AD336" s="16"/>
      <c r="AE336" s="16"/>
      <c r="AF336" s="16">
        <v>0.74572832518967069</v>
      </c>
    </row>
    <row r="337" spans="19:32" x14ac:dyDescent="0.25">
      <c r="S337" s="249"/>
      <c r="T337" s="19">
        <v>1987</v>
      </c>
      <c r="U337" s="169">
        <f t="shared" si="31"/>
        <v>0.33727429030549549</v>
      </c>
      <c r="V337" s="16">
        <v>4.0379188799326497E-2</v>
      </c>
      <c r="W337" s="17">
        <f t="shared" si="32"/>
        <v>0.19389411597168393</v>
      </c>
      <c r="X337" s="20">
        <f t="shared" si="33"/>
        <v>7.9484868292014552E-3</v>
      </c>
      <c r="Y337" s="170">
        <v>533.46296859710174</v>
      </c>
      <c r="AA337" s="249"/>
      <c r="AB337" s="170">
        <v>29006.138028050224</v>
      </c>
      <c r="AC337" s="16"/>
      <c r="AD337" s="16"/>
      <c r="AE337" s="16"/>
      <c r="AF337" s="16">
        <v>0.76883566740247922</v>
      </c>
    </row>
    <row r="338" spans="19:32" x14ac:dyDescent="0.25">
      <c r="S338" s="249"/>
      <c r="T338" s="19">
        <v>1988</v>
      </c>
      <c r="U338" s="169">
        <f t="shared" si="31"/>
        <v>0.33913563886440984</v>
      </c>
      <c r="V338" s="16">
        <v>4.3962590691114682E-2</v>
      </c>
      <c r="W338" s="17">
        <f t="shared" si="32"/>
        <v>0.1948776385592787</v>
      </c>
      <c r="X338" s="20">
        <f t="shared" si="33"/>
        <v>7.7239334400014958E-3</v>
      </c>
      <c r="Y338" s="170">
        <v>591.69538928602026</v>
      </c>
      <c r="AA338" s="249"/>
      <c r="AB338" s="170">
        <v>29634.809286465941</v>
      </c>
      <c r="AC338" s="16"/>
      <c r="AD338" s="16"/>
      <c r="AE338" s="16"/>
      <c r="AF338" s="16">
        <v>0.78103445591310594</v>
      </c>
    </row>
    <row r="339" spans="19:32" x14ac:dyDescent="0.25">
      <c r="S339" s="249"/>
      <c r="T339" s="19">
        <v>1989</v>
      </c>
      <c r="U339" s="169">
        <f t="shared" si="31"/>
        <v>0.34099789052717294</v>
      </c>
      <c r="V339" s="16">
        <v>4.8824867983893933E-2</v>
      </c>
      <c r="W339" s="17">
        <f t="shared" si="32"/>
        <v>0.19542087173645378</v>
      </c>
      <c r="X339" s="20">
        <f t="shared" si="33"/>
        <v>7.3281770824410088E-3</v>
      </c>
      <c r="Y339" s="170">
        <v>623.78726410884576</v>
      </c>
      <c r="AA339" s="249"/>
      <c r="AB339" s="170">
        <v>30788.482054069063</v>
      </c>
      <c r="AC339" s="16"/>
      <c r="AD339" s="16"/>
      <c r="AE339" s="16"/>
      <c r="AF339" s="16">
        <v>0.8685853505050728</v>
      </c>
    </row>
    <row r="340" spans="19:32" x14ac:dyDescent="0.25">
      <c r="S340" s="249"/>
      <c r="T340" s="19">
        <v>1990</v>
      </c>
      <c r="U340" s="169">
        <f t="shared" si="31"/>
        <v>0.34290836740059433</v>
      </c>
      <c r="V340" s="16">
        <v>5.2645475642602239E-2</v>
      </c>
      <c r="W340" s="17">
        <f t="shared" si="32"/>
        <v>0.19642372462259858</v>
      </c>
      <c r="X340" s="20">
        <f t="shared" si="33"/>
        <v>7.0886651677196317E-3</v>
      </c>
      <c r="Y340" s="170">
        <v>682.89820253206028</v>
      </c>
      <c r="AA340" s="249"/>
      <c r="AB340" s="170">
        <v>32658.849223354762</v>
      </c>
      <c r="AC340" s="16"/>
      <c r="AD340" s="16"/>
      <c r="AE340" s="16"/>
      <c r="AF340" s="16">
        <v>0.98683163892959702</v>
      </c>
    </row>
    <row r="341" spans="19:32" x14ac:dyDescent="0.25">
      <c r="S341" s="249"/>
      <c r="T341" s="19">
        <v>1991</v>
      </c>
      <c r="U341" s="169">
        <f t="shared" si="31"/>
        <v>0.34479035652187034</v>
      </c>
      <c r="V341" s="16">
        <v>5.7542392291515469E-2</v>
      </c>
      <c r="W341" s="17">
        <f t="shared" si="32"/>
        <v>0.19672272477198346</v>
      </c>
      <c r="X341" s="20">
        <f t="shared" si="33"/>
        <v>6.678990869138487E-3</v>
      </c>
      <c r="Y341" s="170">
        <v>700.48883941807321</v>
      </c>
      <c r="AA341" s="249"/>
      <c r="AB341" s="170">
        <v>34773.333791445853</v>
      </c>
      <c r="AC341" s="16"/>
      <c r="AD341" s="16"/>
      <c r="AE341" s="16"/>
      <c r="AF341" s="16">
        <v>1.048063769439384</v>
      </c>
    </row>
    <row r="342" spans="19:32" x14ac:dyDescent="0.25">
      <c r="S342" s="249"/>
      <c r="T342" s="19">
        <v>1992</v>
      </c>
      <c r="U342" s="169">
        <f t="shared" ref="U342:U369" si="34">P41</f>
        <v>0.34678446763399479</v>
      </c>
      <c r="V342" s="16">
        <v>6.1158566976021678E-2</v>
      </c>
      <c r="W342" s="17">
        <f t="shared" si="32"/>
        <v>0.19755401804978101</v>
      </c>
      <c r="X342" s="20">
        <f t="shared" si="33"/>
        <v>6.4514808149557209E-3</v>
      </c>
      <c r="Y342" s="170">
        <v>749.31535185332973</v>
      </c>
      <c r="AA342" s="249"/>
      <c r="AB342" s="170">
        <v>36727.482241743186</v>
      </c>
      <c r="AC342" s="16"/>
      <c r="AD342" s="16"/>
      <c r="AE342" s="16"/>
      <c r="AF342" s="16">
        <v>1.0797120284253421</v>
      </c>
    </row>
    <row r="343" spans="19:32" x14ac:dyDescent="0.25">
      <c r="S343" s="249"/>
      <c r="T343" s="19">
        <v>1993</v>
      </c>
      <c r="U343" s="169">
        <f t="shared" si="34"/>
        <v>0.34883827353996066</v>
      </c>
      <c r="V343" s="16">
        <v>5.9206821718293473E-2</v>
      </c>
      <c r="W343" s="17">
        <f t="shared" si="32"/>
        <v>0.19847831545708353</v>
      </c>
      <c r="X343" s="20">
        <f t="shared" si="33"/>
        <v>6.7662586547119971E-3</v>
      </c>
      <c r="Y343" s="170">
        <v>803.46770283706735</v>
      </c>
      <c r="AA343" s="249"/>
      <c r="AB343" s="170">
        <v>38280.818494357765</v>
      </c>
      <c r="AC343" s="16"/>
      <c r="AD343" s="16"/>
      <c r="AE343" s="16"/>
      <c r="AF343" s="16">
        <v>1.056824295884738</v>
      </c>
    </row>
    <row r="344" spans="19:32" x14ac:dyDescent="0.25">
      <c r="S344" s="249"/>
      <c r="T344" s="19">
        <v>1994</v>
      </c>
      <c r="U344" s="169">
        <f t="shared" si="34"/>
        <v>0.35095361798753827</v>
      </c>
      <c r="V344" s="16">
        <v>6.8297027909232408E-2</v>
      </c>
      <c r="W344" s="17">
        <f t="shared" si="32"/>
        <v>0.20032981328494137</v>
      </c>
      <c r="X344" s="20">
        <f t="shared" si="33"/>
        <v>6.1180538396508385E-3</v>
      </c>
      <c r="Y344" s="170">
        <v>911.51411745074506</v>
      </c>
      <c r="AA344" s="249"/>
      <c r="AB344" s="170">
        <v>38763.177544550963</v>
      </c>
      <c r="AC344" s="16"/>
      <c r="AD344" s="16"/>
      <c r="AE344" s="16"/>
      <c r="AF344" s="16">
        <v>1.0819899082642432</v>
      </c>
    </row>
    <row r="345" spans="19:32" x14ac:dyDescent="0.25">
      <c r="S345" s="249"/>
      <c r="T345" s="19">
        <v>1995</v>
      </c>
      <c r="U345" s="169">
        <f t="shared" si="34"/>
        <v>0.35314275611369694</v>
      </c>
      <c r="V345" s="16">
        <v>7.0004195624646659E-2</v>
      </c>
      <c r="W345" s="17">
        <f t="shared" si="32"/>
        <v>0.20264325760061822</v>
      </c>
      <c r="X345" s="20">
        <f t="shared" si="33"/>
        <v>6.2128831544863298E-3</v>
      </c>
      <c r="Y345" s="170">
        <v>1045.727708051415</v>
      </c>
      <c r="AA345" s="249"/>
      <c r="AB345" s="170">
        <v>36920.841352490221</v>
      </c>
      <c r="AC345" s="16"/>
      <c r="AD345" s="16"/>
      <c r="AE345" s="16"/>
      <c r="AF345" s="16">
        <v>1.0254398694927187</v>
      </c>
    </row>
    <row r="346" spans="19:32" x14ac:dyDescent="0.25">
      <c r="S346" s="249"/>
      <c r="T346" s="19">
        <v>1996</v>
      </c>
      <c r="U346" s="169">
        <f t="shared" si="34"/>
        <v>0.35538165085072604</v>
      </c>
      <c r="V346" s="16">
        <v>6.6109516760146717E-2</v>
      </c>
      <c r="W346" s="17">
        <f t="shared" si="32"/>
        <v>0.20393736147030259</v>
      </c>
      <c r="X346" s="20">
        <f t="shared" si="33"/>
        <v>6.7510127820192703E-3</v>
      </c>
      <c r="Y346" s="170">
        <v>1120.4282695321738</v>
      </c>
      <c r="AA346" s="249"/>
      <c r="AB346" s="170">
        <v>38615.139385886854</v>
      </c>
      <c r="AC346" s="16"/>
      <c r="AD346" s="16"/>
      <c r="AE346" s="16"/>
      <c r="AF346" s="16">
        <v>1.0946543338490011</v>
      </c>
    </row>
    <row r="347" spans="19:32" x14ac:dyDescent="0.25">
      <c r="S347" s="249"/>
      <c r="T347" s="19">
        <v>1997</v>
      </c>
      <c r="U347" s="169">
        <f t="shared" si="34"/>
        <v>0.35761545396912409</v>
      </c>
      <c r="V347" s="16">
        <v>7.0630455924858962E-2</v>
      </c>
      <c r="W347" s="17">
        <f t="shared" si="32"/>
        <v>0.20293764721684485</v>
      </c>
      <c r="X347" s="20">
        <f t="shared" si="33"/>
        <v>6.2601274941545991E-3</v>
      </c>
      <c r="Y347" s="170">
        <v>1062.7445219076324</v>
      </c>
      <c r="AA347" s="249"/>
      <c r="AB347" s="170">
        <v>40104.099823735698</v>
      </c>
      <c r="AC347" s="16"/>
      <c r="AD347" s="16"/>
      <c r="AE347" s="16"/>
      <c r="AF347" s="16">
        <v>0.99758715563895151</v>
      </c>
    </row>
    <row r="348" spans="19:32" x14ac:dyDescent="0.25">
      <c r="S348" s="249"/>
      <c r="T348" s="19">
        <v>1998</v>
      </c>
      <c r="U348" s="169">
        <f t="shared" si="34"/>
        <v>0.35986283649358125</v>
      </c>
      <c r="V348" s="16">
        <v>5.1532101055892669E-2</v>
      </c>
      <c r="W348" s="17">
        <f t="shared" si="32"/>
        <v>0.19845640878705356</v>
      </c>
      <c r="X348" s="20">
        <f t="shared" si="33"/>
        <v>7.7682698781968533E-3</v>
      </c>
      <c r="Y348" s="170">
        <v>802.18590152184288</v>
      </c>
      <c r="AA348" s="249"/>
      <c r="AB348" s="170">
        <v>41275.198129244905</v>
      </c>
      <c r="AC348" s="16"/>
      <c r="AD348" s="16"/>
      <c r="AE348" s="16"/>
      <c r="AF348" s="16">
        <v>1.0336799812663209</v>
      </c>
    </row>
    <row r="349" spans="19:32" x14ac:dyDescent="0.25">
      <c r="S349" s="249"/>
      <c r="T349" s="19">
        <v>1999</v>
      </c>
      <c r="U349" s="169">
        <f t="shared" si="34"/>
        <v>0.36211718412473864</v>
      </c>
      <c r="V349" s="16">
        <v>4.1158927933095488E-2</v>
      </c>
      <c r="W349" s="17">
        <f t="shared" si="32"/>
        <v>0.20056390469108024</v>
      </c>
      <c r="X349" s="20">
        <f t="shared" si="33"/>
        <v>9.2013783170611044E-3</v>
      </c>
      <c r="Y349" s="170">
        <v>925.13450134712718</v>
      </c>
      <c r="AA349" s="249"/>
      <c r="AB349" s="170">
        <v>42362.925202954626</v>
      </c>
      <c r="AC349" s="16"/>
      <c r="AD349" s="16"/>
      <c r="AE349" s="16"/>
      <c r="AF349" s="16">
        <v>1.1194089011846251</v>
      </c>
    </row>
    <row r="350" spans="19:32" x14ac:dyDescent="0.25">
      <c r="S350" s="249"/>
      <c r="T350" s="19">
        <v>2000</v>
      </c>
      <c r="U350" s="169">
        <f t="shared" si="34"/>
        <v>0.36439033239662533</v>
      </c>
      <c r="V350" s="16">
        <v>5.3670515537488174E-2</v>
      </c>
      <c r="W350" s="17">
        <f t="shared" si="32"/>
        <v>0.20197546047860646</v>
      </c>
      <c r="X350" s="20">
        <f t="shared" si="33"/>
        <v>8.0145309465722743E-3</v>
      </c>
      <c r="Y350" s="170">
        <v>1007.0748565632853</v>
      </c>
      <c r="AA350" s="249"/>
      <c r="AB350" s="170">
        <v>43548.466697873009</v>
      </c>
      <c r="AC350" s="16"/>
      <c r="AD350" s="16"/>
      <c r="AE350" s="16"/>
      <c r="AF350" s="16">
        <v>1.2163163313598275</v>
      </c>
    </row>
    <row r="351" spans="19:32" x14ac:dyDescent="0.25">
      <c r="S351" s="249"/>
      <c r="T351" s="19">
        <v>2001</v>
      </c>
      <c r="U351" s="169">
        <f t="shared" si="34"/>
        <v>0.36662632502613368</v>
      </c>
      <c r="V351" s="16">
        <v>5.8238993811616131E-2</v>
      </c>
      <c r="W351" s="17">
        <f t="shared" si="32"/>
        <v>0.20137080080186037</v>
      </c>
      <c r="X351" s="20">
        <f t="shared" si="33"/>
        <v>7.5109687288484207E-3</v>
      </c>
      <c r="Y351" s="170">
        <v>972.0142644174947</v>
      </c>
      <c r="AA351" s="249"/>
      <c r="AB351" s="170">
        <v>43816.107113227001</v>
      </c>
      <c r="AC351" s="16"/>
      <c r="AD351" s="16"/>
      <c r="AE351" s="16"/>
      <c r="AF351" s="16">
        <v>1.2671082027482481</v>
      </c>
    </row>
    <row r="352" spans="19:32" x14ac:dyDescent="0.25">
      <c r="S352" s="249"/>
      <c r="T352" s="19">
        <v>2002</v>
      </c>
      <c r="U352" s="169">
        <f t="shared" si="34"/>
        <v>0.36876894056594539</v>
      </c>
      <c r="V352" s="16">
        <v>5.2161891406309648E-2</v>
      </c>
      <c r="W352" s="17">
        <f t="shared" si="32"/>
        <v>0.20286678703322322</v>
      </c>
      <c r="X352" s="20">
        <f t="shared" si="33"/>
        <v>8.3754674799141511E-3</v>
      </c>
      <c r="Y352" s="170">
        <v>1058.6498107621196</v>
      </c>
      <c r="AA352" s="249"/>
      <c r="AB352" s="170">
        <v>44200.650752707719</v>
      </c>
      <c r="AC352" s="16"/>
      <c r="AD352" s="16"/>
      <c r="AE352" s="16"/>
      <c r="AF352" s="16">
        <v>1.3358588314715314</v>
      </c>
    </row>
    <row r="353" spans="19:32" x14ac:dyDescent="0.25">
      <c r="S353" s="249"/>
      <c r="T353" s="19">
        <v>2003</v>
      </c>
      <c r="U353" s="169">
        <f t="shared" si="34"/>
        <v>0.37081442924096158</v>
      </c>
      <c r="V353" s="16">
        <v>5.6166111472817713E-2</v>
      </c>
      <c r="W353" s="17">
        <f t="shared" si="32"/>
        <v>0.20518281257881937</v>
      </c>
      <c r="X353" s="20">
        <f t="shared" si="33"/>
        <v>8.2342967643134531E-3</v>
      </c>
      <c r="Y353" s="170">
        <v>1192.0692544855604</v>
      </c>
      <c r="AA353" s="249"/>
      <c r="AB353" s="170">
        <v>45913.572319761901</v>
      </c>
      <c r="AC353" s="16"/>
      <c r="AD353" s="16"/>
      <c r="AE353" s="16"/>
      <c r="AF353" s="16">
        <v>1.3184332624223436</v>
      </c>
    </row>
    <row r="354" spans="19:32" x14ac:dyDescent="0.25">
      <c r="S354" s="249"/>
      <c r="T354" s="19">
        <v>2004</v>
      </c>
      <c r="U354" s="169">
        <f t="shared" si="34"/>
        <v>0.3728000542062801</v>
      </c>
      <c r="V354" s="16">
        <v>5.78731375816793E-2</v>
      </c>
      <c r="W354" s="17">
        <f t="shared" si="32"/>
        <v>0.20776831545797481</v>
      </c>
      <c r="X354" s="20">
        <f t="shared" si="33"/>
        <v>8.3762820078283964E-3</v>
      </c>
      <c r="Y354" s="170">
        <v>1340.0187127867878</v>
      </c>
      <c r="AA354" s="249"/>
      <c r="AB354" s="170">
        <v>48003.030529980337</v>
      </c>
      <c r="AC354" s="16"/>
      <c r="AD354" s="16"/>
      <c r="AE354" s="16"/>
      <c r="AF354" s="16">
        <v>1.3272011031898443</v>
      </c>
    </row>
    <row r="355" spans="19:32" x14ac:dyDescent="0.25">
      <c r="S355" s="249"/>
      <c r="T355" s="19">
        <v>2005</v>
      </c>
      <c r="U355" s="169">
        <f t="shared" si="34"/>
        <v>0.37471337062968318</v>
      </c>
      <c r="V355" s="16">
        <v>5.7794735735440785E-2</v>
      </c>
      <c r="W355" s="17">
        <f t="shared" si="32"/>
        <v>0.210956838561217</v>
      </c>
      <c r="X355" s="20">
        <f t="shared" si="33"/>
        <v>8.7902622209836689E-3</v>
      </c>
      <c r="Y355" s="170">
        <v>1521.0663393033617</v>
      </c>
      <c r="AA355" s="249"/>
      <c r="AB355" s="170">
        <v>49530.004705229621</v>
      </c>
      <c r="AC355" s="16"/>
      <c r="AD355" s="16"/>
      <c r="AE355" s="16"/>
      <c r="AF355" s="16">
        <v>1.3481086854716307</v>
      </c>
    </row>
    <row r="356" spans="19:32" x14ac:dyDescent="0.25">
      <c r="S356" s="249"/>
      <c r="T356" s="19">
        <v>2006</v>
      </c>
      <c r="U356" s="169">
        <f t="shared" si="34"/>
        <v>0.37659019045941577</v>
      </c>
      <c r="V356" s="16">
        <v>8.7280522576172734E-2</v>
      </c>
      <c r="W356" s="17">
        <f t="shared" si="32"/>
        <v>0.21468006513104443</v>
      </c>
      <c r="X356" s="20">
        <f t="shared" si="33"/>
        <v>6.1123011055500007E-3</v>
      </c>
      <c r="Y356" s="170">
        <v>1730.5624310515702</v>
      </c>
      <c r="AA356" s="249" t="s">
        <v>392</v>
      </c>
      <c r="AB356" s="16">
        <v>89.859619021193609</v>
      </c>
      <c r="AC356" s="16"/>
      <c r="AD356" s="16"/>
      <c r="AE356" s="16"/>
      <c r="AF356" s="16">
        <v>8.0768094131888173E-3</v>
      </c>
    </row>
    <row r="357" spans="19:32" x14ac:dyDescent="0.25">
      <c r="S357" s="249"/>
      <c r="T357" s="19">
        <v>2007</v>
      </c>
      <c r="U357" s="169">
        <f t="shared" si="34"/>
        <v>0.3784182088188322</v>
      </c>
      <c r="V357" s="16">
        <v>0.12445441673908898</v>
      </c>
      <c r="W357" s="17">
        <f t="shared" si="32"/>
        <v>0.22010784902998012</v>
      </c>
      <c r="X357" s="20">
        <f t="shared" si="33"/>
        <v>3.4623673378846183E-3</v>
      </c>
      <c r="Y357" s="170">
        <v>2032.4115299658938</v>
      </c>
      <c r="AA357" s="249"/>
      <c r="AB357" s="170">
        <v>90.325745371300243</v>
      </c>
      <c r="AC357" s="16"/>
      <c r="AD357" s="16"/>
      <c r="AE357" s="16"/>
      <c r="AF357" s="16">
        <v>9.1543901923276817E-3</v>
      </c>
    </row>
    <row r="358" spans="19:32" x14ac:dyDescent="0.25">
      <c r="S358" s="249"/>
      <c r="T358" s="19">
        <v>2008</v>
      </c>
      <c r="U358" s="169">
        <f t="shared" si="34"/>
        <v>0.38014588045807951</v>
      </c>
      <c r="V358" s="16">
        <v>0.15072940692944622</v>
      </c>
      <c r="W358" s="17">
        <f t="shared" si="32"/>
        <v>0.22009214092688772</v>
      </c>
      <c r="X358" s="20">
        <f t="shared" si="33"/>
        <v>1.8289536281238469E-3</v>
      </c>
      <c r="Y358" s="170">
        <v>2031.5439003872002</v>
      </c>
      <c r="AA358" s="249"/>
      <c r="AB358" s="170">
        <v>95.17675961588958</v>
      </c>
      <c r="AC358" s="16"/>
      <c r="AD358" s="16"/>
      <c r="AE358" s="16"/>
      <c r="AF358" s="16">
        <v>1.1262331864797871E-2</v>
      </c>
    </row>
    <row r="359" spans="19:32" x14ac:dyDescent="0.25">
      <c r="S359" s="249"/>
      <c r="T359" s="19">
        <v>2009</v>
      </c>
      <c r="U359" s="169">
        <f t="shared" si="34"/>
        <v>0.38179418764675388</v>
      </c>
      <c r="V359" s="16">
        <v>0.15969654896925264</v>
      </c>
      <c r="W359" s="17">
        <f t="shared" si="32"/>
        <v>0.21992791382715454</v>
      </c>
      <c r="X359" s="20">
        <f t="shared" si="33"/>
        <v>1.3850795638123948E-3</v>
      </c>
      <c r="Y359" s="170">
        <v>2022.4708662134681</v>
      </c>
      <c r="AA359" s="249"/>
      <c r="AB359" s="170">
        <v>107.54128189378247</v>
      </c>
      <c r="AC359" s="16"/>
      <c r="AD359" s="16"/>
      <c r="AE359" s="16"/>
      <c r="AF359" s="16">
        <v>1.2002774809773565E-2</v>
      </c>
    </row>
    <row r="360" spans="19:32" x14ac:dyDescent="0.25">
      <c r="S360" s="249"/>
      <c r="T360" s="19">
        <v>2010</v>
      </c>
      <c r="U360" s="169">
        <f t="shared" si="34"/>
        <v>0.38340176167124657</v>
      </c>
      <c r="V360" s="16">
        <v>0.17564220338819431</v>
      </c>
      <c r="W360" s="17">
        <f t="shared" si="32"/>
        <v>0.22836900228042561</v>
      </c>
      <c r="X360" s="20">
        <f t="shared" si="33"/>
        <v>1.0659011118823438E-3</v>
      </c>
      <c r="Y360" s="170">
        <v>2484.1306379549774</v>
      </c>
      <c r="AA360" s="249"/>
      <c r="AB360" s="170">
        <v>119.32537993008579</v>
      </c>
      <c r="AC360" s="16"/>
      <c r="AD360" s="16"/>
      <c r="AE360" s="16"/>
      <c r="AF360" s="16">
        <v>1.0953320563883904E-2</v>
      </c>
    </row>
    <row r="361" spans="19:32" x14ac:dyDescent="0.25">
      <c r="S361" s="249"/>
      <c r="T361" s="19">
        <v>2011</v>
      </c>
      <c r="U361" s="169">
        <f t="shared" si="34"/>
        <v>0.38507879688348134</v>
      </c>
      <c r="V361" s="16">
        <v>0.20763999893366997</v>
      </c>
      <c r="W361" s="17">
        <f t="shared" si="32"/>
        <v>0.23320599748448803</v>
      </c>
      <c r="X361" s="20">
        <f t="shared" si="33"/>
        <v>2.5169531177285999E-4</v>
      </c>
      <c r="Y361" s="170">
        <v>2744.5271519472262</v>
      </c>
      <c r="AA361" s="249"/>
      <c r="AB361" s="170">
        <v>123.67697644946708</v>
      </c>
      <c r="AC361" s="16"/>
      <c r="AD361" s="16"/>
      <c r="AE361" s="16"/>
      <c r="AF361" s="16">
        <v>1.3913619896209118E-2</v>
      </c>
    </row>
    <row r="362" spans="19:32" x14ac:dyDescent="0.25">
      <c r="S362" s="249"/>
      <c r="T362" s="19">
        <v>2012</v>
      </c>
      <c r="U362" s="169">
        <f t="shared" si="34"/>
        <v>0.38649380576389064</v>
      </c>
      <c r="V362" s="16">
        <v>0.22311814329932544</v>
      </c>
      <c r="W362" s="17">
        <f t="shared" si="32"/>
        <v>0.23394269655518257</v>
      </c>
      <c r="X362" s="20">
        <f t="shared" si="33"/>
        <v>4.5285847622955675E-5</v>
      </c>
      <c r="Y362" s="170">
        <v>2783.9319814904156</v>
      </c>
      <c r="AA362" s="249"/>
      <c r="AB362" s="170">
        <v>103.60246400701658</v>
      </c>
      <c r="AC362" s="16"/>
      <c r="AD362" s="16"/>
      <c r="AE362" s="16"/>
      <c r="AF362" s="16">
        <v>1.6656354914374394E-2</v>
      </c>
    </row>
    <row r="363" spans="19:32" x14ac:dyDescent="0.25">
      <c r="S363" s="249"/>
      <c r="T363" s="19">
        <v>2013</v>
      </c>
      <c r="U363" s="169">
        <f t="shared" si="34"/>
        <v>0.38777569680528412</v>
      </c>
      <c r="V363" s="16">
        <v>0.22927169542538522</v>
      </c>
      <c r="W363" s="17">
        <f t="shared" si="32"/>
        <v>0.23503342862756771</v>
      </c>
      <c r="X363" s="20">
        <f t="shared" si="33"/>
        <v>1.2873210642441112E-5</v>
      </c>
      <c r="Y363" s="170">
        <v>2842.1520028221425</v>
      </c>
      <c r="AA363" s="249"/>
      <c r="AB363" s="170">
        <v>103.44378358777095</v>
      </c>
      <c r="AC363" s="16"/>
      <c r="AD363" s="16"/>
      <c r="AE363" s="16"/>
      <c r="AF363" s="16">
        <v>1.8777327330800904E-2</v>
      </c>
    </row>
    <row r="364" spans="19:32" x14ac:dyDescent="0.25">
      <c r="S364" s="249"/>
      <c r="T364" s="19">
        <v>2014</v>
      </c>
      <c r="U364" s="169">
        <f t="shared" si="34"/>
        <v>0.38898225833569244</v>
      </c>
      <c r="V364" s="16">
        <v>0.23386671547182489</v>
      </c>
      <c r="W364" s="17">
        <f t="shared" si="32"/>
        <v>0.23732468770066115</v>
      </c>
      <c r="X364" s="20">
        <f t="shared" si="33"/>
        <v>4.6512833356444795E-6</v>
      </c>
      <c r="Y364" s="170">
        <v>2963.9857199493613</v>
      </c>
      <c r="AA364" s="249"/>
      <c r="AB364" s="170">
        <v>110.12070935352675</v>
      </c>
      <c r="AC364" s="16"/>
      <c r="AD364" s="16"/>
      <c r="AE364" s="16"/>
      <c r="AF364" s="16">
        <v>2.0920738450151636E-2</v>
      </c>
    </row>
    <row r="365" spans="19:32" x14ac:dyDescent="0.25">
      <c r="S365" s="249"/>
      <c r="T365" s="19">
        <v>2015</v>
      </c>
      <c r="U365" s="169">
        <f t="shared" si="34"/>
        <v>0.39013826824096642</v>
      </c>
      <c r="V365" s="16">
        <v>0.22459950629399331</v>
      </c>
      <c r="W365" s="17">
        <f t="shared" si="32"/>
        <v>0.23665889557164321</v>
      </c>
      <c r="X365" s="20">
        <f t="shared" si="33"/>
        <v>5.673736739646609E-5</v>
      </c>
      <c r="Y365" s="170">
        <v>2928.6480959200321</v>
      </c>
      <c r="AA365" s="249"/>
      <c r="AB365" s="170">
        <v>120.25071530980618</v>
      </c>
      <c r="AC365" s="16"/>
      <c r="AD365" s="16"/>
      <c r="AE365" s="16"/>
      <c r="AF365" s="16">
        <v>2.395369382870333E-2</v>
      </c>
    </row>
    <row r="366" spans="19:32" x14ac:dyDescent="0.25">
      <c r="S366" s="249"/>
      <c r="T366" s="19">
        <v>2016</v>
      </c>
      <c r="U366" s="169">
        <f t="shared" si="34"/>
        <v>0.39120292968649989</v>
      </c>
      <c r="V366" s="16">
        <v>0.25042789975792212</v>
      </c>
      <c r="W366" s="17">
        <f t="shared" si="32"/>
        <v>0.23915942521456537</v>
      </c>
      <c r="X366" s="20">
        <f t="shared" si="33"/>
        <v>4.9674368457861511E-5</v>
      </c>
      <c r="Y366" s="170">
        <v>3061.0950974238494</v>
      </c>
      <c r="AA366" s="249"/>
      <c r="AB366" s="170">
        <v>127.72903168391113</v>
      </c>
      <c r="AC366" s="16"/>
      <c r="AD366" s="16"/>
      <c r="AE366" s="16"/>
      <c r="AF366" s="16">
        <v>2.5535502304742077E-2</v>
      </c>
    </row>
    <row r="367" spans="19:32" x14ac:dyDescent="0.25">
      <c r="S367" s="249"/>
      <c r="T367" s="19">
        <v>2017</v>
      </c>
      <c r="U367" s="169">
        <f t="shared" si="34"/>
        <v>0.39224132249292282</v>
      </c>
      <c r="V367" s="16">
        <v>0.28352130753710136</v>
      </c>
      <c r="W367" s="17">
        <f t="shared" si="32"/>
        <v>0.24490863456506182</v>
      </c>
      <c r="X367" s="20">
        <f t="shared" si="33"/>
        <v>5.8480769450490802E-4</v>
      </c>
      <c r="Y367" s="170">
        <v>3362.8692837643962</v>
      </c>
      <c r="AA367" s="249"/>
      <c r="AB367" s="170">
        <v>133.98012838888454</v>
      </c>
      <c r="AC367" s="16"/>
      <c r="AD367" s="16"/>
      <c r="AE367" s="16"/>
      <c r="AF367" s="16">
        <v>2.4083555431395995E-2</v>
      </c>
    </row>
    <row r="368" spans="19:32" x14ac:dyDescent="0.25">
      <c r="S368" s="249"/>
      <c r="T368" s="19">
        <v>2018</v>
      </c>
      <c r="U368" s="169">
        <f t="shared" si="34"/>
        <v>0.39340318736220609</v>
      </c>
      <c r="V368" s="16">
        <v>0.26365713622645182</v>
      </c>
      <c r="W368" s="17">
        <f t="shared" si="32"/>
        <v>0.24732907602232568</v>
      </c>
      <c r="X368" s="20">
        <f t="shared" si="33"/>
        <v>1.0488347315008602E-4</v>
      </c>
      <c r="Y368" s="170">
        <v>3488.8044121268777</v>
      </c>
      <c r="AA368" s="249"/>
      <c r="AB368" s="170">
        <v>139.70207958572053</v>
      </c>
      <c r="AC368" s="16"/>
      <c r="AD368" s="16"/>
      <c r="AE368" s="16"/>
      <c r="AF368" s="16">
        <v>2.4379741378783067E-2</v>
      </c>
    </row>
    <row r="369" spans="19:32" x14ac:dyDescent="0.25">
      <c r="S369" s="249"/>
      <c r="T369" s="19">
        <v>2019</v>
      </c>
      <c r="U369" s="169">
        <f t="shared" si="34"/>
        <v>0.39462848206025014</v>
      </c>
      <c r="V369" s="16">
        <v>0.28725745048220186</v>
      </c>
      <c r="W369" s="17">
        <f t="shared" si="32"/>
        <v>0.24821797838611181</v>
      </c>
      <c r="X369" s="20">
        <f t="shared" si="33"/>
        <v>6.0144552750548692E-4</v>
      </c>
      <c r="Y369" s="170">
        <v>3534.8922138689159</v>
      </c>
      <c r="AA369" s="249"/>
      <c r="AB369" s="170">
        <v>165.77791512395018</v>
      </c>
      <c r="AC369" s="16"/>
      <c r="AD369" s="16"/>
      <c r="AE369" s="16"/>
      <c r="AF369" s="16">
        <v>3.1925432159180124E-2</v>
      </c>
    </row>
    <row r="370" spans="19:32" x14ac:dyDescent="0.25">
      <c r="S370" s="249" t="s">
        <v>400</v>
      </c>
      <c r="T370" s="19">
        <v>1960</v>
      </c>
      <c r="U370" s="169">
        <f>Q9</f>
        <v>9.1199625014806773E-2</v>
      </c>
      <c r="V370" s="16">
        <v>0.2588867588077256</v>
      </c>
      <c r="W370" s="17">
        <f t="shared" si="32"/>
        <v>0.19867280011151711</v>
      </c>
      <c r="X370" s="20">
        <f t="shared" si="33"/>
        <v>3.3066437936280266E-4</v>
      </c>
      <c r="Y370" s="16">
        <v>814.8438571645712</v>
      </c>
      <c r="AA370" s="249"/>
      <c r="AB370" s="170">
        <v>204.44013648169258</v>
      </c>
      <c r="AC370" s="16"/>
      <c r="AD370" s="16"/>
      <c r="AE370" s="16"/>
      <c r="AF370" s="16">
        <v>3.1669317563947655E-2</v>
      </c>
    </row>
    <row r="371" spans="19:32" x14ac:dyDescent="0.25">
      <c r="S371" s="249"/>
      <c r="T371" s="19">
        <v>1961</v>
      </c>
      <c r="U371" s="169">
        <f t="shared" ref="U371:U429" si="35">Q10</f>
        <v>9.1899034001454966E-2</v>
      </c>
      <c r="V371" s="16">
        <v>0.25374732516298282</v>
      </c>
      <c r="W371" s="17">
        <f t="shared" si="32"/>
        <v>0.19906218166452844</v>
      </c>
      <c r="X371" s="20">
        <f t="shared" si="33"/>
        <v>2.7482083731237655E-4</v>
      </c>
      <c r="Y371" s="170">
        <v>837.6013216078469</v>
      </c>
      <c r="AA371" s="249"/>
      <c r="AB371" s="170">
        <v>210.12490231984799</v>
      </c>
      <c r="AC371" s="16"/>
      <c r="AD371" s="16"/>
      <c r="AE371" s="16"/>
      <c r="AF371" s="16">
        <v>2.8178971313102218E-2</v>
      </c>
    </row>
    <row r="372" spans="19:32" x14ac:dyDescent="0.25">
      <c r="S372" s="249"/>
      <c r="T372" s="19">
        <v>1962</v>
      </c>
      <c r="U372" s="169">
        <f t="shared" si="35"/>
        <v>9.2208006865362915E-2</v>
      </c>
      <c r="V372" s="16">
        <v>0.27669442313238152</v>
      </c>
      <c r="W372" s="17">
        <f t="shared" si="32"/>
        <v>0.19920676203983934</v>
      </c>
      <c r="X372" s="20">
        <f t="shared" si="33"/>
        <v>5.5364800463377428E-4</v>
      </c>
      <c r="Y372" s="170">
        <v>846.04492109008288</v>
      </c>
      <c r="AA372" s="249"/>
      <c r="AB372" s="170">
        <v>232.6785568224042</v>
      </c>
      <c r="AC372" s="16"/>
      <c r="AD372" s="16"/>
      <c r="AE372" s="16"/>
      <c r="AF372" s="16">
        <v>2.4167515698287272E-2</v>
      </c>
    </row>
    <row r="373" spans="19:32" x14ac:dyDescent="0.25">
      <c r="S373" s="249"/>
      <c r="T373" s="19">
        <v>1963</v>
      </c>
      <c r="U373" s="169">
        <f t="shared" si="35"/>
        <v>9.2065050508699967E-2</v>
      </c>
      <c r="V373" s="16">
        <v>0.30695257162110234</v>
      </c>
      <c r="W373" s="17">
        <f t="shared" si="32"/>
        <v>0.20009824373634486</v>
      </c>
      <c r="X373" s="20">
        <f t="shared" si="33"/>
        <v>1.0511846964495288E-3</v>
      </c>
      <c r="Y373" s="170">
        <v>898.0316087282381</v>
      </c>
      <c r="AA373" s="249"/>
      <c r="AB373" s="170">
        <v>272.22662343270412</v>
      </c>
      <c r="AC373" s="16"/>
      <c r="AD373" s="16"/>
      <c r="AE373" s="16"/>
      <c r="AF373" s="16">
        <v>2.844000632291039E-2</v>
      </c>
    </row>
    <row r="374" spans="19:32" x14ac:dyDescent="0.25">
      <c r="S374" s="249"/>
      <c r="T374" s="19">
        <v>1964</v>
      </c>
      <c r="U374" s="169">
        <f t="shared" si="35"/>
        <v>9.1950230967780683E-2</v>
      </c>
      <c r="V374" s="16">
        <v>0.32464493497026475</v>
      </c>
      <c r="W374" s="17">
        <f t="shared" si="32"/>
        <v>0.20124446417595504</v>
      </c>
      <c r="X374" s="20">
        <f t="shared" si="33"/>
        <v>1.4001883429806323E-3</v>
      </c>
      <c r="Y374" s="170">
        <v>964.68126075798671</v>
      </c>
      <c r="AA374" s="249"/>
      <c r="AB374" s="170">
        <v>312.93791030491741</v>
      </c>
      <c r="AC374" s="16"/>
      <c r="AD374" s="16"/>
      <c r="AE374" s="16"/>
      <c r="AF374" s="16">
        <v>2.9688730933986055E-2</v>
      </c>
    </row>
    <row r="375" spans="19:32" x14ac:dyDescent="0.25">
      <c r="S375" s="249"/>
      <c r="T375" s="19">
        <v>1965</v>
      </c>
      <c r="U375" s="169">
        <f t="shared" si="35"/>
        <v>9.181586544015656E-2</v>
      </c>
      <c r="V375" s="16">
        <v>0.34917261222477691</v>
      </c>
      <c r="W375" s="17">
        <f t="shared" si="32"/>
        <v>0.19595839349760338</v>
      </c>
      <c r="X375" s="20">
        <f t="shared" si="33"/>
        <v>2.1553404229034063E-3</v>
      </c>
      <c r="Y375" s="170">
        <v>655.49171878401728</v>
      </c>
      <c r="AA375" s="249"/>
      <c r="AB375" s="170">
        <v>348.092843787052</v>
      </c>
      <c r="AC375" s="16"/>
      <c r="AD375" s="16"/>
      <c r="AE375" s="16"/>
      <c r="AF375" s="16">
        <v>3.5181208915061914E-2</v>
      </c>
    </row>
    <row r="376" spans="19:32" x14ac:dyDescent="0.25">
      <c r="S376" s="249"/>
      <c r="T376" s="19">
        <v>1966</v>
      </c>
      <c r="U376" s="169">
        <f t="shared" si="35"/>
        <v>9.1352403238979779E-2</v>
      </c>
      <c r="V376" s="16">
        <v>0.36067353518066358</v>
      </c>
      <c r="W376" s="17">
        <f t="shared" si="32"/>
        <v>0.19630930195852128</v>
      </c>
      <c r="X376" s="20">
        <f t="shared" si="33"/>
        <v>2.4679400911586762E-3</v>
      </c>
      <c r="Y376" s="170">
        <v>676.16251103383502</v>
      </c>
      <c r="AA376" s="249"/>
      <c r="AB376" s="170">
        <v>405.97602025130999</v>
      </c>
      <c r="AC376" s="16"/>
      <c r="AD376" s="16"/>
      <c r="AE376" s="16"/>
      <c r="AF376" s="16">
        <v>3.0215953362539516E-2</v>
      </c>
    </row>
    <row r="377" spans="19:32" x14ac:dyDescent="0.25">
      <c r="S377" s="249"/>
      <c r="T377" s="19">
        <v>1967</v>
      </c>
      <c r="U377" s="169">
        <f t="shared" si="35"/>
        <v>9.0902015829016386E-2</v>
      </c>
      <c r="V377" s="16">
        <v>0.42142749062380574</v>
      </c>
      <c r="W377" s="17">
        <f t="shared" si="32"/>
        <v>0.19712491929388187</v>
      </c>
      <c r="X377" s="20">
        <f t="shared" si="33"/>
        <v>4.5734298142949366E-3</v>
      </c>
      <c r="Y377" s="170">
        <v>724.12659152734363</v>
      </c>
      <c r="AA377" s="249"/>
      <c r="AB377" s="170">
        <v>432.15000334457739</v>
      </c>
      <c r="AC377" s="16"/>
      <c r="AD377" s="16"/>
      <c r="AE377" s="16"/>
      <c r="AF377" s="16">
        <v>1.7697879695468415E-2</v>
      </c>
    </row>
    <row r="378" spans="19:32" x14ac:dyDescent="0.25">
      <c r="S378" s="249"/>
      <c r="T378" s="19">
        <v>1968</v>
      </c>
      <c r="U378" s="169">
        <f t="shared" si="35"/>
        <v>9.0475709770711107E-2</v>
      </c>
      <c r="V378" s="16">
        <v>0.44408313713930975</v>
      </c>
      <c r="W378" s="17">
        <f t="shared" si="32"/>
        <v>0.19747351650932427</v>
      </c>
      <c r="X378" s="20">
        <f t="shared" si="33"/>
        <v>5.5023983593548709E-3</v>
      </c>
      <c r="Y378" s="170">
        <v>744.59215759649032</v>
      </c>
      <c r="AA378" s="249"/>
      <c r="AB378" s="170">
        <v>445.63988257763054</v>
      </c>
      <c r="AC378" s="16"/>
      <c r="AD378" s="16"/>
      <c r="AE378" s="16"/>
      <c r="AF378" s="16">
        <v>2.9186454097343547E-2</v>
      </c>
    </row>
    <row r="379" spans="19:32" x14ac:dyDescent="0.25">
      <c r="S379" s="249"/>
      <c r="T379" s="19">
        <v>1969</v>
      </c>
      <c r="U379" s="169">
        <f t="shared" si="35"/>
        <v>8.9966386758706399E-2</v>
      </c>
      <c r="V379" s="16">
        <v>0.46461663592197311</v>
      </c>
      <c r="W379" s="17">
        <f t="shared" si="32"/>
        <v>0.19867303227755467</v>
      </c>
      <c r="X379" s="20">
        <f t="shared" si="33"/>
        <v>6.3629626986296912E-3</v>
      </c>
      <c r="Y379" s="170">
        <v>814.85743367334987</v>
      </c>
      <c r="AA379" s="249"/>
      <c r="AB379" s="170">
        <v>457.58325481074826</v>
      </c>
      <c r="AC379" s="16"/>
      <c r="AD379" s="16"/>
      <c r="AE379" s="16"/>
      <c r="AF379" s="16">
        <v>3.3255091525688708E-2</v>
      </c>
    </row>
    <row r="380" spans="19:32" x14ac:dyDescent="0.25">
      <c r="S380" s="249"/>
      <c r="T380" s="19">
        <v>1970</v>
      </c>
      <c r="U380" s="169">
        <f t="shared" si="35"/>
        <v>8.9477162850075467E-2</v>
      </c>
      <c r="V380" s="16">
        <v>0.4836149623652804</v>
      </c>
      <c r="W380" s="17">
        <f t="shared" si="32"/>
        <v>0.20008772072126843</v>
      </c>
      <c r="X380" s="20">
        <f t="shared" si="33"/>
        <v>7.1928630336235812E-3</v>
      </c>
      <c r="Y380" s="170">
        <v>897.41872517045954</v>
      </c>
      <c r="AA380" s="249"/>
      <c r="AB380" s="170">
        <v>462.43690758749813</v>
      </c>
      <c r="AC380" s="16"/>
      <c r="AD380" s="16"/>
      <c r="AE380" s="16"/>
      <c r="AF380" s="16">
        <v>3.7049719038658085E-2</v>
      </c>
    </row>
    <row r="381" spans="19:32" x14ac:dyDescent="0.25">
      <c r="S381" s="249"/>
      <c r="T381" s="19">
        <v>1971</v>
      </c>
      <c r="U381" s="169">
        <f t="shared" si="35"/>
        <v>8.9024228512247242E-2</v>
      </c>
      <c r="V381" s="16">
        <v>0.5113733000330517</v>
      </c>
      <c r="W381" s="17">
        <f t="shared" si="32"/>
        <v>0.20123909007455254</v>
      </c>
      <c r="X381" s="20">
        <f t="shared" si="33"/>
        <v>8.562637685127935E-3</v>
      </c>
      <c r="Y381" s="170">
        <v>964.36927218226231</v>
      </c>
      <c r="AA381" s="249"/>
      <c r="AB381" s="170">
        <v>456.15965254657289</v>
      </c>
      <c r="AC381" s="16"/>
      <c r="AD381" s="16"/>
      <c r="AE381" s="16"/>
      <c r="AF381" s="16">
        <v>3.2581757684649403E-2</v>
      </c>
    </row>
    <row r="382" spans="19:32" x14ac:dyDescent="0.25">
      <c r="S382" s="249"/>
      <c r="T382" s="19">
        <v>1972</v>
      </c>
      <c r="U382" s="169">
        <f t="shared" si="35"/>
        <v>8.858400551152297E-2</v>
      </c>
      <c r="V382" s="16">
        <v>0.5239048768946778</v>
      </c>
      <c r="W382" s="17">
        <f t="shared" si="32"/>
        <v>0.20292693667210401</v>
      </c>
      <c r="X382" s="20">
        <f t="shared" si="33"/>
        <v>9.1265299949290484E-3</v>
      </c>
      <c r="Y382" s="170">
        <v>1062.1256563425679</v>
      </c>
      <c r="AA382" s="249"/>
      <c r="AB382" s="170">
        <v>478.25309215695404</v>
      </c>
      <c r="AC382" s="16"/>
      <c r="AD382" s="16"/>
      <c r="AE382" s="16"/>
      <c r="AF382" s="16">
        <v>2.903868217684202E-2</v>
      </c>
    </row>
    <row r="383" spans="19:32" x14ac:dyDescent="0.25">
      <c r="S383" s="249"/>
      <c r="T383" s="19">
        <v>1973</v>
      </c>
      <c r="U383" s="169">
        <f t="shared" si="35"/>
        <v>8.820261439069603E-2</v>
      </c>
      <c r="V383" s="16">
        <v>0.51860556346065767</v>
      </c>
      <c r="W383" s="17">
        <f t="shared" si="32"/>
        <v>0.20714004700678296</v>
      </c>
      <c r="X383" s="20">
        <f t="shared" si="33"/>
        <v>8.5566033563464344E-3</v>
      </c>
      <c r="Y383" s="170">
        <v>1304.1626566117761</v>
      </c>
      <c r="AA383" s="249"/>
      <c r="AB383" s="170">
        <v>533.46296859710174</v>
      </c>
      <c r="AC383" s="16"/>
      <c r="AD383" s="16"/>
      <c r="AE383" s="16"/>
      <c r="AF383" s="16">
        <v>4.0379188799326497E-2</v>
      </c>
    </row>
    <row r="384" spans="19:32" x14ac:dyDescent="0.25">
      <c r="S384" s="249"/>
      <c r="T384" s="19">
        <v>1974</v>
      </c>
      <c r="U384" s="169">
        <f t="shared" si="35"/>
        <v>8.7887684550668102E-2</v>
      </c>
      <c r="V384" s="16">
        <v>0.67869048691812894</v>
      </c>
      <c r="W384" s="17">
        <f t="shared" si="32"/>
        <v>0.21288287850668985</v>
      </c>
      <c r="X384" s="20">
        <f t="shared" si="33"/>
        <v>1.9069582230044693E-2</v>
      </c>
      <c r="Y384" s="170">
        <v>1629.6928093459239</v>
      </c>
      <c r="AA384" s="249"/>
      <c r="AB384" s="170">
        <v>591.69538928602026</v>
      </c>
      <c r="AC384" s="16"/>
      <c r="AD384" s="16"/>
      <c r="AE384" s="16"/>
      <c r="AF384" s="16">
        <v>4.3962590691114682E-2</v>
      </c>
    </row>
    <row r="385" spans="19:32" x14ac:dyDescent="0.25">
      <c r="S385" s="249"/>
      <c r="T385" s="19">
        <v>1975</v>
      </c>
      <c r="U385" s="169">
        <f t="shared" si="35"/>
        <v>8.7603783502255492E-2</v>
      </c>
      <c r="V385" s="16">
        <v>0.66965652898091921</v>
      </c>
      <c r="W385" s="17">
        <f t="shared" si="32"/>
        <v>0.21441363390154783</v>
      </c>
      <c r="X385" s="20">
        <f t="shared" si="33"/>
        <v>1.8155541908435959E-2</v>
      </c>
      <c r="Y385" s="170">
        <v>1715.6381422740367</v>
      </c>
      <c r="AA385" s="249"/>
      <c r="AB385" s="170">
        <v>623.78726410884576</v>
      </c>
      <c r="AC385" s="16"/>
      <c r="AD385" s="16"/>
      <c r="AE385" s="16"/>
      <c r="AF385" s="16">
        <v>4.8824867983893933E-2</v>
      </c>
    </row>
    <row r="386" spans="19:32" x14ac:dyDescent="0.25">
      <c r="S386" s="249"/>
      <c r="T386" s="19">
        <v>1976</v>
      </c>
      <c r="U386" s="169">
        <f t="shared" si="35"/>
        <v>8.7445221229486614E-2</v>
      </c>
      <c r="V386" s="16">
        <v>0.68107321958085998</v>
      </c>
      <c r="W386" s="17">
        <f t="shared" si="32"/>
        <v>0.21532596068701873</v>
      </c>
      <c r="X386" s="20">
        <f t="shared" si="33"/>
        <v>1.8968661913332283E-2</v>
      </c>
      <c r="Y386" s="170">
        <v>1766.7002502809223</v>
      </c>
      <c r="AA386" s="249"/>
      <c r="AB386" s="170">
        <v>682.89820253206028</v>
      </c>
      <c r="AC386" s="16"/>
      <c r="AD386" s="16"/>
      <c r="AE386" s="16"/>
      <c r="AF386" s="16">
        <v>5.2645475642602239E-2</v>
      </c>
    </row>
    <row r="387" spans="19:32" x14ac:dyDescent="0.25">
      <c r="S387" s="249"/>
      <c r="T387" s="19">
        <v>1977</v>
      </c>
      <c r="U387" s="169">
        <f t="shared" si="35"/>
        <v>8.7331048520643023E-2</v>
      </c>
      <c r="V387" s="16">
        <v>0.63003232143143739</v>
      </c>
      <c r="W387" s="17">
        <f t="shared" si="32"/>
        <v>0.21685966963558087</v>
      </c>
      <c r="X387" s="20">
        <f t="shared" si="33"/>
        <v>1.4908426532647857E-2</v>
      </c>
      <c r="Y387" s="170">
        <v>1852.2725624754721</v>
      </c>
      <c r="AA387" s="249"/>
      <c r="AB387" s="170">
        <v>700.48883941807321</v>
      </c>
      <c r="AC387" s="16"/>
      <c r="AD387" s="16"/>
      <c r="AE387" s="16"/>
      <c r="AF387" s="16">
        <v>5.7542392291515469E-2</v>
      </c>
    </row>
    <row r="388" spans="19:32" x14ac:dyDescent="0.25">
      <c r="S388" s="249"/>
      <c r="T388" s="19">
        <v>1978</v>
      </c>
      <c r="U388" s="169">
        <f t="shared" si="35"/>
        <v>8.7232073381880201E-2</v>
      </c>
      <c r="V388" s="16">
        <v>0.62654076850205542</v>
      </c>
      <c r="W388" s="17">
        <f t="shared" si="32"/>
        <v>0.21941487011252719</v>
      </c>
      <c r="X388" s="20">
        <f t="shared" si="33"/>
        <v>1.4458846761627665E-2</v>
      </c>
      <c r="Y388" s="170">
        <v>1994.1029011083774</v>
      </c>
      <c r="AA388" s="249"/>
      <c r="AB388" s="170">
        <v>749.31535185332973</v>
      </c>
      <c r="AC388" s="16"/>
      <c r="AD388" s="16"/>
      <c r="AE388" s="16"/>
      <c r="AF388" s="16">
        <v>6.1158566976021678E-2</v>
      </c>
    </row>
    <row r="389" spans="19:32" x14ac:dyDescent="0.25">
      <c r="S389" s="249"/>
      <c r="T389" s="19">
        <v>1979</v>
      </c>
      <c r="U389" s="169">
        <f t="shared" si="35"/>
        <v>8.7143121819259303E-2</v>
      </c>
      <c r="V389" s="16">
        <v>0.647939578491463</v>
      </c>
      <c r="W389" s="17">
        <f t="shared" si="32"/>
        <v>0.22459156046565984</v>
      </c>
      <c r="X389" s="20">
        <f t="shared" si="33"/>
        <v>1.5618099159598504E-2</v>
      </c>
      <c r="Y389" s="170">
        <v>2278.7007399619001</v>
      </c>
      <c r="AA389" s="249"/>
      <c r="AB389" s="170">
        <v>803.46770283706735</v>
      </c>
      <c r="AC389" s="16"/>
      <c r="AD389" s="16"/>
      <c r="AE389" s="16"/>
      <c r="AF389" s="16">
        <v>5.9206821718293473E-2</v>
      </c>
    </row>
    <row r="390" spans="19:32" x14ac:dyDescent="0.25">
      <c r="S390" s="249"/>
      <c r="T390" s="19">
        <v>1980</v>
      </c>
      <c r="U390" s="169">
        <f t="shared" si="35"/>
        <v>8.7113721496121288E-2</v>
      </c>
      <c r="V390" s="16">
        <v>0.66991312520409807</v>
      </c>
      <c r="W390" s="17">
        <f t="shared" si="32"/>
        <v>0.231888914221276</v>
      </c>
      <c r="X390" s="20">
        <f t="shared" si="33"/>
        <v>1.6714092417087174E-2</v>
      </c>
      <c r="Y390" s="170">
        <v>2673.9122531024063</v>
      </c>
      <c r="AA390" s="249"/>
      <c r="AB390" s="170">
        <v>911.51411745074506</v>
      </c>
      <c r="AC390" s="16"/>
      <c r="AD390" s="16"/>
      <c r="AE390" s="16"/>
      <c r="AF390" s="16">
        <v>6.8297027909232408E-2</v>
      </c>
    </row>
    <row r="391" spans="19:32" x14ac:dyDescent="0.25">
      <c r="S391" s="249"/>
      <c r="T391" s="19">
        <v>1981</v>
      </c>
      <c r="U391" s="169">
        <f t="shared" si="35"/>
        <v>8.7098944382304533E-2</v>
      </c>
      <c r="V391" s="16">
        <v>0.63563252624142241</v>
      </c>
      <c r="W391" s="17">
        <f t="shared" si="32"/>
        <v>0.23620384635530953</v>
      </c>
      <c r="X391" s="20">
        <f t="shared" si="33"/>
        <v>1.3896050427786183E-2</v>
      </c>
      <c r="Y391" s="170">
        <v>2904.4654743827591</v>
      </c>
      <c r="AA391" s="249"/>
      <c r="AB391" s="170">
        <v>1045.727708051415</v>
      </c>
      <c r="AC391" s="16"/>
      <c r="AD391" s="16"/>
      <c r="AE391" s="16"/>
      <c r="AF391" s="16">
        <v>7.0004195624646659E-2</v>
      </c>
    </row>
    <row r="392" spans="19:32" x14ac:dyDescent="0.25">
      <c r="S392" s="249"/>
      <c r="T392" s="19">
        <v>1982</v>
      </c>
      <c r="U392" s="169">
        <f t="shared" si="35"/>
        <v>8.7062590600870654E-2</v>
      </c>
      <c r="V392" s="16">
        <v>0.64070893287223707</v>
      </c>
      <c r="W392" s="17">
        <f t="shared" si="32"/>
        <v>0.23739784677227257</v>
      </c>
      <c r="X392" s="20">
        <f t="shared" si="33"/>
        <v>1.4161586375521677E-2</v>
      </c>
      <c r="Y392" s="170">
        <v>2967.8655034947033</v>
      </c>
      <c r="AA392" s="249"/>
      <c r="AB392" s="170">
        <v>1120.4282695321738</v>
      </c>
      <c r="AC392" s="16"/>
      <c r="AD392" s="16"/>
      <c r="AE392" s="16"/>
      <c r="AF392" s="16">
        <v>6.6109516760146717E-2</v>
      </c>
    </row>
    <row r="393" spans="19:32" x14ac:dyDescent="0.25">
      <c r="S393" s="249"/>
      <c r="T393" s="19">
        <v>1983</v>
      </c>
      <c r="U393" s="169">
        <f t="shared" si="35"/>
        <v>8.7039934411107509E-2</v>
      </c>
      <c r="V393" s="16">
        <v>0.61772849871992175</v>
      </c>
      <c r="W393" s="17">
        <f t="shared" si="32"/>
        <v>0.23515071527589113</v>
      </c>
      <c r="X393" s="20">
        <f t="shared" si="33"/>
        <v>1.2739666183937712E-2</v>
      </c>
      <c r="Y393" s="170">
        <v>2848.4038268410127</v>
      </c>
      <c r="AA393" s="249"/>
      <c r="AB393" s="170">
        <v>1062.7445219076324</v>
      </c>
      <c r="AC393" s="16"/>
      <c r="AD393" s="16"/>
      <c r="AE393" s="16"/>
      <c r="AF393" s="16">
        <v>7.0630455924858962E-2</v>
      </c>
    </row>
    <row r="394" spans="19:32" x14ac:dyDescent="0.25">
      <c r="S394" s="249"/>
      <c r="T394" s="19">
        <v>1984</v>
      </c>
      <c r="U394" s="169">
        <f t="shared" si="35"/>
        <v>8.7127514721696164E-2</v>
      </c>
      <c r="V394" s="16">
        <v>0.64733294439682987</v>
      </c>
      <c r="W394" s="17">
        <f t="shared" ref="W394:W429" si="36">$W$3*EXP(-$W$4*EXP(-$W$5*AB440))</f>
        <v>0.23470312465342635</v>
      </c>
      <c r="X394" s="20">
        <f t="shared" si="33"/>
        <v>1.483462411431182E-2</v>
      </c>
      <c r="Y394" s="170">
        <v>2824.5366045060082</v>
      </c>
      <c r="AA394" s="249"/>
      <c r="AB394" s="170">
        <v>802.18590152184288</v>
      </c>
      <c r="AC394" s="16"/>
      <c r="AD394" s="16"/>
      <c r="AE394" s="16"/>
      <c r="AF394" s="16">
        <v>5.1532101055892669E-2</v>
      </c>
    </row>
    <row r="395" spans="19:32" x14ac:dyDescent="0.25">
      <c r="S395" s="249"/>
      <c r="T395" s="19">
        <v>1985</v>
      </c>
      <c r="U395" s="169">
        <f t="shared" si="35"/>
        <v>8.723549890466592E-2</v>
      </c>
      <c r="V395" s="16">
        <v>0.67218373486931138</v>
      </c>
      <c r="W395" s="17">
        <f t="shared" si="36"/>
        <v>0.2298248750387466</v>
      </c>
      <c r="X395" s="20">
        <f t="shared" ref="X395:X429" si="37">((W395-V395)^2)*U395</f>
        <v>1.7070361141890523E-2</v>
      </c>
      <c r="Y395" s="170">
        <v>2562.8156992359777</v>
      </c>
      <c r="AA395" s="249"/>
      <c r="AB395" s="170">
        <v>925.13450134712718</v>
      </c>
      <c r="AC395" s="16"/>
      <c r="AD395" s="16"/>
      <c r="AE395" s="16"/>
      <c r="AF395" s="16">
        <v>4.1158927933095488E-2</v>
      </c>
    </row>
    <row r="396" spans="19:32" x14ac:dyDescent="0.25">
      <c r="S396" s="249"/>
      <c r="T396" s="19">
        <v>1986</v>
      </c>
      <c r="U396" s="169">
        <f t="shared" si="35"/>
        <v>8.7303986240934744E-2</v>
      </c>
      <c r="V396" s="16">
        <v>0.67075262462846652</v>
      </c>
      <c r="W396" s="17">
        <f t="shared" si="36"/>
        <v>0.22989881497415954</v>
      </c>
      <c r="X396" s="20">
        <f t="shared" si="37"/>
        <v>1.6967711448013276E-2</v>
      </c>
      <c r="Y396" s="170">
        <v>2566.8047373296413</v>
      </c>
      <c r="AA396" s="249"/>
      <c r="AB396" s="170">
        <v>1007.0748565632853</v>
      </c>
      <c r="AC396" s="16"/>
      <c r="AD396" s="16"/>
      <c r="AE396" s="16"/>
      <c r="AF396" s="16">
        <v>5.3670515537488174E-2</v>
      </c>
    </row>
    <row r="397" spans="19:32" x14ac:dyDescent="0.25">
      <c r="S397" s="249"/>
      <c r="T397" s="19">
        <v>1987</v>
      </c>
      <c r="U397" s="169">
        <f t="shared" si="35"/>
        <v>8.7350269218259641E-2</v>
      </c>
      <c r="V397" s="16">
        <v>0.64276185948210485</v>
      </c>
      <c r="W397" s="17">
        <f t="shared" si="36"/>
        <v>0.23408172394469473</v>
      </c>
      <c r="X397" s="20">
        <f t="shared" si="37"/>
        <v>1.4589194200210721E-2</v>
      </c>
      <c r="Y397" s="170">
        <v>2791.3608912204409</v>
      </c>
      <c r="AA397" s="249"/>
      <c r="AB397" s="170">
        <v>972.0142644174947</v>
      </c>
      <c r="AC397" s="16"/>
      <c r="AD397" s="16"/>
      <c r="AE397" s="16"/>
      <c r="AF397" s="16">
        <v>5.8238993811616131E-2</v>
      </c>
    </row>
    <row r="398" spans="19:32" x14ac:dyDescent="0.25">
      <c r="S398" s="249"/>
      <c r="T398" s="19">
        <v>1988</v>
      </c>
      <c r="U398" s="169">
        <f t="shared" si="35"/>
        <v>8.7377553926457505E-2</v>
      </c>
      <c r="V398" s="16">
        <v>0.62796965328189802</v>
      </c>
      <c r="W398" s="17">
        <f t="shared" si="36"/>
        <v>0.24190666101329686</v>
      </c>
      <c r="X398" s="20">
        <f t="shared" si="37"/>
        <v>1.3023155544730474E-2</v>
      </c>
      <c r="Y398" s="170">
        <v>3205.7676315134686</v>
      </c>
      <c r="AA398" s="249"/>
      <c r="AB398" s="170">
        <v>1058.6498107621196</v>
      </c>
      <c r="AC398" s="16"/>
      <c r="AD398" s="16"/>
      <c r="AE398" s="16"/>
      <c r="AF398" s="16">
        <v>5.2161891406309648E-2</v>
      </c>
    </row>
    <row r="399" spans="19:32" x14ac:dyDescent="0.25">
      <c r="S399" s="249"/>
      <c r="T399" s="19">
        <v>1989</v>
      </c>
      <c r="U399" s="169">
        <f t="shared" si="35"/>
        <v>8.7374285735657781E-2</v>
      </c>
      <c r="V399" s="16">
        <v>0.64810497611955342</v>
      </c>
      <c r="W399" s="17">
        <f t="shared" si="36"/>
        <v>0.24220642088519553</v>
      </c>
      <c r="X399" s="20">
        <f t="shared" si="37"/>
        <v>1.4395231367576243E-2</v>
      </c>
      <c r="Y399" s="170">
        <v>3221.5007831146027</v>
      </c>
      <c r="AA399" s="249"/>
      <c r="AB399" s="170">
        <v>1192.0692544855604</v>
      </c>
      <c r="AC399" s="16"/>
      <c r="AD399" s="16"/>
      <c r="AE399" s="16"/>
      <c r="AF399" s="16">
        <v>5.6166111472817713E-2</v>
      </c>
    </row>
    <row r="400" spans="19:32" x14ac:dyDescent="0.25">
      <c r="S400" s="249"/>
      <c r="T400" s="19">
        <v>1990</v>
      </c>
      <c r="U400" s="169">
        <f t="shared" si="35"/>
        <v>8.7228653038340723E-2</v>
      </c>
      <c r="V400" s="16">
        <v>0.75990134027161216</v>
      </c>
      <c r="W400" s="17">
        <f t="shared" si="36"/>
        <v>0.24161880081971449</v>
      </c>
      <c r="X400" s="20">
        <f t="shared" si="37"/>
        <v>2.343108083630464E-2</v>
      </c>
      <c r="Y400" s="170">
        <v>3190.6493786514675</v>
      </c>
      <c r="AA400" s="249"/>
      <c r="AB400" s="170">
        <v>1340.0187127867878</v>
      </c>
      <c r="AC400" s="16"/>
      <c r="AD400" s="16"/>
      <c r="AE400" s="16"/>
      <c r="AF400" s="16">
        <v>5.78731375816793E-2</v>
      </c>
    </row>
    <row r="401" spans="19:32" x14ac:dyDescent="0.25">
      <c r="S401" s="249"/>
      <c r="T401" s="19">
        <v>1991</v>
      </c>
      <c r="U401" s="169">
        <f t="shared" si="35"/>
        <v>8.7190248440333629E-2</v>
      </c>
      <c r="V401" s="16">
        <v>0.74471741036987948</v>
      </c>
      <c r="W401" s="17">
        <f t="shared" si="36"/>
        <v>0.24163689221060497</v>
      </c>
      <c r="X401" s="20">
        <f t="shared" si="37"/>
        <v>2.2066980653610895E-2</v>
      </c>
      <c r="Y401" s="170">
        <v>3191.5998074790946</v>
      </c>
      <c r="AA401" s="249"/>
      <c r="AB401" s="170">
        <v>1521.0663393033617</v>
      </c>
      <c r="AC401" s="16"/>
      <c r="AD401" s="16"/>
      <c r="AE401" s="16"/>
      <c r="AF401" s="16">
        <v>5.7794735735440785E-2</v>
      </c>
    </row>
    <row r="402" spans="19:32" x14ac:dyDescent="0.25">
      <c r="S402" s="249"/>
      <c r="T402" s="19">
        <v>1992</v>
      </c>
      <c r="U402" s="169">
        <f t="shared" si="35"/>
        <v>8.7062829594936733E-2</v>
      </c>
      <c r="V402" s="16">
        <v>0.48494374388549405</v>
      </c>
      <c r="W402" s="17">
        <f t="shared" si="36"/>
        <v>0.23815498313922645</v>
      </c>
      <c r="X402" s="20">
        <f t="shared" si="37"/>
        <v>5.3025348586241963E-3</v>
      </c>
      <c r="Y402" s="170">
        <v>3007.9808834611654</v>
      </c>
      <c r="AA402" s="249"/>
      <c r="AB402" s="170">
        <v>1730.5624310515702</v>
      </c>
      <c r="AC402" s="16"/>
      <c r="AD402" s="16"/>
      <c r="AE402" s="16"/>
      <c r="AF402" s="16">
        <v>8.7280522576172734E-2</v>
      </c>
    </row>
    <row r="403" spans="19:32" x14ac:dyDescent="0.25">
      <c r="S403" s="249"/>
      <c r="T403" s="19">
        <v>1993</v>
      </c>
      <c r="U403" s="169">
        <f t="shared" si="35"/>
        <v>8.6885799059426616E-2</v>
      </c>
      <c r="V403" s="16">
        <v>0.37809598094928831</v>
      </c>
      <c r="W403" s="17">
        <f t="shared" si="36"/>
        <v>0.23605413955506843</v>
      </c>
      <c r="X403" s="20">
        <f t="shared" si="37"/>
        <v>1.7529978644690817E-3</v>
      </c>
      <c r="Y403" s="170">
        <v>2896.5042099925708</v>
      </c>
      <c r="AA403" s="249"/>
      <c r="AB403" s="170">
        <v>2032.4115299658938</v>
      </c>
      <c r="AC403" s="16"/>
      <c r="AD403" s="16"/>
      <c r="AE403" s="16"/>
      <c r="AF403" s="16">
        <v>0.12445441673908898</v>
      </c>
    </row>
    <row r="404" spans="19:32" x14ac:dyDescent="0.25">
      <c r="S404" s="249"/>
      <c r="T404" s="19">
        <v>1994</v>
      </c>
      <c r="U404" s="169">
        <f t="shared" si="35"/>
        <v>8.668484492772878E-2</v>
      </c>
      <c r="V404" s="16">
        <v>0.2689260721984052</v>
      </c>
      <c r="W404" s="17">
        <f t="shared" si="36"/>
        <v>0.23460883899435564</v>
      </c>
      <c r="X404" s="20">
        <f t="shared" si="37"/>
        <v>1.02086357585753E-4</v>
      </c>
      <c r="Y404" s="170">
        <v>2819.5058434814732</v>
      </c>
      <c r="AA404" s="249"/>
      <c r="AB404" s="170">
        <v>2031.5439003872002</v>
      </c>
      <c r="AC404" s="16"/>
      <c r="AD404" s="16"/>
      <c r="AE404" s="16"/>
      <c r="AF404" s="16">
        <v>0.15072940692944622</v>
      </c>
    </row>
    <row r="405" spans="19:32" x14ac:dyDescent="0.25">
      <c r="S405" s="249"/>
      <c r="T405" s="19">
        <v>1995</v>
      </c>
      <c r="U405" s="169">
        <f t="shared" si="35"/>
        <v>8.6475484674133282E-2</v>
      </c>
      <c r="V405" s="16">
        <v>0.27083017540294863</v>
      </c>
      <c r="W405" s="17">
        <f t="shared" si="36"/>
        <v>0.23806711080942919</v>
      </c>
      <c r="X405" s="20">
        <f t="shared" si="37"/>
        <v>9.2824376532958924E-5</v>
      </c>
      <c r="Y405" s="170">
        <v>3003.32861372874</v>
      </c>
      <c r="AA405" s="249"/>
      <c r="AB405" s="170">
        <v>2022.4708662134681</v>
      </c>
      <c r="AC405" s="16"/>
      <c r="AD405" s="16"/>
      <c r="AE405" s="16"/>
      <c r="AF405" s="16">
        <v>0.15969654896925264</v>
      </c>
    </row>
    <row r="406" spans="19:32" x14ac:dyDescent="0.25">
      <c r="S406" s="249"/>
      <c r="T406" s="19">
        <v>1996</v>
      </c>
      <c r="U406" s="169">
        <f t="shared" si="35"/>
        <v>8.6242796002533248E-2</v>
      </c>
      <c r="V406" s="16">
        <v>0.27576661632338439</v>
      </c>
      <c r="W406" s="17">
        <f t="shared" si="36"/>
        <v>0.23957730747345096</v>
      </c>
      <c r="X406" s="20">
        <f t="shared" si="37"/>
        <v>1.1294926414075696E-4</v>
      </c>
      <c r="Y406" s="170">
        <v>3083.1576413784878</v>
      </c>
      <c r="AA406" s="249"/>
      <c r="AB406" s="170">
        <v>2484.1306379549774</v>
      </c>
      <c r="AC406" s="16"/>
      <c r="AD406" s="16"/>
      <c r="AE406" s="16"/>
      <c r="AF406" s="16">
        <v>0.17564220338819431</v>
      </c>
    </row>
    <row r="407" spans="19:32" x14ac:dyDescent="0.25">
      <c r="S407" s="249"/>
      <c r="T407" s="19">
        <v>1997</v>
      </c>
      <c r="U407" s="169">
        <f t="shared" si="35"/>
        <v>8.5982521629934444E-2</v>
      </c>
      <c r="V407" s="16">
        <v>0.29415802952797326</v>
      </c>
      <c r="W407" s="17">
        <f t="shared" si="36"/>
        <v>0.24224497419164948</v>
      </c>
      <c r="X407" s="20">
        <f t="shared" si="37"/>
        <v>2.3171991343321247E-4</v>
      </c>
      <c r="Y407" s="170">
        <v>3223.5235420891563</v>
      </c>
      <c r="AA407" s="249"/>
      <c r="AB407" s="170">
        <v>2744.5271519472262</v>
      </c>
      <c r="AC407" s="16"/>
      <c r="AD407" s="16"/>
      <c r="AE407" s="16"/>
      <c r="AF407" s="16">
        <v>0.20763999893366997</v>
      </c>
    </row>
    <row r="408" spans="19:32" x14ac:dyDescent="0.25">
      <c r="S408" s="249"/>
      <c r="T408" s="19">
        <v>1998</v>
      </c>
      <c r="U408" s="169">
        <f t="shared" si="35"/>
        <v>8.572660985484809E-2</v>
      </c>
      <c r="V408" s="16">
        <v>0.31654798882873658</v>
      </c>
      <c r="W408" s="17">
        <f t="shared" si="36"/>
        <v>0.23235872843580577</v>
      </c>
      <c r="X408" s="20">
        <f t="shared" si="37"/>
        <v>6.0761577133324233E-4</v>
      </c>
      <c r="Y408" s="170">
        <v>2699.1257316652113</v>
      </c>
      <c r="AA408" s="249"/>
      <c r="AB408" s="170">
        <v>2783.9319814904156</v>
      </c>
      <c r="AC408" s="16"/>
      <c r="AD408" s="16"/>
      <c r="AE408" s="16"/>
      <c r="AF408" s="16">
        <v>0.22311814329932544</v>
      </c>
    </row>
    <row r="409" spans="19:32" x14ac:dyDescent="0.25">
      <c r="S409" s="249"/>
      <c r="T409" s="19">
        <v>1999</v>
      </c>
      <c r="U409" s="169">
        <f t="shared" si="35"/>
        <v>8.5485234721382003E-2</v>
      </c>
      <c r="V409" s="16">
        <v>0.31380368587314533</v>
      </c>
      <c r="W409" s="17">
        <f t="shared" si="36"/>
        <v>0.22793258268985059</v>
      </c>
      <c r="X409" s="20">
        <f t="shared" si="37"/>
        <v>6.303549870478025E-4</v>
      </c>
      <c r="Y409" s="170">
        <v>2460.4909892668443</v>
      </c>
      <c r="AA409" s="249"/>
      <c r="AB409" s="170">
        <v>2842.1520028221425</v>
      </c>
      <c r="AC409" s="16"/>
      <c r="AD409" s="16"/>
      <c r="AE409" s="16"/>
      <c r="AF409" s="16">
        <v>0.22927169542538522</v>
      </c>
    </row>
    <row r="410" spans="19:32" x14ac:dyDescent="0.25">
      <c r="S410" s="249"/>
      <c r="T410" s="19">
        <v>2000</v>
      </c>
      <c r="U410" s="169">
        <f t="shared" si="35"/>
        <v>8.5273793351014301E-2</v>
      </c>
      <c r="V410" s="16">
        <v>0.31647815084391795</v>
      </c>
      <c r="W410" s="17">
        <f t="shared" si="36"/>
        <v>0.23212189292006244</v>
      </c>
      <c r="X410" s="20">
        <f t="shared" si="37"/>
        <v>6.0680645885892621E-4</v>
      </c>
      <c r="Y410" s="170">
        <v>2686.4189174425055</v>
      </c>
      <c r="AA410" s="249"/>
      <c r="AB410" s="170">
        <v>2963.9857199493613</v>
      </c>
      <c r="AC410" s="16"/>
      <c r="AD410" s="16"/>
      <c r="AE410" s="16"/>
      <c r="AF410" s="16">
        <v>0.23386671547182489</v>
      </c>
    </row>
    <row r="411" spans="19:32" x14ac:dyDescent="0.25">
      <c r="S411" s="249"/>
      <c r="T411" s="19">
        <v>2001</v>
      </c>
      <c r="U411" s="169">
        <f t="shared" si="35"/>
        <v>8.5112531059498356E-2</v>
      </c>
      <c r="V411" s="16">
        <v>0.38849961324064292</v>
      </c>
      <c r="W411" s="17">
        <f t="shared" si="36"/>
        <v>0.23161440722983861</v>
      </c>
      <c r="X411" s="20">
        <f t="shared" si="37"/>
        <v>2.0948719918807163E-3</v>
      </c>
      <c r="Y411" s="170">
        <v>2659.1676401031586</v>
      </c>
      <c r="AA411" s="249"/>
      <c r="AB411" s="170">
        <v>2928.6480959200321</v>
      </c>
      <c r="AC411" s="16"/>
      <c r="AD411" s="16"/>
      <c r="AE411" s="16"/>
      <c r="AF411" s="16">
        <v>0.22459950629399331</v>
      </c>
    </row>
    <row r="412" spans="19:32" x14ac:dyDescent="0.25">
      <c r="S412" s="249"/>
      <c r="T412" s="19">
        <v>2002</v>
      </c>
      <c r="U412" s="169">
        <f t="shared" si="35"/>
        <v>8.4983465414626022E-2</v>
      </c>
      <c r="V412" s="16">
        <v>0.41748582512963989</v>
      </c>
      <c r="W412" s="17">
        <f t="shared" si="36"/>
        <v>0.23383441304535116</v>
      </c>
      <c r="X412" s="20">
        <f t="shared" si="37"/>
        <v>2.8663088227778755E-3</v>
      </c>
      <c r="Y412" s="170">
        <v>2778.1442335786173</v>
      </c>
      <c r="AA412" s="249"/>
      <c r="AB412" s="170">
        <v>3061.0950974238494</v>
      </c>
      <c r="AC412" s="16"/>
      <c r="AD412" s="16"/>
      <c r="AE412" s="16"/>
      <c r="AF412" s="16">
        <v>0.25042789975792212</v>
      </c>
    </row>
    <row r="413" spans="19:32" x14ac:dyDescent="0.25">
      <c r="S413" s="249"/>
      <c r="T413" s="19">
        <v>2003</v>
      </c>
      <c r="U413" s="169">
        <f t="shared" si="35"/>
        <v>8.4896542717106713E-2</v>
      </c>
      <c r="V413" s="16">
        <v>0.41896516471440026</v>
      </c>
      <c r="W413" s="17">
        <f t="shared" si="36"/>
        <v>0.24522482427112735</v>
      </c>
      <c r="X413" s="20">
        <f t="shared" si="37"/>
        <v>2.5626620701599163E-3</v>
      </c>
      <c r="Y413" s="170">
        <v>3379.3574237496268</v>
      </c>
      <c r="AA413" s="249"/>
      <c r="AB413" s="170">
        <v>3362.8692837643962</v>
      </c>
      <c r="AC413" s="16"/>
      <c r="AD413" s="16"/>
      <c r="AE413" s="16"/>
      <c r="AF413" s="16">
        <v>0.28352130753710136</v>
      </c>
    </row>
    <row r="414" spans="19:32" x14ac:dyDescent="0.25">
      <c r="S414" s="249"/>
      <c r="T414" s="19">
        <v>2004</v>
      </c>
      <c r="U414" s="169">
        <f t="shared" si="35"/>
        <v>8.4849214978973589E-2</v>
      </c>
      <c r="V414" s="16">
        <v>0.43314046077064366</v>
      </c>
      <c r="W414" s="17">
        <f t="shared" si="36"/>
        <v>0.26406026791395071</v>
      </c>
      <c r="X414" s="20">
        <f t="shared" si="37"/>
        <v>2.4256788283876082E-3</v>
      </c>
      <c r="Y414" s="170">
        <v>4342.4240558358351</v>
      </c>
      <c r="AA414" s="249"/>
      <c r="AB414" s="170">
        <v>3488.8044121268777</v>
      </c>
      <c r="AC414" s="16"/>
      <c r="AD414" s="16"/>
      <c r="AE414" s="16"/>
      <c r="AF414" s="16">
        <v>0.26365713622645182</v>
      </c>
    </row>
    <row r="415" spans="19:32" x14ac:dyDescent="0.25">
      <c r="S415" s="249"/>
      <c r="T415" s="19">
        <v>2005</v>
      </c>
      <c r="U415" s="169">
        <f t="shared" si="35"/>
        <v>8.4835765884227823E-2</v>
      </c>
      <c r="V415" s="16">
        <v>0.48290200096831176</v>
      </c>
      <c r="W415" s="17">
        <f t="shared" si="36"/>
        <v>0.27968759604460647</v>
      </c>
      <c r="X415" s="20">
        <f t="shared" si="37"/>
        <v>3.5033857937786764E-3</v>
      </c>
      <c r="Y415" s="170">
        <v>5115.2984077349274</v>
      </c>
      <c r="AA415" s="249"/>
      <c r="AB415" s="170">
        <v>3534.8922138689159</v>
      </c>
      <c r="AC415" s="16"/>
      <c r="AD415" s="16"/>
      <c r="AE415" s="16"/>
      <c r="AF415" s="16">
        <v>0.28725745048220186</v>
      </c>
    </row>
    <row r="416" spans="19:32" x14ac:dyDescent="0.25">
      <c r="S416" s="249"/>
      <c r="T416" s="19">
        <v>2006</v>
      </c>
      <c r="U416" s="169">
        <f t="shared" si="35"/>
        <v>8.4861884495149947E-2</v>
      </c>
      <c r="V416" s="16">
        <v>0.52240809213300865</v>
      </c>
      <c r="W416" s="17">
        <f t="shared" si="36"/>
        <v>0.29622914785479165</v>
      </c>
      <c r="X416" s="20">
        <f t="shared" si="37"/>
        <v>4.3412721978397665E-3</v>
      </c>
      <c r="Y416" s="170">
        <v>5910.5963057096242</v>
      </c>
      <c r="AA416" s="249" t="s">
        <v>400</v>
      </c>
      <c r="AB416" s="16">
        <v>814.8438571645712</v>
      </c>
      <c r="AC416" s="16"/>
      <c r="AD416" s="16"/>
      <c r="AE416" s="16"/>
      <c r="AF416" s="16">
        <v>0.2588867588077256</v>
      </c>
    </row>
    <row r="417" spans="19:32" x14ac:dyDescent="0.25">
      <c r="S417" s="249"/>
      <c r="T417" s="19">
        <v>2007</v>
      </c>
      <c r="U417" s="169">
        <f t="shared" si="35"/>
        <v>8.4917592961306645E-2</v>
      </c>
      <c r="V417" s="16">
        <v>0.48634598817558966</v>
      </c>
      <c r="W417" s="17">
        <f t="shared" si="36"/>
        <v>0.32332254437687091</v>
      </c>
      <c r="X417" s="20">
        <f t="shared" si="37"/>
        <v>2.2568245719126619E-3</v>
      </c>
      <c r="Y417" s="170">
        <v>7169.1047769469387</v>
      </c>
      <c r="AA417" s="249"/>
      <c r="AB417" s="170">
        <v>837.6013216078469</v>
      </c>
      <c r="AC417" s="16"/>
      <c r="AD417" s="16"/>
      <c r="AE417" s="16"/>
      <c r="AF417" s="16">
        <v>0.25374732516298282</v>
      </c>
    </row>
    <row r="418" spans="19:32" x14ac:dyDescent="0.25">
      <c r="S418" s="249"/>
      <c r="T418" s="19">
        <v>2008</v>
      </c>
      <c r="U418" s="169">
        <f t="shared" si="35"/>
        <v>8.5126242879715486E-2</v>
      </c>
      <c r="V418" s="16">
        <v>0.48586934923687347</v>
      </c>
      <c r="W418" s="17">
        <f t="shared" si="36"/>
        <v>0.35574322720217988</v>
      </c>
      <c r="X418" s="20">
        <f t="shared" si="37"/>
        <v>1.4414262954395875E-3</v>
      </c>
      <c r="Y418" s="170">
        <v>8614.2248765230925</v>
      </c>
      <c r="AA418" s="249"/>
      <c r="AB418" s="170">
        <v>846.04492109008288</v>
      </c>
      <c r="AC418" s="16"/>
      <c r="AD418" s="16"/>
      <c r="AE418" s="16"/>
      <c r="AF418" s="16">
        <v>0.27669442313238152</v>
      </c>
    </row>
    <row r="419" spans="19:32" x14ac:dyDescent="0.25">
      <c r="S419" s="249"/>
      <c r="T419" s="19">
        <v>2009</v>
      </c>
      <c r="U419" s="169">
        <f t="shared" si="35"/>
        <v>8.5422152973590834E-2</v>
      </c>
      <c r="V419" s="16">
        <v>0.521388873174643</v>
      </c>
      <c r="W419" s="17">
        <f t="shared" si="36"/>
        <v>0.32322266668281141</v>
      </c>
      <c r="X419" s="20">
        <f t="shared" si="37"/>
        <v>3.3545147406119796E-3</v>
      </c>
      <c r="Y419" s="170">
        <v>7164.5564466670912</v>
      </c>
      <c r="AA419" s="249"/>
      <c r="AB419" s="170">
        <v>898.0316087282381</v>
      </c>
      <c r="AC419" s="16"/>
      <c r="AD419" s="16"/>
      <c r="AE419" s="16"/>
      <c r="AF419" s="16">
        <v>0.30695257162110234</v>
      </c>
    </row>
    <row r="420" spans="19:32" x14ac:dyDescent="0.25">
      <c r="S420" s="249"/>
      <c r="T420" s="19">
        <v>2010</v>
      </c>
      <c r="U420" s="169">
        <f t="shared" si="35"/>
        <v>8.5737450401030049E-2</v>
      </c>
      <c r="V420" s="16">
        <v>0.63422784787472053</v>
      </c>
      <c r="W420" s="17">
        <f t="shared" si="36"/>
        <v>0.35840258999077146</v>
      </c>
      <c r="X420" s="20">
        <f t="shared" si="37"/>
        <v>6.5228686069090224E-3</v>
      </c>
      <c r="Y420" s="170">
        <v>8730.1942875183231</v>
      </c>
      <c r="AA420" s="249"/>
      <c r="AB420" s="170">
        <v>964.68126075798671</v>
      </c>
      <c r="AC420" s="16"/>
      <c r="AD420" s="16"/>
      <c r="AE420" s="16"/>
      <c r="AF420" s="16">
        <v>0.32464493497026475</v>
      </c>
    </row>
    <row r="421" spans="19:32" x14ac:dyDescent="0.25">
      <c r="S421" s="249"/>
      <c r="T421" s="19">
        <v>2011</v>
      </c>
      <c r="U421" s="169">
        <f t="shared" si="35"/>
        <v>8.6144130975555372E-2</v>
      </c>
      <c r="V421" s="16">
        <v>0.63033389079002899</v>
      </c>
      <c r="W421" s="17">
        <f t="shared" si="36"/>
        <v>0.40599970589578616</v>
      </c>
      <c r="X421" s="20">
        <f t="shared" si="37"/>
        <v>4.3352745905169609E-3</v>
      </c>
      <c r="Y421" s="170">
        <v>10750.22472353661</v>
      </c>
      <c r="AA421" s="249"/>
      <c r="AB421" s="170">
        <v>655.49171878401728</v>
      </c>
      <c r="AC421" s="16"/>
      <c r="AD421" s="16"/>
      <c r="AE421" s="16"/>
      <c r="AF421" s="16">
        <v>0.34917261222477691</v>
      </c>
    </row>
    <row r="422" spans="19:32" x14ac:dyDescent="0.25">
      <c r="S422" s="249"/>
      <c r="T422" s="19">
        <v>2012</v>
      </c>
      <c r="U422" s="169">
        <f t="shared" si="35"/>
        <v>8.6608782892490813E-2</v>
      </c>
      <c r="V422" s="16">
        <v>0.59262445917381279</v>
      </c>
      <c r="W422" s="17">
        <f t="shared" si="36"/>
        <v>0.42295971633305213</v>
      </c>
      <c r="X422" s="20">
        <f t="shared" si="37"/>
        <v>2.4931312472557562E-3</v>
      </c>
      <c r="Y422" s="170">
        <v>11447.776764188948</v>
      </c>
      <c r="AA422" s="249"/>
      <c r="AB422" s="170">
        <v>676.16251103383502</v>
      </c>
      <c r="AC422" s="16"/>
      <c r="AD422" s="16"/>
      <c r="AE422" s="16"/>
      <c r="AF422" s="16">
        <v>0.36067353518066358</v>
      </c>
    </row>
    <row r="423" spans="19:32" x14ac:dyDescent="0.25">
      <c r="S423" s="249"/>
      <c r="T423" s="19">
        <v>2013</v>
      </c>
      <c r="U423" s="169">
        <f t="shared" si="35"/>
        <v>8.7117291575510986E-2</v>
      </c>
      <c r="V423" s="16">
        <v>0.63421611020002544</v>
      </c>
      <c r="W423" s="17">
        <f t="shared" si="36"/>
        <v>0.42739253646235592</v>
      </c>
      <c r="X423" s="20">
        <f t="shared" si="37"/>
        <v>3.7265284502028526E-3</v>
      </c>
      <c r="Y423" s="170">
        <v>11628.422526527436</v>
      </c>
      <c r="AA423" s="249"/>
      <c r="AB423" s="170">
        <v>724.12659152734363</v>
      </c>
      <c r="AC423" s="16"/>
      <c r="AD423" s="16"/>
      <c r="AE423" s="16"/>
      <c r="AF423" s="16">
        <v>0.42142749062380574</v>
      </c>
    </row>
    <row r="424" spans="19:32" x14ac:dyDescent="0.25">
      <c r="S424" s="249"/>
      <c r="T424" s="19">
        <v>2014</v>
      </c>
      <c r="U424" s="169">
        <f t="shared" si="35"/>
        <v>8.7639097656949799E-2</v>
      </c>
      <c r="V424" s="16">
        <v>0.5395899648347201</v>
      </c>
      <c r="W424" s="17">
        <f t="shared" si="36"/>
        <v>0.40320650569790084</v>
      </c>
      <c r="X424" s="20">
        <f t="shared" si="37"/>
        <v>1.6301264722606301E-3</v>
      </c>
      <c r="Y424" s="170">
        <v>10634.321468972048</v>
      </c>
      <c r="AA424" s="249"/>
      <c r="AB424" s="170">
        <v>744.59215759649032</v>
      </c>
      <c r="AC424" s="16"/>
      <c r="AD424" s="16"/>
      <c r="AE424" s="16"/>
      <c r="AF424" s="16">
        <v>0.44408313713930975</v>
      </c>
    </row>
    <row r="425" spans="19:32" x14ac:dyDescent="0.25">
      <c r="S425" s="249"/>
      <c r="T425" s="19">
        <v>2015</v>
      </c>
      <c r="U425" s="169">
        <f t="shared" si="35"/>
        <v>8.8162736307615813E-2</v>
      </c>
      <c r="V425" s="16">
        <v>0.63916814340719108</v>
      </c>
      <c r="W425" s="17">
        <f t="shared" si="36"/>
        <v>0.35314596922708252</v>
      </c>
      <c r="X425" s="20">
        <f t="shared" si="37"/>
        <v>7.2124774459840788E-3</v>
      </c>
      <c r="Y425" s="170">
        <v>8500.6110408706591</v>
      </c>
      <c r="AA425" s="249"/>
      <c r="AB425" s="170">
        <v>814.85743367334987</v>
      </c>
      <c r="AC425" s="16"/>
      <c r="AD425" s="16"/>
      <c r="AE425" s="16"/>
      <c r="AF425" s="16">
        <v>0.46461663592197311</v>
      </c>
    </row>
    <row r="426" spans="19:32" x14ac:dyDescent="0.25">
      <c r="S426" s="249"/>
      <c r="T426" s="19">
        <v>2016</v>
      </c>
      <c r="U426" s="169">
        <f t="shared" si="35"/>
        <v>8.8681144559930564E-2</v>
      </c>
      <c r="V426" s="16">
        <v>0.56570838212887564</v>
      </c>
      <c r="W426" s="17">
        <f t="shared" si="36"/>
        <v>0.33597711488680027</v>
      </c>
      <c r="X426" s="20">
        <f t="shared" si="37"/>
        <v>4.68027644839811E-3</v>
      </c>
      <c r="Y426" s="170">
        <v>7740.3897523950709</v>
      </c>
      <c r="AA426" s="249"/>
      <c r="AB426" s="170">
        <v>897.41872517045954</v>
      </c>
      <c r="AC426" s="16"/>
      <c r="AD426" s="16"/>
      <c r="AE426" s="16"/>
      <c r="AF426" s="16">
        <v>0.4836149623652804</v>
      </c>
    </row>
    <row r="427" spans="19:32" x14ac:dyDescent="0.25">
      <c r="S427" s="249"/>
      <c r="T427" s="19">
        <v>2017</v>
      </c>
      <c r="U427" s="169">
        <f t="shared" si="35"/>
        <v>8.9197667458537341E-2</v>
      </c>
      <c r="V427" s="16">
        <v>0.58622881054223541</v>
      </c>
      <c r="W427" s="17">
        <f t="shared" si="36"/>
        <v>0.35411450554947382</v>
      </c>
      <c r="X427" s="20">
        <f t="shared" si="37"/>
        <v>4.8057072414843605E-3</v>
      </c>
      <c r="Y427" s="170">
        <v>8543.0195783990584</v>
      </c>
      <c r="AA427" s="249"/>
      <c r="AB427" s="170">
        <v>964.36927218226231</v>
      </c>
      <c r="AC427" s="16"/>
      <c r="AD427" s="16"/>
      <c r="AE427" s="16"/>
      <c r="AF427" s="16">
        <v>0.5113733000330517</v>
      </c>
    </row>
    <row r="428" spans="19:32" x14ac:dyDescent="0.25">
      <c r="S428" s="249"/>
      <c r="T428" s="19">
        <v>2018</v>
      </c>
      <c r="U428" s="169">
        <f t="shared" si="35"/>
        <v>8.9705853229881657E-2</v>
      </c>
      <c r="V428" s="16">
        <v>0.5596362630687457</v>
      </c>
      <c r="W428" s="17">
        <f t="shared" si="36"/>
        <v>0.36413474797875867</v>
      </c>
      <c r="X428" s="20">
        <f t="shared" si="37"/>
        <v>3.4286332788793466E-3</v>
      </c>
      <c r="Y428" s="170">
        <v>8978.9474002945535</v>
      </c>
      <c r="AA428" s="249"/>
      <c r="AB428" s="170">
        <v>1062.1256563425679</v>
      </c>
      <c r="AC428" s="16"/>
      <c r="AD428" s="16"/>
      <c r="AE428" s="16"/>
      <c r="AF428" s="16">
        <v>0.5239048768946778</v>
      </c>
    </row>
    <row r="429" spans="19:32" x14ac:dyDescent="0.25">
      <c r="S429" s="249"/>
      <c r="T429" s="19">
        <v>2019</v>
      </c>
      <c r="U429" s="169">
        <f t="shared" si="35"/>
        <v>9.0231996790842622E-2</v>
      </c>
      <c r="V429" s="16">
        <v>0.63157757504469103</v>
      </c>
      <c r="W429" s="17">
        <f t="shared" si="36"/>
        <v>0.36308772022421215</v>
      </c>
      <c r="X429" s="20">
        <f t="shared" si="37"/>
        <v>6.5045360994959046E-3</v>
      </c>
      <c r="Y429" s="170">
        <v>8933.6325166163042</v>
      </c>
      <c r="AA429" s="249"/>
      <c r="AB429" s="170">
        <v>1304.1626566117761</v>
      </c>
      <c r="AC429" s="16"/>
      <c r="AD429" s="16"/>
      <c r="AE429" s="16"/>
      <c r="AF429" s="16">
        <v>0.51860556346065767</v>
      </c>
    </row>
    <row r="430" spans="19:32" x14ac:dyDescent="0.25">
      <c r="AA430" s="249"/>
      <c r="AB430" s="170">
        <v>1629.6928093459239</v>
      </c>
      <c r="AC430" s="16"/>
      <c r="AD430" s="16"/>
      <c r="AE430" s="16"/>
      <c r="AF430" s="16">
        <v>0.67869048691812894</v>
      </c>
    </row>
    <row r="431" spans="19:32" x14ac:dyDescent="0.25">
      <c r="AA431" s="249"/>
      <c r="AB431" s="170">
        <v>1715.6381422740367</v>
      </c>
      <c r="AC431" s="16"/>
      <c r="AD431" s="16"/>
      <c r="AE431" s="16"/>
      <c r="AF431" s="16">
        <v>0.66965652898091921</v>
      </c>
    </row>
    <row r="432" spans="19:32" x14ac:dyDescent="0.25">
      <c r="AA432" s="249"/>
      <c r="AB432" s="170">
        <v>1766.7002502809223</v>
      </c>
      <c r="AC432" s="16"/>
      <c r="AD432" s="16"/>
      <c r="AE432" s="16"/>
      <c r="AF432" s="16">
        <v>0.68107321958085998</v>
      </c>
    </row>
    <row r="433" spans="27:32" x14ac:dyDescent="0.25">
      <c r="AA433" s="249"/>
      <c r="AB433" s="170">
        <v>1852.2725624754721</v>
      </c>
      <c r="AC433" s="16"/>
      <c r="AD433" s="16"/>
      <c r="AE433" s="16"/>
      <c r="AF433" s="16">
        <v>0.63003232143143739</v>
      </c>
    </row>
    <row r="434" spans="27:32" x14ac:dyDescent="0.25">
      <c r="AA434" s="249"/>
      <c r="AB434" s="170">
        <v>1994.1029011083774</v>
      </c>
      <c r="AC434" s="16"/>
      <c r="AD434" s="16"/>
      <c r="AE434" s="16"/>
      <c r="AF434" s="16">
        <v>0.62654076850205542</v>
      </c>
    </row>
    <row r="435" spans="27:32" x14ac:dyDescent="0.25">
      <c r="AA435" s="249"/>
      <c r="AB435" s="170">
        <v>2278.7007399619001</v>
      </c>
      <c r="AC435" s="16"/>
      <c r="AD435" s="16"/>
      <c r="AE435" s="16"/>
      <c r="AF435" s="16">
        <v>0.647939578491463</v>
      </c>
    </row>
    <row r="436" spans="27:32" x14ac:dyDescent="0.25">
      <c r="AA436" s="249"/>
      <c r="AB436" s="170">
        <v>2673.9122531024063</v>
      </c>
      <c r="AC436" s="16"/>
      <c r="AD436" s="16"/>
      <c r="AE436" s="16"/>
      <c r="AF436" s="16">
        <v>0.66991312520409807</v>
      </c>
    </row>
    <row r="437" spans="27:32" x14ac:dyDescent="0.25">
      <c r="AA437" s="249"/>
      <c r="AB437" s="170">
        <v>2904.4654743827591</v>
      </c>
      <c r="AC437" s="16"/>
      <c r="AD437" s="16"/>
      <c r="AE437" s="16"/>
      <c r="AF437" s="16">
        <v>0.63563252624142241</v>
      </c>
    </row>
    <row r="438" spans="27:32" x14ac:dyDescent="0.25">
      <c r="AA438" s="249"/>
      <c r="AB438" s="170">
        <v>2967.8655034947033</v>
      </c>
      <c r="AC438" s="16"/>
      <c r="AD438" s="16"/>
      <c r="AE438" s="16"/>
      <c r="AF438" s="16">
        <v>0.64070893287223707</v>
      </c>
    </row>
    <row r="439" spans="27:32" x14ac:dyDescent="0.25">
      <c r="AA439" s="249"/>
      <c r="AB439" s="170">
        <v>2848.4038268410127</v>
      </c>
      <c r="AC439" s="16"/>
      <c r="AD439" s="16"/>
      <c r="AE439" s="16"/>
      <c r="AF439" s="16">
        <v>0.61772849871992175</v>
      </c>
    </row>
    <row r="440" spans="27:32" x14ac:dyDescent="0.25">
      <c r="AA440" s="249"/>
      <c r="AB440" s="170">
        <v>2824.5366045060082</v>
      </c>
      <c r="AC440" s="16"/>
      <c r="AD440" s="16"/>
      <c r="AE440" s="16"/>
      <c r="AF440" s="16">
        <v>0.64733294439682987</v>
      </c>
    </row>
    <row r="441" spans="27:32" x14ac:dyDescent="0.25">
      <c r="AA441" s="249"/>
      <c r="AB441" s="170">
        <v>2562.8156992359777</v>
      </c>
      <c r="AC441" s="16"/>
      <c r="AD441" s="16"/>
      <c r="AE441" s="16"/>
      <c r="AF441" s="16">
        <v>0.67218373486931138</v>
      </c>
    </row>
    <row r="442" spans="27:32" x14ac:dyDescent="0.25">
      <c r="AA442" s="249"/>
      <c r="AB442" s="170">
        <v>2566.8047373296413</v>
      </c>
      <c r="AC442" s="16"/>
      <c r="AD442" s="16"/>
      <c r="AE442" s="16"/>
      <c r="AF442" s="16">
        <v>0.67075262462846652</v>
      </c>
    </row>
    <row r="443" spans="27:32" x14ac:dyDescent="0.25">
      <c r="AA443" s="249"/>
      <c r="AB443" s="170">
        <v>2791.3608912204409</v>
      </c>
      <c r="AC443" s="16"/>
      <c r="AD443" s="16"/>
      <c r="AE443" s="16"/>
      <c r="AF443" s="16">
        <v>0.64276185948210485</v>
      </c>
    </row>
    <row r="444" spans="27:32" x14ac:dyDescent="0.25">
      <c r="AA444" s="249"/>
      <c r="AB444" s="170">
        <v>3205.7676315134686</v>
      </c>
      <c r="AC444" s="16"/>
      <c r="AD444" s="16"/>
      <c r="AE444" s="16"/>
      <c r="AF444" s="16">
        <v>0.62796965328189802</v>
      </c>
    </row>
    <row r="445" spans="27:32" x14ac:dyDescent="0.25">
      <c r="AA445" s="249"/>
      <c r="AB445" s="170">
        <v>3221.5007831146027</v>
      </c>
      <c r="AC445" s="16"/>
      <c r="AD445" s="16"/>
      <c r="AE445" s="16"/>
      <c r="AF445" s="16">
        <v>0.64810497611955342</v>
      </c>
    </row>
    <row r="446" spans="27:32" x14ac:dyDescent="0.25">
      <c r="AA446" s="249"/>
      <c r="AB446" s="170">
        <v>3190.6493786514675</v>
      </c>
      <c r="AC446" s="16"/>
      <c r="AD446" s="16"/>
      <c r="AE446" s="16"/>
      <c r="AF446" s="16">
        <v>0.75990134027161216</v>
      </c>
    </row>
    <row r="447" spans="27:32" x14ac:dyDescent="0.25">
      <c r="AA447" s="249"/>
      <c r="AB447" s="170">
        <v>3191.5998074790946</v>
      </c>
      <c r="AC447" s="16"/>
      <c r="AD447" s="16"/>
      <c r="AE447" s="16"/>
      <c r="AF447" s="16">
        <v>0.74471741036987948</v>
      </c>
    </row>
    <row r="448" spans="27:32" x14ac:dyDescent="0.25">
      <c r="AA448" s="249"/>
      <c r="AB448" s="170">
        <v>3007.9808834611654</v>
      </c>
      <c r="AC448" s="16"/>
      <c r="AD448" s="16"/>
      <c r="AE448" s="16"/>
      <c r="AF448" s="16">
        <v>0.48494374388549405</v>
      </c>
    </row>
    <row r="449" spans="27:32" x14ac:dyDescent="0.25">
      <c r="AA449" s="249"/>
      <c r="AB449" s="170">
        <v>2896.5042099925708</v>
      </c>
      <c r="AC449" s="16"/>
      <c r="AD449" s="16"/>
      <c r="AE449" s="16"/>
      <c r="AF449" s="16">
        <v>0.37809598094928831</v>
      </c>
    </row>
    <row r="450" spans="27:32" x14ac:dyDescent="0.25">
      <c r="AA450" s="249"/>
      <c r="AB450" s="170">
        <v>2819.5058434814732</v>
      </c>
      <c r="AC450" s="16"/>
      <c r="AD450" s="16"/>
      <c r="AE450" s="16"/>
      <c r="AF450" s="16">
        <v>0.2689260721984052</v>
      </c>
    </row>
    <row r="451" spans="27:32" x14ac:dyDescent="0.25">
      <c r="AA451" s="249"/>
      <c r="AB451" s="170">
        <v>3003.32861372874</v>
      </c>
      <c r="AC451" s="16"/>
      <c r="AD451" s="16"/>
      <c r="AE451" s="16"/>
      <c r="AF451" s="16">
        <v>0.27083017540294863</v>
      </c>
    </row>
    <row r="452" spans="27:32" x14ac:dyDescent="0.25">
      <c r="AA452" s="249"/>
      <c r="AB452" s="170">
        <v>3083.1576413784878</v>
      </c>
      <c r="AC452" s="16"/>
      <c r="AD452" s="16"/>
      <c r="AE452" s="16"/>
      <c r="AF452" s="16">
        <v>0.27576661632338439</v>
      </c>
    </row>
    <row r="453" spans="27:32" x14ac:dyDescent="0.25">
      <c r="AA453" s="249"/>
      <c r="AB453" s="170">
        <v>3223.5235420891563</v>
      </c>
      <c r="AC453" s="16"/>
      <c r="AD453" s="16"/>
      <c r="AE453" s="16"/>
      <c r="AF453" s="16">
        <v>0.29415802952797326</v>
      </c>
    </row>
    <row r="454" spans="27:32" x14ac:dyDescent="0.25">
      <c r="AA454" s="249"/>
      <c r="AB454" s="170">
        <v>2699.1257316652113</v>
      </c>
      <c r="AC454" s="16"/>
      <c r="AD454" s="16"/>
      <c r="AE454" s="16"/>
      <c r="AF454" s="16">
        <v>0.31654798882873658</v>
      </c>
    </row>
    <row r="455" spans="27:32" x14ac:dyDescent="0.25">
      <c r="AA455" s="249"/>
      <c r="AB455" s="170">
        <v>2460.4909892668443</v>
      </c>
      <c r="AC455" s="16"/>
      <c r="AD455" s="16"/>
      <c r="AE455" s="16"/>
      <c r="AF455" s="16">
        <v>0.31380368587314533</v>
      </c>
    </row>
    <row r="456" spans="27:32" x14ac:dyDescent="0.25">
      <c r="AA456" s="249"/>
      <c r="AB456" s="170">
        <v>2686.4189174425055</v>
      </c>
      <c r="AC456" s="16"/>
      <c r="AD456" s="16"/>
      <c r="AE456" s="16"/>
      <c r="AF456" s="16">
        <v>0.31647815084391795</v>
      </c>
    </row>
    <row r="457" spans="27:32" x14ac:dyDescent="0.25">
      <c r="AA457" s="249"/>
      <c r="AB457" s="170">
        <v>2659.1676401031586</v>
      </c>
      <c r="AC457" s="16"/>
      <c r="AD457" s="16"/>
      <c r="AE457" s="16"/>
      <c r="AF457" s="16">
        <v>0.38849961324064292</v>
      </c>
    </row>
    <row r="458" spans="27:32" x14ac:dyDescent="0.25">
      <c r="AA458" s="249"/>
      <c r="AB458" s="170">
        <v>2778.1442335786173</v>
      </c>
      <c r="AC458" s="16"/>
      <c r="AD458" s="16"/>
      <c r="AE458" s="16"/>
      <c r="AF458" s="16">
        <v>0.41748582512963989</v>
      </c>
    </row>
    <row r="459" spans="27:32" x14ac:dyDescent="0.25">
      <c r="AA459" s="249"/>
      <c r="AB459" s="170">
        <v>3379.3574237496268</v>
      </c>
      <c r="AC459" s="16"/>
      <c r="AD459" s="16"/>
      <c r="AE459" s="16"/>
      <c r="AF459" s="16">
        <v>0.41896516471440026</v>
      </c>
    </row>
    <row r="460" spans="27:32" x14ac:dyDescent="0.25">
      <c r="AA460" s="249"/>
      <c r="AB460" s="170">
        <v>4342.4240558358351</v>
      </c>
      <c r="AC460" s="16"/>
      <c r="AD460" s="16"/>
      <c r="AE460" s="16"/>
      <c r="AF460" s="16">
        <v>0.43314046077064366</v>
      </c>
    </row>
    <row r="461" spans="27:32" x14ac:dyDescent="0.25">
      <c r="AA461" s="249"/>
      <c r="AB461" s="170">
        <v>5115.2984077349274</v>
      </c>
      <c r="AC461" s="16"/>
      <c r="AD461" s="16"/>
      <c r="AE461" s="16"/>
      <c r="AF461" s="16">
        <v>0.48290200096831176</v>
      </c>
    </row>
    <row r="462" spans="27:32" x14ac:dyDescent="0.25">
      <c r="AA462" s="249"/>
      <c r="AB462" s="170">
        <v>5910.5963057096242</v>
      </c>
      <c r="AC462" s="16"/>
      <c r="AD462" s="16"/>
      <c r="AE462" s="16"/>
      <c r="AF462" s="16">
        <v>0.52240809213300865</v>
      </c>
    </row>
    <row r="463" spans="27:32" x14ac:dyDescent="0.25">
      <c r="AA463" s="249"/>
      <c r="AB463" s="170">
        <v>7169.1047769469387</v>
      </c>
      <c r="AC463" s="16"/>
      <c r="AD463" s="16"/>
      <c r="AE463" s="16"/>
      <c r="AF463" s="16">
        <v>0.48634598817558966</v>
      </c>
    </row>
    <row r="464" spans="27:32" x14ac:dyDescent="0.25">
      <c r="AA464" s="249"/>
      <c r="AB464" s="170">
        <v>8614.2248765230925</v>
      </c>
      <c r="AC464" s="16"/>
      <c r="AD464" s="16"/>
      <c r="AE464" s="16"/>
      <c r="AF464" s="16">
        <v>0.48586934923687347</v>
      </c>
    </row>
    <row r="465" spans="27:32" x14ac:dyDescent="0.25">
      <c r="AA465" s="249"/>
      <c r="AB465" s="170">
        <v>7164.5564466670912</v>
      </c>
      <c r="AC465" s="16"/>
      <c r="AD465" s="16"/>
      <c r="AE465" s="16"/>
      <c r="AF465" s="16">
        <v>0.521388873174643</v>
      </c>
    </row>
    <row r="466" spans="27:32" x14ac:dyDescent="0.25">
      <c r="AA466" s="249"/>
      <c r="AB466" s="170">
        <v>8730.1942875183231</v>
      </c>
      <c r="AC466" s="16"/>
      <c r="AD466" s="16"/>
      <c r="AE466" s="16"/>
      <c r="AF466" s="16">
        <v>0.63422784787472053</v>
      </c>
    </row>
    <row r="467" spans="27:32" x14ac:dyDescent="0.25">
      <c r="AA467" s="249"/>
      <c r="AB467" s="170">
        <v>10750.22472353661</v>
      </c>
      <c r="AC467" s="16"/>
      <c r="AD467" s="16"/>
      <c r="AE467" s="16"/>
      <c r="AF467" s="16">
        <v>0.63033389079002899</v>
      </c>
    </row>
    <row r="468" spans="27:32" x14ac:dyDescent="0.25">
      <c r="AA468" s="249"/>
      <c r="AB468" s="170">
        <v>11447.776764188948</v>
      </c>
      <c r="AC468" s="16"/>
      <c r="AD468" s="16"/>
      <c r="AE468" s="16"/>
      <c r="AF468" s="16">
        <v>0.59262445917381279</v>
      </c>
    </row>
    <row r="469" spans="27:32" x14ac:dyDescent="0.25">
      <c r="AA469" s="249"/>
      <c r="AB469" s="170">
        <v>11628.422526527436</v>
      </c>
      <c r="AC469" s="16"/>
      <c r="AD469" s="16"/>
      <c r="AE469" s="16"/>
      <c r="AF469" s="16">
        <v>0.63421611020002544</v>
      </c>
    </row>
    <row r="470" spans="27:32" x14ac:dyDescent="0.25">
      <c r="AA470" s="249"/>
      <c r="AB470" s="170">
        <v>10634.321468972048</v>
      </c>
      <c r="AC470" s="16"/>
      <c r="AD470" s="16"/>
      <c r="AE470" s="16"/>
      <c r="AF470" s="16">
        <v>0.5395899648347201</v>
      </c>
    </row>
    <row r="471" spans="27:32" x14ac:dyDescent="0.25">
      <c r="AA471" s="249"/>
      <c r="AB471" s="170">
        <v>8500.6110408706591</v>
      </c>
      <c r="AC471" s="16"/>
      <c r="AD471" s="16"/>
      <c r="AE471" s="16"/>
      <c r="AF471" s="16">
        <v>0.63916814340719108</v>
      </c>
    </row>
    <row r="472" spans="27:32" x14ac:dyDescent="0.25">
      <c r="AA472" s="249"/>
      <c r="AB472" s="170">
        <v>7740.3897523950709</v>
      </c>
      <c r="AC472" s="16"/>
      <c r="AD472" s="16"/>
      <c r="AE472" s="16"/>
      <c r="AF472" s="16">
        <v>0.56570838212887564</v>
      </c>
    </row>
    <row r="473" spans="27:32" x14ac:dyDescent="0.25">
      <c r="AA473" s="249"/>
      <c r="AB473" s="170">
        <v>8543.0195783990584</v>
      </c>
      <c r="AC473" s="16"/>
      <c r="AD473" s="16"/>
      <c r="AE473" s="16"/>
      <c r="AF473" s="16">
        <v>0.58622881054223541</v>
      </c>
    </row>
    <row r="474" spans="27:32" x14ac:dyDescent="0.25">
      <c r="AA474" s="249"/>
      <c r="AB474" s="170">
        <v>8978.9474002945535</v>
      </c>
      <c r="AC474" s="16"/>
      <c r="AD474" s="16"/>
      <c r="AE474" s="16"/>
      <c r="AF474" s="16">
        <v>0.5596362630687457</v>
      </c>
    </row>
    <row r="475" spans="27:32" x14ac:dyDescent="0.25">
      <c r="AA475" s="249"/>
      <c r="AB475" s="170">
        <v>8933.6325166163042</v>
      </c>
      <c r="AC475" s="16"/>
      <c r="AD475" s="16"/>
      <c r="AE475" s="16"/>
      <c r="AF475" s="16">
        <v>0.63157757504469103</v>
      </c>
    </row>
  </sheetData>
  <mergeCells count="25">
    <mergeCell ref="AB8:AE8"/>
    <mergeCell ref="S10:S69"/>
    <mergeCell ref="AB13:AE13"/>
    <mergeCell ref="AA15:AA54"/>
    <mergeCell ref="AA56:AA115"/>
    <mergeCell ref="S70:S129"/>
    <mergeCell ref="AA116:AA175"/>
    <mergeCell ref="S130:S189"/>
    <mergeCell ref="AA176:AA235"/>
    <mergeCell ref="S190:S249"/>
    <mergeCell ref="AA236:AA295"/>
    <mergeCell ref="S250:S309"/>
    <mergeCell ref="AA296:AA355"/>
    <mergeCell ref="S310:S369"/>
    <mergeCell ref="AA356:AA415"/>
    <mergeCell ref="S370:S429"/>
    <mergeCell ref="AA416:AA475"/>
    <mergeCell ref="W8:W9"/>
    <mergeCell ref="X8:X9"/>
    <mergeCell ref="U3:U6"/>
    <mergeCell ref="C7:J7"/>
    <mergeCell ref="K7:Q7"/>
    <mergeCell ref="S8:S9"/>
    <mergeCell ref="T8:T9"/>
    <mergeCell ref="U8:U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A7B6-B3CF-4466-B23B-1CDBE4777089}">
  <sheetPr>
    <tabColor theme="5" tint="0.79998168889431442"/>
  </sheetPr>
  <dimension ref="B3:Z117"/>
  <sheetViews>
    <sheetView topLeftCell="A79" zoomScaleNormal="100" workbookViewId="0">
      <selection activeCell="F110" sqref="F110"/>
    </sheetView>
  </sheetViews>
  <sheetFormatPr defaultRowHeight="15" x14ac:dyDescent="0.25"/>
  <cols>
    <col min="2" max="2" width="22.7109375" bestFit="1" customWidth="1"/>
    <col min="5" max="5" width="19.140625" bestFit="1" customWidth="1"/>
    <col min="9" max="9" width="36.28515625" customWidth="1"/>
    <col min="14" max="14" width="12.140625" bestFit="1" customWidth="1"/>
    <col min="16" max="16" width="9.5703125" bestFit="1" customWidth="1"/>
  </cols>
  <sheetData>
    <row r="3" spans="2:5" x14ac:dyDescent="0.25">
      <c r="B3" s="141" t="s">
        <v>418</v>
      </c>
      <c r="C3" s="141" t="s">
        <v>408</v>
      </c>
      <c r="D3" s="141" t="s">
        <v>342</v>
      </c>
      <c r="E3" s="83" t="s">
        <v>6</v>
      </c>
    </row>
    <row r="4" spans="2:5" x14ac:dyDescent="0.25">
      <c r="B4" s="141" t="s">
        <v>10</v>
      </c>
      <c r="C4" s="140">
        <v>1</v>
      </c>
      <c r="D4" s="140">
        <v>4.0868025264790657E-3</v>
      </c>
      <c r="E4" s="191" t="s">
        <v>419</v>
      </c>
    </row>
    <row r="5" spans="2:5" x14ac:dyDescent="0.25">
      <c r="B5" s="16" t="s">
        <v>7</v>
      </c>
      <c r="C5" s="140">
        <v>0.74821300094137155</v>
      </c>
      <c r="D5" s="140">
        <v>0.25178699905862845</v>
      </c>
      <c r="E5" s="191" t="s">
        <v>419</v>
      </c>
    </row>
    <row r="6" spans="2:5" x14ac:dyDescent="0.25">
      <c r="B6" s="16" t="s">
        <v>409</v>
      </c>
      <c r="C6" s="140">
        <v>1</v>
      </c>
      <c r="D6" s="140">
        <v>0</v>
      </c>
      <c r="E6" s="191" t="s">
        <v>419</v>
      </c>
    </row>
    <row r="7" spans="2:5" x14ac:dyDescent="0.25">
      <c r="B7" s="16" t="s">
        <v>410</v>
      </c>
      <c r="C7" s="140">
        <v>0.90048472092478493</v>
      </c>
      <c r="D7" s="140">
        <v>9.9515279075215027E-2</v>
      </c>
      <c r="E7" s="191" t="s">
        <v>419</v>
      </c>
    </row>
    <row r="8" spans="2:5" x14ac:dyDescent="0.25">
      <c r="B8" s="16" t="s">
        <v>8</v>
      </c>
      <c r="C8" s="140">
        <v>0.82151650076803984</v>
      </c>
      <c r="D8" s="140">
        <v>0.17848349923196011</v>
      </c>
      <c r="E8" s="191" t="s">
        <v>419</v>
      </c>
    </row>
    <row r="9" spans="2:5" x14ac:dyDescent="0.25">
      <c r="B9" s="16" t="s">
        <v>411</v>
      </c>
      <c r="C9" s="140">
        <v>1</v>
      </c>
      <c r="D9" s="140">
        <v>0</v>
      </c>
      <c r="E9" s="191" t="s">
        <v>419</v>
      </c>
    </row>
    <row r="10" spans="2:5" x14ac:dyDescent="0.25">
      <c r="B10" s="16" t="s">
        <v>412</v>
      </c>
      <c r="C10" s="140">
        <v>1</v>
      </c>
      <c r="D10" s="140">
        <v>0</v>
      </c>
      <c r="E10" s="191" t="s">
        <v>419</v>
      </c>
    </row>
    <row r="11" spans="2:5" x14ac:dyDescent="0.25">
      <c r="B11" s="16" t="s">
        <v>443</v>
      </c>
      <c r="C11" s="140">
        <v>0.51102687858742901</v>
      </c>
      <c r="D11" s="140">
        <v>0.4889731214125711</v>
      </c>
      <c r="E11" s="191" t="s">
        <v>419</v>
      </c>
    </row>
    <row r="12" spans="2:5" x14ac:dyDescent="0.25">
      <c r="B12" s="16" t="s">
        <v>413</v>
      </c>
      <c r="C12" s="190">
        <v>0.71627618278125593</v>
      </c>
      <c r="D12" s="190">
        <v>0.28372381721874412</v>
      </c>
      <c r="E12" s="192" t="s">
        <v>363</v>
      </c>
    </row>
    <row r="13" spans="2:5" x14ac:dyDescent="0.25">
      <c r="B13" s="16" t="s">
        <v>414</v>
      </c>
      <c r="C13" s="190">
        <v>0.5687415022605129</v>
      </c>
      <c r="D13" s="190">
        <v>0.43125849773948705</v>
      </c>
      <c r="E13" s="192" t="s">
        <v>363</v>
      </c>
    </row>
    <row r="14" spans="2:5" x14ac:dyDescent="0.25">
      <c r="B14" s="16" t="s">
        <v>415</v>
      </c>
      <c r="C14" s="190">
        <v>0.74229869898801892</v>
      </c>
      <c r="D14" s="190">
        <v>0.25770130101198113</v>
      </c>
      <c r="E14" s="192" t="s">
        <v>363</v>
      </c>
    </row>
    <row r="15" spans="2:5" x14ac:dyDescent="0.25">
      <c r="B15" s="16" t="s">
        <v>416</v>
      </c>
      <c r="C15" s="190">
        <v>0.82294668929358628</v>
      </c>
      <c r="D15" s="190">
        <v>0.17705331070641364</v>
      </c>
      <c r="E15" s="192" t="s">
        <v>363</v>
      </c>
    </row>
    <row r="16" spans="2:5" x14ac:dyDescent="0.25">
      <c r="B16" s="16" t="s">
        <v>417</v>
      </c>
      <c r="C16" s="190">
        <v>0.79594720466885138</v>
      </c>
      <c r="D16" s="190">
        <v>0.2040527953311487</v>
      </c>
      <c r="E16" s="192" t="s">
        <v>363</v>
      </c>
    </row>
    <row r="18" spans="9:26" ht="15.75" thickBot="1" x14ac:dyDescent="0.3"/>
    <row r="19" spans="9:26" x14ac:dyDescent="0.25">
      <c r="I19" s="316" t="s">
        <v>426</v>
      </c>
      <c r="J19" s="323" t="s">
        <v>408</v>
      </c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 t="s">
        <v>342</v>
      </c>
      <c r="Y19" s="324"/>
      <c r="Z19" s="325"/>
    </row>
    <row r="20" spans="9:26" ht="15.75" thickBot="1" x14ac:dyDescent="0.3">
      <c r="I20" s="317"/>
      <c r="J20" s="318">
        <v>1</v>
      </c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319">
        <v>0</v>
      </c>
      <c r="Y20" s="286"/>
      <c r="Z20" s="25"/>
    </row>
    <row r="21" spans="9:26" x14ac:dyDescent="0.25">
      <c r="I21" s="326" t="s">
        <v>420</v>
      </c>
      <c r="J21" s="241" t="s">
        <v>325</v>
      </c>
      <c r="K21" s="241" t="s">
        <v>328</v>
      </c>
      <c r="L21" s="241">
        <v>3003</v>
      </c>
      <c r="M21" s="241">
        <v>3004</v>
      </c>
      <c r="N21" s="241" t="s">
        <v>330</v>
      </c>
      <c r="O21" s="241" t="s">
        <v>332</v>
      </c>
      <c r="P21" s="241">
        <v>5052</v>
      </c>
      <c r="Q21" s="241">
        <v>5182</v>
      </c>
      <c r="R21" s="241" t="s">
        <v>334</v>
      </c>
      <c r="S21" s="241">
        <v>6061</v>
      </c>
      <c r="T21" s="241">
        <v>6063</v>
      </c>
      <c r="U21" s="241" t="s">
        <v>336</v>
      </c>
      <c r="V21" s="241" t="s">
        <v>338</v>
      </c>
      <c r="W21" s="241" t="s">
        <v>340</v>
      </c>
      <c r="X21" s="241" t="s">
        <v>342</v>
      </c>
      <c r="Y21" s="241" t="s">
        <v>345</v>
      </c>
      <c r="Z21" s="327" t="s">
        <v>188</v>
      </c>
    </row>
    <row r="22" spans="9:26" ht="30" x14ac:dyDescent="0.25">
      <c r="I22" s="328" t="s">
        <v>430</v>
      </c>
      <c r="J22" s="241">
        <v>0</v>
      </c>
      <c r="K22" s="241">
        <v>0</v>
      </c>
      <c r="L22" s="241">
        <v>0</v>
      </c>
      <c r="M22" s="241">
        <v>0</v>
      </c>
      <c r="N22" s="241">
        <v>26388</v>
      </c>
      <c r="O22" s="241">
        <v>0</v>
      </c>
      <c r="P22" s="241">
        <v>19835</v>
      </c>
      <c r="Q22" s="241">
        <v>0</v>
      </c>
      <c r="R22" s="241">
        <v>14409</v>
      </c>
      <c r="S22" s="241">
        <v>18260</v>
      </c>
      <c r="T22" s="241">
        <v>593320</v>
      </c>
      <c r="U22" s="241">
        <v>32071</v>
      </c>
      <c r="V22" s="241">
        <v>0</v>
      </c>
      <c r="W22" s="241">
        <v>0</v>
      </c>
      <c r="X22" s="287"/>
      <c r="Y22" s="288"/>
      <c r="Z22" s="327">
        <f>SUM(J22:Y22)</f>
        <v>704283</v>
      </c>
    </row>
    <row r="23" spans="9:26" x14ac:dyDescent="0.25">
      <c r="I23" s="24" t="s">
        <v>424</v>
      </c>
      <c r="J23" s="193">
        <f t="shared" ref="J23:W23" si="0">J22/$Z$22</f>
        <v>0</v>
      </c>
      <c r="K23" s="193">
        <f t="shared" si="0"/>
        <v>0</v>
      </c>
      <c r="L23" s="193">
        <f t="shared" si="0"/>
        <v>0</v>
      </c>
      <c r="M23" s="193">
        <f t="shared" si="0"/>
        <v>0</v>
      </c>
      <c r="N23" s="193">
        <f t="shared" si="0"/>
        <v>3.7467892878288986E-2</v>
      </c>
      <c r="O23" s="193">
        <f t="shared" si="0"/>
        <v>0</v>
      </c>
      <c r="P23" s="193">
        <f t="shared" si="0"/>
        <v>2.8163394544522585E-2</v>
      </c>
      <c r="Q23" s="193">
        <f t="shared" si="0"/>
        <v>0</v>
      </c>
      <c r="R23" s="193">
        <f t="shared" si="0"/>
        <v>2.0459105217646885E-2</v>
      </c>
      <c r="S23" s="193">
        <f t="shared" si="0"/>
        <v>2.5927077609426891E-2</v>
      </c>
      <c r="T23" s="193">
        <f t="shared" si="0"/>
        <v>0.84244543741649314</v>
      </c>
      <c r="U23" s="193">
        <f t="shared" si="0"/>
        <v>4.5537092333621569E-2</v>
      </c>
      <c r="V23" s="193">
        <f t="shared" si="0"/>
        <v>0</v>
      </c>
      <c r="W23" s="193">
        <f t="shared" si="0"/>
        <v>0</v>
      </c>
      <c r="X23" s="289"/>
      <c r="Y23" s="290"/>
      <c r="Z23" s="329">
        <f>SUM(J23:Y23)</f>
        <v>1</v>
      </c>
    </row>
    <row r="24" spans="9:26" ht="15.75" thickBot="1" x14ac:dyDescent="0.3">
      <c r="I24" s="330" t="s">
        <v>425</v>
      </c>
      <c r="J24" s="331">
        <f>J23*$J$20</f>
        <v>0</v>
      </c>
      <c r="K24" s="331">
        <f t="shared" ref="K24:W24" si="1">K23*$C$4</f>
        <v>0</v>
      </c>
      <c r="L24" s="331">
        <f t="shared" si="1"/>
        <v>0</v>
      </c>
      <c r="M24" s="331">
        <f t="shared" si="1"/>
        <v>0</v>
      </c>
      <c r="N24" s="331">
        <f t="shared" si="1"/>
        <v>3.7467892878288986E-2</v>
      </c>
      <c r="O24" s="331">
        <f t="shared" si="1"/>
        <v>0</v>
      </c>
      <c r="P24" s="331">
        <f t="shared" si="1"/>
        <v>2.8163394544522585E-2</v>
      </c>
      <c r="Q24" s="331">
        <f t="shared" si="1"/>
        <v>0</v>
      </c>
      <c r="R24" s="331">
        <f t="shared" si="1"/>
        <v>2.0459105217646885E-2</v>
      </c>
      <c r="S24" s="331">
        <f t="shared" si="1"/>
        <v>2.5927077609426891E-2</v>
      </c>
      <c r="T24" s="331">
        <f t="shared" si="1"/>
        <v>0.84244543741649314</v>
      </c>
      <c r="U24" s="331">
        <f t="shared" si="1"/>
        <v>4.5537092333621569E-2</v>
      </c>
      <c r="V24" s="331">
        <f t="shared" si="1"/>
        <v>0</v>
      </c>
      <c r="W24" s="331">
        <f t="shared" si="1"/>
        <v>0</v>
      </c>
      <c r="X24" s="331">
        <f t="shared" ref="X24:Y24" si="2">X23*$D$4</f>
        <v>0</v>
      </c>
      <c r="Y24" s="331">
        <f t="shared" si="2"/>
        <v>0</v>
      </c>
      <c r="Z24" s="332">
        <f>SUM(J24:Y24)</f>
        <v>1</v>
      </c>
    </row>
    <row r="25" spans="9:26" ht="15.75" thickBot="1" x14ac:dyDescent="0.3"/>
    <row r="26" spans="9:26" x14ac:dyDescent="0.25">
      <c r="I26" s="316" t="s">
        <v>7</v>
      </c>
      <c r="J26" s="323" t="s">
        <v>408</v>
      </c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 t="s">
        <v>342</v>
      </c>
      <c r="Y26" s="324"/>
      <c r="Z26" s="325"/>
    </row>
    <row r="27" spans="9:26" ht="15.75" thickBot="1" x14ac:dyDescent="0.3">
      <c r="I27" s="317"/>
      <c r="J27" s="318">
        <f>C5</f>
        <v>0.74821300094137155</v>
      </c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319">
        <f>D5</f>
        <v>0.25178699905862845</v>
      </c>
      <c r="Y27" s="286"/>
      <c r="Z27" s="25"/>
    </row>
    <row r="28" spans="9:26" x14ac:dyDescent="0.25">
      <c r="I28" s="326" t="s">
        <v>420</v>
      </c>
      <c r="J28" s="241" t="s">
        <v>325</v>
      </c>
      <c r="K28" s="241" t="s">
        <v>328</v>
      </c>
      <c r="L28" s="241">
        <v>3003</v>
      </c>
      <c r="M28" s="241">
        <v>3004</v>
      </c>
      <c r="N28" s="241" t="s">
        <v>330</v>
      </c>
      <c r="O28" s="241" t="s">
        <v>332</v>
      </c>
      <c r="P28" s="241">
        <v>5052</v>
      </c>
      <c r="Q28" s="241">
        <v>5182</v>
      </c>
      <c r="R28" s="241" t="s">
        <v>334</v>
      </c>
      <c r="S28" s="241">
        <v>6061</v>
      </c>
      <c r="T28" s="241">
        <v>6063</v>
      </c>
      <c r="U28" s="241" t="s">
        <v>336</v>
      </c>
      <c r="V28" s="241" t="s">
        <v>338</v>
      </c>
      <c r="W28" s="241" t="s">
        <v>340</v>
      </c>
      <c r="X28" s="241" t="s">
        <v>342</v>
      </c>
      <c r="Y28" s="241" t="s">
        <v>345</v>
      </c>
      <c r="Z28" s="327" t="s">
        <v>188</v>
      </c>
    </row>
    <row r="29" spans="9:26" ht="30" x14ac:dyDescent="0.25">
      <c r="I29" s="328" t="s">
        <v>429</v>
      </c>
      <c r="J29" s="16">
        <v>3520</v>
      </c>
      <c r="K29" s="16">
        <v>10538</v>
      </c>
      <c r="L29" s="16">
        <v>5535</v>
      </c>
      <c r="M29" s="16">
        <v>1545</v>
      </c>
      <c r="N29" s="16">
        <v>67915</v>
      </c>
      <c r="O29" s="16">
        <v>0</v>
      </c>
      <c r="P29" s="16">
        <v>16877</v>
      </c>
      <c r="Q29" s="16">
        <v>26</v>
      </c>
      <c r="R29" s="16">
        <v>39339</v>
      </c>
      <c r="S29" s="16">
        <v>4828</v>
      </c>
      <c r="T29" s="16">
        <v>17</v>
      </c>
      <c r="U29" s="16">
        <v>10384</v>
      </c>
      <c r="V29" s="16">
        <v>12660</v>
      </c>
      <c r="W29" s="16">
        <v>53026</v>
      </c>
      <c r="X29" s="287"/>
      <c r="Y29" s="288"/>
      <c r="Z29" s="327">
        <f>SUM(J29:Y29)</f>
        <v>226210</v>
      </c>
    </row>
    <row r="30" spans="9:26" x14ac:dyDescent="0.25">
      <c r="I30" s="24" t="s">
        <v>424</v>
      </c>
      <c r="J30" s="193">
        <f>J29/$Z$29</f>
        <v>1.5560762123690376E-2</v>
      </c>
      <c r="K30" s="193">
        <f t="shared" ref="K30:W30" si="3">K29/$Z$29</f>
        <v>4.6585031607798061E-2</v>
      </c>
      <c r="L30" s="193">
        <f t="shared" si="3"/>
        <v>2.4468414305291543E-2</v>
      </c>
      <c r="M30" s="193">
        <f t="shared" si="3"/>
        <v>6.8299367844038726E-3</v>
      </c>
      <c r="N30" s="193">
        <f t="shared" si="3"/>
        <v>0.30022987489500907</v>
      </c>
      <c r="O30" s="193">
        <f t="shared" si="3"/>
        <v>0</v>
      </c>
      <c r="P30" s="193">
        <f t="shared" si="3"/>
        <v>7.4607665443614343E-2</v>
      </c>
      <c r="Q30" s="193">
        <f t="shared" si="3"/>
        <v>1.1493744750453119E-4</v>
      </c>
      <c r="R30" s="193">
        <f t="shared" si="3"/>
        <v>0.17390477874541355</v>
      </c>
      <c r="S30" s="193">
        <f t="shared" si="3"/>
        <v>2.1342999867379867E-2</v>
      </c>
      <c r="T30" s="193">
        <f t="shared" si="3"/>
        <v>7.5151407983731935E-5</v>
      </c>
      <c r="U30" s="193">
        <f t="shared" si="3"/>
        <v>4.5904248264886607E-2</v>
      </c>
      <c r="V30" s="193">
        <f t="shared" si="3"/>
        <v>5.5965695592590958E-2</v>
      </c>
      <c r="W30" s="193">
        <f t="shared" si="3"/>
        <v>0.23441050351443349</v>
      </c>
      <c r="X30" s="289"/>
      <c r="Y30" s="290"/>
      <c r="Z30" s="329">
        <f>SUM(J30:Y30)</f>
        <v>1</v>
      </c>
    </row>
    <row r="31" spans="9:26" ht="15.75" thickBot="1" x14ac:dyDescent="0.3">
      <c r="I31" s="330" t="s">
        <v>425</v>
      </c>
      <c r="J31" s="331">
        <f>J30*$J$27</f>
        <v>1.1642764525501207E-2</v>
      </c>
      <c r="K31" s="331">
        <f t="shared" ref="K31:W31" si="4">K30*$J$27</f>
        <v>3.4855526298219232E-2</v>
      </c>
      <c r="L31" s="331">
        <f t="shared" si="4"/>
        <v>1.8307585695638971E-2</v>
      </c>
      <c r="M31" s="331">
        <f t="shared" si="4"/>
        <v>5.1102474976986827E-3</v>
      </c>
      <c r="N31" s="331">
        <f t="shared" si="4"/>
        <v>0.22463589566744729</v>
      </c>
      <c r="O31" s="331">
        <f t="shared" si="4"/>
        <v>0</v>
      </c>
      <c r="P31" s="331">
        <f t="shared" si="4"/>
        <v>5.5822425254796554E-2</v>
      </c>
      <c r="Q31" s="331">
        <f t="shared" si="4"/>
        <v>8.5997692517906637E-5</v>
      </c>
      <c r="R31" s="331">
        <f t="shared" si="4"/>
        <v>0.13011781638315112</v>
      </c>
      <c r="S31" s="331">
        <f t="shared" si="4"/>
        <v>1.5969109979863585E-2</v>
      </c>
      <c r="T31" s="331">
        <f t="shared" si="4"/>
        <v>5.6229260492477422E-5</v>
      </c>
      <c r="U31" s="331">
        <f t="shared" si="4"/>
        <v>3.4346155350228558E-2</v>
      </c>
      <c r="V31" s="331">
        <f t="shared" si="4"/>
        <v>4.1874261049103773E-2</v>
      </c>
      <c r="W31" s="331">
        <f t="shared" si="4"/>
        <v>0.17538898628671221</v>
      </c>
      <c r="X31" s="331">
        <f>$X$27</f>
        <v>0.25178699905862845</v>
      </c>
      <c r="Y31" s="331">
        <f t="shared" ref="Y31" si="5">Y30*$D$4</f>
        <v>0</v>
      </c>
      <c r="Z31" s="332">
        <f>SUM(J31:Y31)</f>
        <v>0.99999999999999989</v>
      </c>
    </row>
    <row r="32" spans="9:26" ht="15.75" thickBot="1" x14ac:dyDescent="0.3"/>
    <row r="33" spans="9:26" x14ac:dyDescent="0.25">
      <c r="I33" s="316" t="s">
        <v>409</v>
      </c>
      <c r="J33" s="323" t="s">
        <v>408</v>
      </c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 t="s">
        <v>342</v>
      </c>
      <c r="Y33" s="324"/>
      <c r="Z33" s="325"/>
    </row>
    <row r="34" spans="9:26" ht="15.75" thickBot="1" x14ac:dyDescent="0.3">
      <c r="I34" s="317"/>
      <c r="J34" s="318">
        <f>C6</f>
        <v>1</v>
      </c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319">
        <f>D6</f>
        <v>0</v>
      </c>
      <c r="Y34" s="286"/>
      <c r="Z34" s="25"/>
    </row>
    <row r="35" spans="9:26" x14ac:dyDescent="0.25">
      <c r="I35" s="326" t="s">
        <v>420</v>
      </c>
      <c r="J35" s="241" t="s">
        <v>325</v>
      </c>
      <c r="K35" s="241" t="s">
        <v>328</v>
      </c>
      <c r="L35" s="241">
        <v>3003</v>
      </c>
      <c r="M35" s="241">
        <v>3004</v>
      </c>
      <c r="N35" s="241" t="s">
        <v>330</v>
      </c>
      <c r="O35" s="241" t="s">
        <v>332</v>
      </c>
      <c r="P35" s="241">
        <v>5052</v>
      </c>
      <c r="Q35" s="241">
        <v>5182</v>
      </c>
      <c r="R35" s="241" t="s">
        <v>334</v>
      </c>
      <c r="S35" s="241">
        <v>6061</v>
      </c>
      <c r="T35" s="241">
        <v>6063</v>
      </c>
      <c r="U35" s="241" t="s">
        <v>336</v>
      </c>
      <c r="V35" s="241" t="s">
        <v>338</v>
      </c>
      <c r="W35" s="241" t="s">
        <v>340</v>
      </c>
      <c r="X35" s="241" t="s">
        <v>342</v>
      </c>
      <c r="Y35" s="241" t="s">
        <v>345</v>
      </c>
      <c r="Z35" s="327" t="s">
        <v>188</v>
      </c>
    </row>
    <row r="36" spans="9:26" x14ac:dyDescent="0.25">
      <c r="I36" s="24" t="s">
        <v>427</v>
      </c>
      <c r="J36" s="193">
        <v>0</v>
      </c>
      <c r="K36" s="193">
        <v>0</v>
      </c>
      <c r="L36" s="193">
        <v>0</v>
      </c>
      <c r="M36" s="193">
        <v>0</v>
      </c>
      <c r="N36" s="193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0</v>
      </c>
      <c r="U36" s="193">
        <v>0</v>
      </c>
      <c r="V36" s="193">
        <v>0</v>
      </c>
      <c r="W36" s="193">
        <v>1</v>
      </c>
      <c r="X36" s="289"/>
      <c r="Y36" s="290"/>
      <c r="Z36" s="329">
        <f>SUM(J36:Y36)</f>
        <v>1</v>
      </c>
    </row>
    <row r="37" spans="9:26" ht="15.75" thickBot="1" x14ac:dyDescent="0.3">
      <c r="I37" s="330" t="s">
        <v>425</v>
      </c>
      <c r="J37" s="331">
        <f>J36*$J$27</f>
        <v>0</v>
      </c>
      <c r="K37" s="331">
        <f t="shared" ref="K37" si="6">K36*$J$27</f>
        <v>0</v>
      </c>
      <c r="L37" s="331">
        <f t="shared" ref="L37" si="7">L36*$J$27</f>
        <v>0</v>
      </c>
      <c r="M37" s="331">
        <f t="shared" ref="M37" si="8">M36*$J$27</f>
        <v>0</v>
      </c>
      <c r="N37" s="331">
        <f t="shared" ref="N37" si="9">N36*$J$27</f>
        <v>0</v>
      </c>
      <c r="O37" s="331">
        <f t="shared" ref="O37" si="10">O36*$J$27</f>
        <v>0</v>
      </c>
      <c r="P37" s="331">
        <f t="shared" ref="P37" si="11">P36*$J$27</f>
        <v>0</v>
      </c>
      <c r="Q37" s="331">
        <f t="shared" ref="Q37" si="12">Q36*$J$27</f>
        <v>0</v>
      </c>
      <c r="R37" s="331">
        <f t="shared" ref="R37" si="13">R36*$J$27</f>
        <v>0</v>
      </c>
      <c r="S37" s="331">
        <f t="shared" ref="S37" si="14">S36*$J$27</f>
        <v>0</v>
      </c>
      <c r="T37" s="331">
        <f t="shared" ref="T37" si="15">T36*$J$27</f>
        <v>0</v>
      </c>
      <c r="U37" s="331">
        <f t="shared" ref="U37" si="16">U36*$J$27</f>
        <v>0</v>
      </c>
      <c r="V37" s="331">
        <f t="shared" ref="V37" si="17">V36*$J$27</f>
        <v>0</v>
      </c>
      <c r="W37" s="331">
        <f>W36*$J$34</f>
        <v>1</v>
      </c>
      <c r="X37" s="331">
        <f>$X$34</f>
        <v>0</v>
      </c>
      <c r="Y37" s="331">
        <f t="shared" ref="Y37" si="18">Y36*$D$4</f>
        <v>0</v>
      </c>
      <c r="Z37" s="332">
        <f>SUM(J37:Y37)</f>
        <v>1</v>
      </c>
    </row>
    <row r="38" spans="9:26" ht="15.75" thickBot="1" x14ac:dyDescent="0.3"/>
    <row r="39" spans="9:26" x14ac:dyDescent="0.25">
      <c r="I39" s="316" t="s">
        <v>410</v>
      </c>
      <c r="J39" s="323" t="s">
        <v>408</v>
      </c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 t="s">
        <v>342</v>
      </c>
      <c r="Y39" s="324"/>
      <c r="Z39" s="325"/>
    </row>
    <row r="40" spans="9:26" ht="15.75" thickBot="1" x14ac:dyDescent="0.3">
      <c r="I40" s="317"/>
      <c r="J40" s="318">
        <f>C7</f>
        <v>0.90048472092478493</v>
      </c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319">
        <f>D7</f>
        <v>9.9515279075215027E-2</v>
      </c>
      <c r="Y40" s="286"/>
      <c r="Z40" s="25"/>
    </row>
    <row r="41" spans="9:26" x14ac:dyDescent="0.25">
      <c r="I41" s="326" t="s">
        <v>420</v>
      </c>
      <c r="J41" s="241" t="s">
        <v>325</v>
      </c>
      <c r="K41" s="241" t="s">
        <v>328</v>
      </c>
      <c r="L41" s="241">
        <v>3003</v>
      </c>
      <c r="M41" s="241">
        <v>3004</v>
      </c>
      <c r="N41" s="241" t="s">
        <v>330</v>
      </c>
      <c r="O41" s="241" t="s">
        <v>332</v>
      </c>
      <c r="P41" s="241">
        <v>5052</v>
      </c>
      <c r="Q41" s="241">
        <v>5182</v>
      </c>
      <c r="R41" s="241" t="s">
        <v>334</v>
      </c>
      <c r="S41" s="241">
        <v>6061</v>
      </c>
      <c r="T41" s="241">
        <v>6063</v>
      </c>
      <c r="U41" s="241" t="s">
        <v>336</v>
      </c>
      <c r="V41" s="241" t="s">
        <v>338</v>
      </c>
      <c r="W41" s="241" t="s">
        <v>340</v>
      </c>
      <c r="X41" s="241" t="s">
        <v>342</v>
      </c>
      <c r="Y41" s="241" t="s">
        <v>345</v>
      </c>
      <c r="Z41" s="327" t="s">
        <v>188</v>
      </c>
    </row>
    <row r="42" spans="9:26" ht="30" x14ac:dyDescent="0.25">
      <c r="I42" s="328" t="s">
        <v>428</v>
      </c>
      <c r="J42" s="16">
        <f>36145+42700</f>
        <v>78845</v>
      </c>
      <c r="K42" s="16">
        <v>0</v>
      </c>
      <c r="L42" s="16">
        <f>2507+3323</f>
        <v>5830</v>
      </c>
      <c r="M42" s="16">
        <v>0</v>
      </c>
      <c r="N42" s="16">
        <v>0</v>
      </c>
      <c r="O42" s="16">
        <v>0</v>
      </c>
      <c r="P42" s="16">
        <v>20867</v>
      </c>
      <c r="Q42" s="16">
        <v>0</v>
      </c>
      <c r="R42" s="16">
        <v>0</v>
      </c>
      <c r="S42" s="16">
        <v>652</v>
      </c>
      <c r="T42" s="16">
        <v>21170</v>
      </c>
      <c r="U42" s="16">
        <v>1144</v>
      </c>
      <c r="V42" s="16">
        <v>0</v>
      </c>
      <c r="W42" s="16">
        <v>0</v>
      </c>
      <c r="X42" s="287"/>
      <c r="Y42" s="288"/>
      <c r="Z42" s="327">
        <f>SUM(J42:Y42)</f>
        <v>128508</v>
      </c>
    </row>
    <row r="43" spans="9:26" x14ac:dyDescent="0.25">
      <c r="I43" s="24" t="s">
        <v>424</v>
      </c>
      <c r="J43" s="193">
        <f>J42/$Z$42</f>
        <v>0.61354156939645776</v>
      </c>
      <c r="K43" s="193">
        <f t="shared" ref="K43:W43" si="19">K42/$Z$42</f>
        <v>0</v>
      </c>
      <c r="L43" s="193">
        <f t="shared" si="19"/>
        <v>4.5366825411647521E-2</v>
      </c>
      <c r="M43" s="193">
        <f t="shared" si="19"/>
        <v>0</v>
      </c>
      <c r="N43" s="193">
        <f t="shared" si="19"/>
        <v>0</v>
      </c>
      <c r="O43" s="193">
        <f t="shared" si="19"/>
        <v>0</v>
      </c>
      <c r="P43" s="193">
        <f t="shared" si="19"/>
        <v>0.1623789958601799</v>
      </c>
      <c r="Q43" s="193">
        <f t="shared" si="19"/>
        <v>0</v>
      </c>
      <c r="R43" s="193">
        <f t="shared" si="19"/>
        <v>0</v>
      </c>
      <c r="S43" s="193">
        <f t="shared" si="19"/>
        <v>5.0736140940641824E-3</v>
      </c>
      <c r="T43" s="193">
        <f t="shared" si="19"/>
        <v>0.16473682572291221</v>
      </c>
      <c r="U43" s="193">
        <f t="shared" si="19"/>
        <v>8.9021695147383818E-3</v>
      </c>
      <c r="V43" s="193">
        <f t="shared" si="19"/>
        <v>0</v>
      </c>
      <c r="W43" s="193">
        <f t="shared" si="19"/>
        <v>0</v>
      </c>
      <c r="X43" s="289"/>
      <c r="Y43" s="290"/>
      <c r="Z43" s="329">
        <f>SUM(J43:Y43)</f>
        <v>1</v>
      </c>
    </row>
    <row r="44" spans="9:26" ht="15.75" thickBot="1" x14ac:dyDescent="0.3">
      <c r="I44" s="330" t="s">
        <v>425</v>
      </c>
      <c r="J44" s="331">
        <f>J43*$J$40</f>
        <v>0.55248480889372387</v>
      </c>
      <c r="K44" s="331">
        <f t="shared" ref="K44:W44" si="20">K43*$J$40</f>
        <v>0</v>
      </c>
      <c r="L44" s="331">
        <f t="shared" si="20"/>
        <v>4.0852133120050857E-2</v>
      </c>
      <c r="M44" s="331">
        <f t="shared" si="20"/>
        <v>0</v>
      </c>
      <c r="N44" s="331">
        <f t="shared" si="20"/>
        <v>0</v>
      </c>
      <c r="O44" s="331">
        <f t="shared" si="20"/>
        <v>0</v>
      </c>
      <c r="P44" s="331">
        <f t="shared" si="20"/>
        <v>0.14621980477120089</v>
      </c>
      <c r="Q44" s="331">
        <f t="shared" si="20"/>
        <v>0</v>
      </c>
      <c r="R44" s="331">
        <f t="shared" si="20"/>
        <v>0</v>
      </c>
      <c r="S44" s="331">
        <f t="shared" si="20"/>
        <v>4.5687119715734411E-3</v>
      </c>
      <c r="T44" s="331">
        <f t="shared" si="20"/>
        <v>0.14834299453713154</v>
      </c>
      <c r="U44" s="331">
        <f t="shared" si="20"/>
        <v>8.0162676311043204E-3</v>
      </c>
      <c r="V44" s="331">
        <f t="shared" si="20"/>
        <v>0</v>
      </c>
      <c r="W44" s="331">
        <f t="shared" si="20"/>
        <v>0</v>
      </c>
      <c r="X44" s="331">
        <f>$X$40</f>
        <v>9.9515279075215027E-2</v>
      </c>
      <c r="Y44" s="331">
        <f t="shared" ref="Y44" si="21">Y43*$D$4</f>
        <v>0</v>
      </c>
      <c r="Z44" s="332">
        <f>SUM(J44:Y44)</f>
        <v>1</v>
      </c>
    </row>
    <row r="45" spans="9:26" ht="15.75" thickBot="1" x14ac:dyDescent="0.3"/>
    <row r="46" spans="9:26" x14ac:dyDescent="0.25">
      <c r="I46" s="316" t="s">
        <v>8</v>
      </c>
      <c r="J46" s="323" t="s">
        <v>408</v>
      </c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 t="s">
        <v>342</v>
      </c>
      <c r="Y46" s="324"/>
      <c r="Z46" s="325"/>
    </row>
    <row r="47" spans="9:26" ht="15.75" thickBot="1" x14ac:dyDescent="0.3">
      <c r="I47" s="317"/>
      <c r="J47" s="318">
        <f>C8</f>
        <v>0.82151650076803984</v>
      </c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319">
        <f>D8</f>
        <v>0.17848349923196011</v>
      </c>
      <c r="Y47" s="286"/>
      <c r="Z47" s="25"/>
    </row>
    <row r="48" spans="9:26" x14ac:dyDescent="0.25">
      <c r="I48" s="326" t="s">
        <v>420</v>
      </c>
      <c r="J48" s="241" t="s">
        <v>325</v>
      </c>
      <c r="K48" s="241" t="s">
        <v>328</v>
      </c>
      <c r="L48" s="241">
        <v>3003</v>
      </c>
      <c r="M48" s="241">
        <v>3004</v>
      </c>
      <c r="N48" s="241" t="s">
        <v>330</v>
      </c>
      <c r="O48" s="241" t="s">
        <v>332</v>
      </c>
      <c r="P48" s="241">
        <v>5052</v>
      </c>
      <c r="Q48" s="241">
        <v>5182</v>
      </c>
      <c r="R48" s="241" t="s">
        <v>334</v>
      </c>
      <c r="S48" s="241">
        <v>6061</v>
      </c>
      <c r="T48" s="241">
        <v>6063</v>
      </c>
      <c r="U48" s="241" t="s">
        <v>336</v>
      </c>
      <c r="V48" s="241" t="s">
        <v>338</v>
      </c>
      <c r="W48" s="241" t="s">
        <v>340</v>
      </c>
      <c r="X48" s="241" t="s">
        <v>342</v>
      </c>
      <c r="Y48" s="241" t="s">
        <v>345</v>
      </c>
      <c r="Z48" s="327" t="s">
        <v>188</v>
      </c>
    </row>
    <row r="49" spans="9:26" ht="30" x14ac:dyDescent="0.25">
      <c r="I49" s="328" t="s">
        <v>431</v>
      </c>
      <c r="J49" s="16">
        <v>7556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4479</v>
      </c>
      <c r="Q49" s="16">
        <v>0</v>
      </c>
      <c r="R49" s="16">
        <v>4871</v>
      </c>
      <c r="S49" s="16">
        <v>0</v>
      </c>
      <c r="T49" s="16">
        <v>73075</v>
      </c>
      <c r="U49" s="16">
        <v>0</v>
      </c>
      <c r="V49" s="16">
        <v>0</v>
      </c>
      <c r="W49" s="16">
        <v>0</v>
      </c>
      <c r="X49" s="287"/>
      <c r="Y49" s="288"/>
      <c r="Z49" s="327">
        <f>SUM(J49:Y49)</f>
        <v>89981</v>
      </c>
    </row>
    <row r="50" spans="9:26" x14ac:dyDescent="0.25">
      <c r="I50" s="24" t="s">
        <v>424</v>
      </c>
      <c r="J50" s="193">
        <f>J49/$Z$49</f>
        <v>8.3973283248685832E-2</v>
      </c>
      <c r="K50" s="193">
        <f t="shared" ref="K50:W50" si="22">K49/$Z$49</f>
        <v>0</v>
      </c>
      <c r="L50" s="193">
        <f t="shared" si="22"/>
        <v>0</v>
      </c>
      <c r="M50" s="193">
        <f t="shared" si="22"/>
        <v>0</v>
      </c>
      <c r="N50" s="193">
        <f t="shared" si="22"/>
        <v>0</v>
      </c>
      <c r="O50" s="193">
        <f t="shared" si="22"/>
        <v>0</v>
      </c>
      <c r="P50" s="193">
        <f t="shared" si="22"/>
        <v>4.9777175181427193E-2</v>
      </c>
      <c r="Q50" s="193">
        <f t="shared" si="22"/>
        <v>0</v>
      </c>
      <c r="R50" s="193">
        <f t="shared" si="22"/>
        <v>5.4133650437314544E-2</v>
      </c>
      <c r="S50" s="193">
        <f t="shared" si="22"/>
        <v>0</v>
      </c>
      <c r="T50" s="193">
        <f t="shared" si="22"/>
        <v>0.81211589113257243</v>
      </c>
      <c r="U50" s="193">
        <f t="shared" si="22"/>
        <v>0</v>
      </c>
      <c r="V50" s="193">
        <f t="shared" si="22"/>
        <v>0</v>
      </c>
      <c r="W50" s="193">
        <f t="shared" si="22"/>
        <v>0</v>
      </c>
      <c r="X50" s="289"/>
      <c r="Y50" s="290"/>
      <c r="Z50" s="329">
        <f>SUM(J50:Y50)</f>
        <v>1</v>
      </c>
    </row>
    <row r="51" spans="9:26" ht="15.75" thickBot="1" x14ac:dyDescent="0.3">
      <c r="I51" s="330" t="s">
        <v>425</v>
      </c>
      <c r="J51" s="331">
        <f>J50*$J$47</f>
        <v>6.8985437812463843E-2</v>
      </c>
      <c r="K51" s="331">
        <f t="shared" ref="K51:W51" si="23">K50*$J$47</f>
        <v>0</v>
      </c>
      <c r="L51" s="331">
        <f t="shared" si="23"/>
        <v>0</v>
      </c>
      <c r="M51" s="331">
        <f t="shared" si="23"/>
        <v>0</v>
      </c>
      <c r="N51" s="331">
        <f t="shared" si="23"/>
        <v>0</v>
      </c>
      <c r="O51" s="331">
        <f t="shared" si="23"/>
        <v>0</v>
      </c>
      <c r="P51" s="331">
        <f t="shared" si="23"/>
        <v>4.0892770773163785E-2</v>
      </c>
      <c r="Q51" s="331">
        <f t="shared" si="23"/>
        <v>0</v>
      </c>
      <c r="R51" s="331">
        <f t="shared" si="23"/>
        <v>4.4471687081062916E-2</v>
      </c>
      <c r="S51" s="331">
        <f t="shared" si="23"/>
        <v>0</v>
      </c>
      <c r="T51" s="331">
        <f t="shared" si="23"/>
        <v>0.66716660510134929</v>
      </c>
      <c r="U51" s="331">
        <f t="shared" si="23"/>
        <v>0</v>
      </c>
      <c r="V51" s="331">
        <f t="shared" si="23"/>
        <v>0</v>
      </c>
      <c r="W51" s="331">
        <f t="shared" si="23"/>
        <v>0</v>
      </c>
      <c r="X51" s="331">
        <f>$X$47</f>
        <v>0.17848349923196011</v>
      </c>
      <c r="Y51" s="331">
        <f t="shared" ref="Y51" si="24">Y50*$D$4</f>
        <v>0</v>
      </c>
      <c r="Z51" s="332">
        <f>SUM(J51:Y51)</f>
        <v>1</v>
      </c>
    </row>
    <row r="52" spans="9:26" ht="15.75" thickBot="1" x14ac:dyDescent="0.3"/>
    <row r="53" spans="9:26" x14ac:dyDescent="0.25">
      <c r="I53" s="316" t="s">
        <v>432</v>
      </c>
      <c r="J53" s="323" t="s">
        <v>408</v>
      </c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 t="s">
        <v>342</v>
      </c>
      <c r="Y53" s="324"/>
      <c r="Z53" s="325"/>
    </row>
    <row r="54" spans="9:26" ht="15.75" thickBot="1" x14ac:dyDescent="0.3">
      <c r="I54" s="317"/>
      <c r="J54" s="318">
        <f>C9</f>
        <v>1</v>
      </c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319">
        <f>D9</f>
        <v>0</v>
      </c>
      <c r="Y54" s="286"/>
      <c r="Z54" s="25"/>
    </row>
    <row r="55" spans="9:26" x14ac:dyDescent="0.25">
      <c r="I55" s="326" t="s">
        <v>420</v>
      </c>
      <c r="J55" s="241" t="s">
        <v>325</v>
      </c>
      <c r="K55" s="241" t="s">
        <v>328</v>
      </c>
      <c r="L55" s="241">
        <v>3003</v>
      </c>
      <c r="M55" s="241">
        <v>3004</v>
      </c>
      <c r="N55" s="241" t="s">
        <v>330</v>
      </c>
      <c r="O55" s="241" t="s">
        <v>332</v>
      </c>
      <c r="P55" s="241">
        <v>5052</v>
      </c>
      <c r="Q55" s="241">
        <v>5182</v>
      </c>
      <c r="R55" s="241" t="s">
        <v>334</v>
      </c>
      <c r="S55" s="241">
        <v>6061</v>
      </c>
      <c r="T55" s="241">
        <v>6063</v>
      </c>
      <c r="U55" s="241" t="s">
        <v>336</v>
      </c>
      <c r="V55" s="241" t="s">
        <v>338</v>
      </c>
      <c r="W55" s="241" t="s">
        <v>340</v>
      </c>
      <c r="X55" s="241" t="s">
        <v>342</v>
      </c>
      <c r="Y55" s="241" t="s">
        <v>345</v>
      </c>
      <c r="Z55" s="327" t="s">
        <v>188</v>
      </c>
    </row>
    <row r="56" spans="9:26" ht="30" x14ac:dyDescent="0.25">
      <c r="I56" s="328" t="s">
        <v>433</v>
      </c>
      <c r="J56" s="16">
        <v>0</v>
      </c>
      <c r="K56" s="16">
        <v>0</v>
      </c>
      <c r="L56" s="16">
        <v>0</v>
      </c>
      <c r="M56" s="16">
        <v>267502</v>
      </c>
      <c r="N56" s="16">
        <v>21254</v>
      </c>
      <c r="O56" s="16"/>
      <c r="P56" s="16">
        <v>18059</v>
      </c>
      <c r="Q56" s="16">
        <v>117406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287"/>
      <c r="Y56" s="288"/>
      <c r="Z56" s="327">
        <f>SUM(J56:Y56)</f>
        <v>424221</v>
      </c>
    </row>
    <row r="57" spans="9:26" x14ac:dyDescent="0.25">
      <c r="I57" s="24" t="s">
        <v>424</v>
      </c>
      <c r="J57" s="193">
        <f>J56/$Z$56</f>
        <v>0</v>
      </c>
      <c r="K57" s="193">
        <f t="shared" ref="K57:W57" si="25">K56/$Z$56</f>
        <v>0</v>
      </c>
      <c r="L57" s="193">
        <f t="shared" si="25"/>
        <v>0</v>
      </c>
      <c r="M57" s="193">
        <f t="shared" si="25"/>
        <v>0.63057227247118841</v>
      </c>
      <c r="N57" s="193">
        <f t="shared" si="25"/>
        <v>5.0101244398556413E-2</v>
      </c>
      <c r="O57" s="193">
        <f t="shared" si="25"/>
        <v>0</v>
      </c>
      <c r="P57" s="193">
        <f t="shared" si="25"/>
        <v>4.2569792631670759E-2</v>
      </c>
      <c r="Q57" s="193">
        <f t="shared" si="25"/>
        <v>0.27675669049858448</v>
      </c>
      <c r="R57" s="193">
        <f t="shared" si="25"/>
        <v>0</v>
      </c>
      <c r="S57" s="193">
        <f t="shared" si="25"/>
        <v>0</v>
      </c>
      <c r="T57" s="193">
        <f t="shared" si="25"/>
        <v>0</v>
      </c>
      <c r="U57" s="193">
        <f t="shared" si="25"/>
        <v>0</v>
      </c>
      <c r="V57" s="193">
        <f t="shared" si="25"/>
        <v>0</v>
      </c>
      <c r="W57" s="193">
        <f t="shared" si="25"/>
        <v>0</v>
      </c>
      <c r="X57" s="289"/>
      <c r="Y57" s="290"/>
      <c r="Z57" s="329">
        <f>SUM(J57:Y57)</f>
        <v>1</v>
      </c>
    </row>
    <row r="58" spans="9:26" ht="15.75" thickBot="1" x14ac:dyDescent="0.3">
      <c r="I58" s="330" t="s">
        <v>425</v>
      </c>
      <c r="J58" s="331">
        <f t="shared" ref="J58:W58" si="26">J57*$J$54</f>
        <v>0</v>
      </c>
      <c r="K58" s="331">
        <f t="shared" si="26"/>
        <v>0</v>
      </c>
      <c r="L58" s="331">
        <f t="shared" si="26"/>
        <v>0</v>
      </c>
      <c r="M58" s="331">
        <f t="shared" si="26"/>
        <v>0.63057227247118841</v>
      </c>
      <c r="N58" s="331">
        <f t="shared" si="26"/>
        <v>5.0101244398556413E-2</v>
      </c>
      <c r="O58" s="331">
        <f t="shared" si="26"/>
        <v>0</v>
      </c>
      <c r="P58" s="331">
        <f t="shared" si="26"/>
        <v>4.2569792631670759E-2</v>
      </c>
      <c r="Q58" s="331">
        <f t="shared" si="26"/>
        <v>0.27675669049858448</v>
      </c>
      <c r="R58" s="331">
        <f t="shared" si="26"/>
        <v>0</v>
      </c>
      <c r="S58" s="331">
        <f t="shared" si="26"/>
        <v>0</v>
      </c>
      <c r="T58" s="331">
        <f t="shared" si="26"/>
        <v>0</v>
      </c>
      <c r="U58" s="331">
        <f t="shared" si="26"/>
        <v>0</v>
      </c>
      <c r="V58" s="331">
        <f t="shared" si="26"/>
        <v>0</v>
      </c>
      <c r="W58" s="331">
        <f t="shared" si="26"/>
        <v>0</v>
      </c>
      <c r="X58" s="331">
        <f>$X$54</f>
        <v>0</v>
      </c>
      <c r="Y58" s="331">
        <f>$X$54</f>
        <v>0</v>
      </c>
      <c r="Z58" s="332">
        <f>SUM(J58:Y58)</f>
        <v>1</v>
      </c>
    </row>
    <row r="59" spans="9:26" ht="15.75" thickBot="1" x14ac:dyDescent="0.3"/>
    <row r="60" spans="9:26" x14ac:dyDescent="0.25">
      <c r="I60" s="316" t="s">
        <v>434</v>
      </c>
      <c r="J60" s="323" t="s">
        <v>408</v>
      </c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 t="s">
        <v>342</v>
      </c>
      <c r="Y60" s="324"/>
      <c r="Z60" s="325"/>
    </row>
    <row r="61" spans="9:26" ht="15.75" thickBot="1" x14ac:dyDescent="0.3">
      <c r="I61" s="317"/>
      <c r="J61" s="318">
        <f>C10</f>
        <v>1</v>
      </c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319">
        <f>D10</f>
        <v>0</v>
      </c>
      <c r="Y61" s="286"/>
      <c r="Z61" s="25"/>
    </row>
    <row r="62" spans="9:26" x14ac:dyDescent="0.25">
      <c r="I62" s="326" t="s">
        <v>420</v>
      </c>
      <c r="J62" s="241" t="s">
        <v>325</v>
      </c>
      <c r="K62" s="241" t="s">
        <v>328</v>
      </c>
      <c r="L62" s="241">
        <v>3003</v>
      </c>
      <c r="M62" s="241">
        <v>3004</v>
      </c>
      <c r="N62" s="241" t="s">
        <v>330</v>
      </c>
      <c r="O62" s="241" t="s">
        <v>332</v>
      </c>
      <c r="P62" s="241">
        <v>5052</v>
      </c>
      <c r="Q62" s="241">
        <v>5182</v>
      </c>
      <c r="R62" s="241" t="s">
        <v>334</v>
      </c>
      <c r="S62" s="241">
        <v>6061</v>
      </c>
      <c r="T62" s="241">
        <v>6063</v>
      </c>
      <c r="U62" s="241" t="s">
        <v>336</v>
      </c>
      <c r="V62" s="241" t="s">
        <v>338</v>
      </c>
      <c r="W62" s="241" t="s">
        <v>340</v>
      </c>
      <c r="X62" s="241" t="s">
        <v>342</v>
      </c>
      <c r="Y62" s="241" t="s">
        <v>345</v>
      </c>
      <c r="Z62" s="327" t="s">
        <v>188</v>
      </c>
    </row>
    <row r="63" spans="9:26" ht="30" x14ac:dyDescent="0.25">
      <c r="I63" s="328" t="s">
        <v>435</v>
      </c>
      <c r="J63" s="16">
        <v>158207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287"/>
      <c r="Y63" s="288"/>
      <c r="Z63" s="327">
        <f>SUM(J63:Y63)</f>
        <v>158207</v>
      </c>
    </row>
    <row r="64" spans="9:26" x14ac:dyDescent="0.25">
      <c r="I64" s="24" t="s">
        <v>424</v>
      </c>
      <c r="J64" s="193">
        <f>J63/$Z$63</f>
        <v>1</v>
      </c>
      <c r="K64" s="193">
        <f t="shared" ref="K64:W64" si="27">K63/$Z$63</f>
        <v>0</v>
      </c>
      <c r="L64" s="193">
        <f t="shared" si="27"/>
        <v>0</v>
      </c>
      <c r="M64" s="193">
        <f t="shared" si="27"/>
        <v>0</v>
      </c>
      <c r="N64" s="193">
        <f t="shared" si="27"/>
        <v>0</v>
      </c>
      <c r="O64" s="193">
        <f t="shared" si="27"/>
        <v>0</v>
      </c>
      <c r="P64" s="193">
        <f t="shared" si="27"/>
        <v>0</v>
      </c>
      <c r="Q64" s="193">
        <f t="shared" si="27"/>
        <v>0</v>
      </c>
      <c r="R64" s="193">
        <f t="shared" si="27"/>
        <v>0</v>
      </c>
      <c r="S64" s="193">
        <f t="shared" si="27"/>
        <v>0</v>
      </c>
      <c r="T64" s="193">
        <f t="shared" si="27"/>
        <v>0</v>
      </c>
      <c r="U64" s="193">
        <f t="shared" si="27"/>
        <v>0</v>
      </c>
      <c r="V64" s="193">
        <f t="shared" si="27"/>
        <v>0</v>
      </c>
      <c r="W64" s="193">
        <f t="shared" si="27"/>
        <v>0</v>
      </c>
      <c r="X64" s="289"/>
      <c r="Y64" s="290"/>
      <c r="Z64" s="329">
        <f>SUM(J64:Y64)</f>
        <v>1</v>
      </c>
    </row>
    <row r="65" spans="9:26" ht="15.75" thickBot="1" x14ac:dyDescent="0.3">
      <c r="I65" s="330" t="s">
        <v>425</v>
      </c>
      <c r="J65" s="331">
        <f>J64*$J$54</f>
        <v>1</v>
      </c>
      <c r="K65" s="331">
        <f t="shared" ref="K65" si="28">K64*$J$54</f>
        <v>0</v>
      </c>
      <c r="L65" s="331">
        <f t="shared" ref="L65" si="29">L64*$J$54</f>
        <v>0</v>
      </c>
      <c r="M65" s="331">
        <f t="shared" ref="M65" si="30">M64*$J$54</f>
        <v>0</v>
      </c>
      <c r="N65" s="331">
        <f t="shared" ref="N65" si="31">N64*$J$54</f>
        <v>0</v>
      </c>
      <c r="O65" s="331">
        <f t="shared" ref="O65" si="32">O64*$J$54</f>
        <v>0</v>
      </c>
      <c r="P65" s="331">
        <f t="shared" ref="P65" si="33">P64*$J$54</f>
        <v>0</v>
      </c>
      <c r="Q65" s="331">
        <f t="shared" ref="Q65" si="34">Q64*$J$54</f>
        <v>0</v>
      </c>
      <c r="R65" s="331">
        <f t="shared" ref="R65" si="35">R64*$J$54</f>
        <v>0</v>
      </c>
      <c r="S65" s="331">
        <f t="shared" ref="S65" si="36">S64*$J$54</f>
        <v>0</v>
      </c>
      <c r="T65" s="331">
        <f t="shared" ref="T65" si="37">T64*$J$54</f>
        <v>0</v>
      </c>
      <c r="U65" s="331">
        <f t="shared" ref="U65" si="38">U64*$J$54</f>
        <v>0</v>
      </c>
      <c r="V65" s="331">
        <f t="shared" ref="V65" si="39">V64*$J$54</f>
        <v>0</v>
      </c>
      <c r="W65" s="331">
        <f t="shared" ref="W65" si="40">W64*$J$54</f>
        <v>0</v>
      </c>
      <c r="X65" s="331">
        <f>$X$54</f>
        <v>0</v>
      </c>
      <c r="Y65" s="331">
        <f>$X$54</f>
        <v>0</v>
      </c>
      <c r="Z65" s="332">
        <f>SUM(J65:Y65)</f>
        <v>1</v>
      </c>
    </row>
    <row r="66" spans="9:26" ht="15.75" thickBot="1" x14ac:dyDescent="0.3"/>
    <row r="67" spans="9:26" x14ac:dyDescent="0.25">
      <c r="I67" s="316" t="s">
        <v>436</v>
      </c>
      <c r="J67" s="323" t="s">
        <v>408</v>
      </c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 t="s">
        <v>342</v>
      </c>
      <c r="Y67" s="324"/>
      <c r="Z67" s="325"/>
    </row>
    <row r="68" spans="9:26" ht="15.75" thickBot="1" x14ac:dyDescent="0.3">
      <c r="I68" s="317"/>
      <c r="J68" s="318">
        <f>C12</f>
        <v>0.71627618278125593</v>
      </c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319">
        <f>D12</f>
        <v>0.28372381721874412</v>
      </c>
      <c r="Y68" s="286"/>
      <c r="Z68" s="25"/>
    </row>
    <row r="69" spans="9:26" x14ac:dyDescent="0.25">
      <c r="I69" s="326" t="s">
        <v>420</v>
      </c>
      <c r="J69" s="241" t="s">
        <v>325</v>
      </c>
      <c r="K69" s="241" t="s">
        <v>328</v>
      </c>
      <c r="L69" s="241">
        <v>3003</v>
      </c>
      <c r="M69" s="241">
        <v>3004</v>
      </c>
      <c r="N69" s="241" t="s">
        <v>330</v>
      </c>
      <c r="O69" s="241" t="s">
        <v>332</v>
      </c>
      <c r="P69" s="241">
        <v>5052</v>
      </c>
      <c r="Q69" s="241">
        <v>5182</v>
      </c>
      <c r="R69" s="241" t="s">
        <v>334</v>
      </c>
      <c r="S69" s="241">
        <v>6061</v>
      </c>
      <c r="T69" s="241">
        <v>6063</v>
      </c>
      <c r="U69" s="241" t="s">
        <v>336</v>
      </c>
      <c r="V69" s="241" t="s">
        <v>338</v>
      </c>
      <c r="W69" s="241" t="s">
        <v>340</v>
      </c>
      <c r="X69" s="241" t="s">
        <v>342</v>
      </c>
      <c r="Y69" s="241" t="s">
        <v>345</v>
      </c>
      <c r="Z69" s="327" t="s">
        <v>188</v>
      </c>
    </row>
    <row r="70" spans="9:26" ht="30" x14ac:dyDescent="0.25">
      <c r="I70" s="333" t="s">
        <v>437</v>
      </c>
      <c r="J70" s="140">
        <v>0.1557317952415285</v>
      </c>
      <c r="K70" s="140">
        <v>0</v>
      </c>
      <c r="L70" s="140">
        <v>0</v>
      </c>
      <c r="M70" s="140">
        <v>0</v>
      </c>
      <c r="N70" s="140">
        <v>8.6517664023071386E-2</v>
      </c>
      <c r="O70" s="140">
        <v>0</v>
      </c>
      <c r="P70" s="140">
        <v>0</v>
      </c>
      <c r="Q70" s="140">
        <v>0</v>
      </c>
      <c r="R70" s="140">
        <v>0.18889689978370586</v>
      </c>
      <c r="S70" s="140">
        <v>0</v>
      </c>
      <c r="T70" s="140">
        <v>0</v>
      </c>
      <c r="U70" s="140">
        <v>0.5328046142754147</v>
      </c>
      <c r="V70" s="140">
        <v>3.6049026676279745E-2</v>
      </c>
      <c r="W70" s="140">
        <v>0</v>
      </c>
      <c r="X70" s="140">
        <v>0.52</v>
      </c>
      <c r="Y70" s="140">
        <v>0.48</v>
      </c>
      <c r="Z70" s="334"/>
    </row>
    <row r="71" spans="9:26" ht="15.75" thickBot="1" x14ac:dyDescent="0.3">
      <c r="I71" s="330" t="s">
        <v>425</v>
      </c>
      <c r="J71" s="335">
        <f t="shared" ref="J71:W71" si="41">J70*$J$68</f>
        <v>0.11154697583327419</v>
      </c>
      <c r="K71" s="335">
        <f t="shared" si="41"/>
        <v>0</v>
      </c>
      <c r="L71" s="335">
        <f t="shared" si="41"/>
        <v>0</v>
      </c>
      <c r="M71" s="335">
        <f t="shared" si="41"/>
        <v>0</v>
      </c>
      <c r="N71" s="335">
        <f t="shared" si="41"/>
        <v>6.1970542129596767E-2</v>
      </c>
      <c r="O71" s="335">
        <f t="shared" si="41"/>
        <v>0</v>
      </c>
      <c r="P71" s="335">
        <f t="shared" si="41"/>
        <v>0</v>
      </c>
      <c r="Q71" s="335">
        <f t="shared" si="41"/>
        <v>0</v>
      </c>
      <c r="R71" s="335">
        <f t="shared" si="41"/>
        <v>0.13530235031628629</v>
      </c>
      <c r="S71" s="335">
        <f t="shared" si="41"/>
        <v>0</v>
      </c>
      <c r="T71" s="335">
        <f t="shared" si="41"/>
        <v>0</v>
      </c>
      <c r="U71" s="335">
        <f t="shared" si="41"/>
        <v>0.38163525528143349</v>
      </c>
      <c r="V71" s="335">
        <f t="shared" si="41"/>
        <v>2.5821059220665323E-2</v>
      </c>
      <c r="W71" s="335">
        <f t="shared" si="41"/>
        <v>0</v>
      </c>
      <c r="X71" s="335">
        <f>X70*$X$68</f>
        <v>0.14753638495374696</v>
      </c>
      <c r="Y71" s="335">
        <f>Y70*$X$68</f>
        <v>0.13618743226499716</v>
      </c>
      <c r="Z71" s="332">
        <f>SUM(J71:Y71)</f>
        <v>1.0000000000000002</v>
      </c>
    </row>
    <row r="72" spans="9:26" ht="15.75" thickBot="1" x14ac:dyDescent="0.3"/>
    <row r="73" spans="9:26" x14ac:dyDescent="0.25">
      <c r="I73" s="316" t="s">
        <v>438</v>
      </c>
      <c r="J73" s="323" t="s">
        <v>408</v>
      </c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 t="s">
        <v>342</v>
      </c>
      <c r="Y73" s="324"/>
      <c r="Z73" s="325"/>
    </row>
    <row r="74" spans="9:26" ht="15.75" thickBot="1" x14ac:dyDescent="0.3">
      <c r="I74" s="317"/>
      <c r="J74" s="318">
        <f>C13</f>
        <v>0.5687415022605129</v>
      </c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319">
        <f>D13</f>
        <v>0.43125849773948705</v>
      </c>
      <c r="Y74" s="286"/>
      <c r="Z74" s="25"/>
    </row>
    <row r="75" spans="9:26" x14ac:dyDescent="0.25">
      <c r="I75" s="326" t="s">
        <v>420</v>
      </c>
      <c r="J75" s="241" t="s">
        <v>325</v>
      </c>
      <c r="K75" s="241" t="s">
        <v>328</v>
      </c>
      <c r="L75" s="241">
        <v>3003</v>
      </c>
      <c r="M75" s="241">
        <v>3004</v>
      </c>
      <c r="N75" s="241" t="s">
        <v>330</v>
      </c>
      <c r="O75" s="241" t="s">
        <v>332</v>
      </c>
      <c r="P75" s="241">
        <v>5052</v>
      </c>
      <c r="Q75" s="241">
        <v>5182</v>
      </c>
      <c r="R75" s="241" t="s">
        <v>334</v>
      </c>
      <c r="S75" s="241">
        <v>6061</v>
      </c>
      <c r="T75" s="241">
        <v>6063</v>
      </c>
      <c r="U75" s="241" t="s">
        <v>336</v>
      </c>
      <c r="V75" s="241" t="s">
        <v>338</v>
      </c>
      <c r="W75" s="241" t="s">
        <v>340</v>
      </c>
      <c r="X75" s="241" t="s">
        <v>342</v>
      </c>
      <c r="Y75" s="241" t="s">
        <v>345</v>
      </c>
      <c r="Z75" s="327" t="s">
        <v>188</v>
      </c>
    </row>
    <row r="76" spans="9:26" ht="30" x14ac:dyDescent="0.25">
      <c r="I76" s="333" t="s">
        <v>437</v>
      </c>
      <c r="J76" s="140">
        <v>0.1557317952415285</v>
      </c>
      <c r="K76" s="140">
        <v>0</v>
      </c>
      <c r="L76" s="140">
        <v>0</v>
      </c>
      <c r="M76" s="140">
        <v>0</v>
      </c>
      <c r="N76" s="140">
        <v>8.6517664023071386E-2</v>
      </c>
      <c r="O76" s="140">
        <v>0</v>
      </c>
      <c r="P76" s="140">
        <v>0</v>
      </c>
      <c r="Q76" s="140">
        <v>0</v>
      </c>
      <c r="R76" s="140">
        <v>0.18889689978370586</v>
      </c>
      <c r="S76" s="140">
        <v>0</v>
      </c>
      <c r="T76" s="140">
        <v>0</v>
      </c>
      <c r="U76" s="140">
        <v>0.5328046142754147</v>
      </c>
      <c r="V76" s="140">
        <v>3.6049026676279745E-2</v>
      </c>
      <c r="W76" s="140">
        <v>0</v>
      </c>
      <c r="X76" s="140">
        <v>0.52</v>
      </c>
      <c r="Y76" s="140">
        <v>0.48</v>
      </c>
      <c r="Z76" s="334"/>
    </row>
    <row r="77" spans="9:26" ht="15.75" thickBot="1" x14ac:dyDescent="0.3">
      <c r="I77" s="330" t="s">
        <v>425</v>
      </c>
      <c r="J77" s="335">
        <f>J76*$J74</f>
        <v>8.8571135175393514E-2</v>
      </c>
      <c r="K77" s="335">
        <f t="shared" ref="K77:W77" si="42">K76*$J74</f>
        <v>0</v>
      </c>
      <c r="L77" s="335">
        <f t="shared" si="42"/>
        <v>0</v>
      </c>
      <c r="M77" s="335">
        <f t="shared" si="42"/>
        <v>0</v>
      </c>
      <c r="N77" s="335">
        <f t="shared" si="42"/>
        <v>4.9206186208551952E-2</v>
      </c>
      <c r="O77" s="335">
        <f t="shared" si="42"/>
        <v>0</v>
      </c>
      <c r="P77" s="335">
        <f t="shared" si="42"/>
        <v>0</v>
      </c>
      <c r="Q77" s="335">
        <f t="shared" si="42"/>
        <v>0</v>
      </c>
      <c r="R77" s="335">
        <f t="shared" si="42"/>
        <v>0.10743350655533843</v>
      </c>
      <c r="S77" s="335">
        <f t="shared" si="42"/>
        <v>0</v>
      </c>
      <c r="T77" s="335">
        <f t="shared" si="42"/>
        <v>0</v>
      </c>
      <c r="U77" s="335">
        <f t="shared" si="42"/>
        <v>0.30302809673433245</v>
      </c>
      <c r="V77" s="335">
        <f t="shared" si="42"/>
        <v>2.0502577586896647E-2</v>
      </c>
      <c r="W77" s="335">
        <f t="shared" si="42"/>
        <v>0</v>
      </c>
      <c r="X77" s="335">
        <f>X76*$X74</f>
        <v>0.22425441882453326</v>
      </c>
      <c r="Y77" s="335">
        <f>Y76*$X74</f>
        <v>0.20700407891495379</v>
      </c>
      <c r="Z77" s="332">
        <f>SUM(J77:Y77)</f>
        <v>1</v>
      </c>
    </row>
    <row r="78" spans="9:26" ht="15.75" thickBot="1" x14ac:dyDescent="0.3"/>
    <row r="79" spans="9:26" x14ac:dyDescent="0.25">
      <c r="I79" s="316" t="s">
        <v>439</v>
      </c>
      <c r="J79" s="323" t="s">
        <v>408</v>
      </c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 t="s">
        <v>342</v>
      </c>
      <c r="Y79" s="324"/>
      <c r="Z79" s="325"/>
    </row>
    <row r="80" spans="9:26" ht="15.75" thickBot="1" x14ac:dyDescent="0.3">
      <c r="I80" s="317"/>
      <c r="J80" s="318">
        <f>C14</f>
        <v>0.74229869898801892</v>
      </c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319">
        <f>D14</f>
        <v>0.25770130101198113</v>
      </c>
      <c r="Y80" s="286"/>
      <c r="Z80" s="25"/>
    </row>
    <row r="81" spans="9:26" x14ac:dyDescent="0.25">
      <c r="I81" s="326" t="s">
        <v>420</v>
      </c>
      <c r="J81" s="241" t="s">
        <v>325</v>
      </c>
      <c r="K81" s="241" t="s">
        <v>328</v>
      </c>
      <c r="L81" s="241">
        <v>3003</v>
      </c>
      <c r="M81" s="241">
        <v>3004</v>
      </c>
      <c r="N81" s="241" t="s">
        <v>330</v>
      </c>
      <c r="O81" s="241" t="s">
        <v>332</v>
      </c>
      <c r="P81" s="241">
        <v>5052</v>
      </c>
      <c r="Q81" s="241">
        <v>5182</v>
      </c>
      <c r="R81" s="241" t="s">
        <v>334</v>
      </c>
      <c r="S81" s="241">
        <v>6061</v>
      </c>
      <c r="T81" s="241">
        <v>6063</v>
      </c>
      <c r="U81" s="241" t="s">
        <v>336</v>
      </c>
      <c r="V81" s="241" t="s">
        <v>338</v>
      </c>
      <c r="W81" s="241" t="s">
        <v>340</v>
      </c>
      <c r="X81" s="241" t="s">
        <v>342</v>
      </c>
      <c r="Y81" s="241" t="s">
        <v>345</v>
      </c>
      <c r="Z81" s="327" t="s">
        <v>188</v>
      </c>
    </row>
    <row r="82" spans="9:26" ht="30" x14ac:dyDescent="0.25">
      <c r="I82" s="333" t="s">
        <v>437</v>
      </c>
      <c r="J82" s="140">
        <v>0.1557317952415285</v>
      </c>
      <c r="K82" s="140">
        <v>0</v>
      </c>
      <c r="L82" s="140">
        <v>0</v>
      </c>
      <c r="M82" s="140">
        <v>0</v>
      </c>
      <c r="N82" s="140">
        <v>8.6517664023071386E-2</v>
      </c>
      <c r="O82" s="140">
        <v>0</v>
      </c>
      <c r="P82" s="140">
        <v>0</v>
      </c>
      <c r="Q82" s="140">
        <v>0</v>
      </c>
      <c r="R82" s="140">
        <v>0.18889689978370586</v>
      </c>
      <c r="S82" s="140">
        <v>0</v>
      </c>
      <c r="T82" s="140">
        <v>0</v>
      </c>
      <c r="U82" s="140">
        <v>0.5328046142754147</v>
      </c>
      <c r="V82" s="140">
        <v>3.6049026676279745E-2</v>
      </c>
      <c r="W82" s="140">
        <v>0</v>
      </c>
      <c r="X82" s="140">
        <v>0.52</v>
      </c>
      <c r="Y82" s="140">
        <v>0.48</v>
      </c>
      <c r="Z82" s="334"/>
    </row>
    <row r="83" spans="9:26" ht="15.75" thickBot="1" x14ac:dyDescent="0.3">
      <c r="I83" s="330" t="s">
        <v>425</v>
      </c>
      <c r="J83" s="335">
        <f>J82*$J80</f>
        <v>0.11559950899885515</v>
      </c>
      <c r="K83" s="335">
        <f t="shared" ref="K83" si="43">K82*$J80</f>
        <v>0</v>
      </c>
      <c r="L83" s="335">
        <f t="shared" ref="L83" si="44">L82*$J80</f>
        <v>0</v>
      </c>
      <c r="M83" s="335">
        <f t="shared" ref="M83" si="45">M82*$J80</f>
        <v>0</v>
      </c>
      <c r="N83" s="335">
        <f t="shared" ref="N83" si="46">N82*$J80</f>
        <v>6.4221949443808421E-2</v>
      </c>
      <c r="O83" s="335">
        <f t="shared" ref="O83" si="47">O82*$J80</f>
        <v>0</v>
      </c>
      <c r="P83" s="335">
        <f t="shared" ref="P83" si="48">P82*$J80</f>
        <v>0</v>
      </c>
      <c r="Q83" s="335">
        <f t="shared" ref="Q83" si="49">Q82*$J80</f>
        <v>0</v>
      </c>
      <c r="R83" s="335">
        <f t="shared" ref="R83" si="50">R82*$J80</f>
        <v>0.14021792295231505</v>
      </c>
      <c r="S83" s="335">
        <f t="shared" ref="S83" si="51">S82*$J80</f>
        <v>0</v>
      </c>
      <c r="T83" s="335">
        <f t="shared" ref="T83" si="52">T82*$J80</f>
        <v>0</v>
      </c>
      <c r="U83" s="335">
        <f t="shared" ref="U83" si="53">U82*$J80</f>
        <v>0.3955001719914536</v>
      </c>
      <c r="V83" s="335">
        <f t="shared" ref="V83" si="54">V82*$J80</f>
        <v>2.6759145601586844E-2</v>
      </c>
      <c r="W83" s="335">
        <f t="shared" ref="W83" si="55">W82*$J80</f>
        <v>0</v>
      </c>
      <c r="X83" s="335">
        <f>X82*$X80</f>
        <v>0.13400467652623019</v>
      </c>
      <c r="Y83" s="335">
        <f>Y82*$X80</f>
        <v>0.12369662448575094</v>
      </c>
      <c r="Z83" s="332">
        <f>SUM(J83:Y83)</f>
        <v>1.0000000000000002</v>
      </c>
    </row>
    <row r="84" spans="9:26" ht="15.75" thickBot="1" x14ac:dyDescent="0.3"/>
    <row r="85" spans="9:26" x14ac:dyDescent="0.25">
      <c r="I85" s="316" t="s">
        <v>440</v>
      </c>
      <c r="J85" s="323" t="s">
        <v>408</v>
      </c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 t="s">
        <v>342</v>
      </c>
      <c r="Y85" s="324"/>
      <c r="Z85" s="325"/>
    </row>
    <row r="86" spans="9:26" ht="15.75" thickBot="1" x14ac:dyDescent="0.3">
      <c r="I86" s="317"/>
      <c r="J86" s="318">
        <f>C15</f>
        <v>0.82294668929358628</v>
      </c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319">
        <f>D15</f>
        <v>0.17705331070641364</v>
      </c>
      <c r="Y86" s="286"/>
      <c r="Z86" s="25"/>
    </row>
    <row r="87" spans="9:26" x14ac:dyDescent="0.25">
      <c r="I87" s="326" t="s">
        <v>420</v>
      </c>
      <c r="J87" s="241" t="s">
        <v>325</v>
      </c>
      <c r="K87" s="241" t="s">
        <v>328</v>
      </c>
      <c r="L87" s="241">
        <v>3003</v>
      </c>
      <c r="M87" s="241">
        <v>3004</v>
      </c>
      <c r="N87" s="241" t="s">
        <v>330</v>
      </c>
      <c r="O87" s="241" t="s">
        <v>332</v>
      </c>
      <c r="P87" s="241">
        <v>5052</v>
      </c>
      <c r="Q87" s="241">
        <v>5182</v>
      </c>
      <c r="R87" s="241" t="s">
        <v>334</v>
      </c>
      <c r="S87" s="241">
        <v>6061</v>
      </c>
      <c r="T87" s="241">
        <v>6063</v>
      </c>
      <c r="U87" s="241" t="s">
        <v>336</v>
      </c>
      <c r="V87" s="241" t="s">
        <v>338</v>
      </c>
      <c r="W87" s="241" t="s">
        <v>340</v>
      </c>
      <c r="X87" s="241" t="s">
        <v>342</v>
      </c>
      <c r="Y87" s="241" t="s">
        <v>345</v>
      </c>
      <c r="Z87" s="327" t="s">
        <v>188</v>
      </c>
    </row>
    <row r="88" spans="9:26" ht="30" x14ac:dyDescent="0.25">
      <c r="I88" s="333" t="s">
        <v>437</v>
      </c>
      <c r="J88" s="140">
        <v>0.1557317952415285</v>
      </c>
      <c r="K88" s="140">
        <v>0</v>
      </c>
      <c r="L88" s="140">
        <v>0</v>
      </c>
      <c r="M88" s="140">
        <v>0</v>
      </c>
      <c r="N88" s="140">
        <v>8.6517664023071386E-2</v>
      </c>
      <c r="O88" s="140">
        <v>0</v>
      </c>
      <c r="P88" s="140">
        <v>0</v>
      </c>
      <c r="Q88" s="140">
        <v>0</v>
      </c>
      <c r="R88" s="140">
        <v>0.18889689978370586</v>
      </c>
      <c r="S88" s="140">
        <v>0</v>
      </c>
      <c r="T88" s="140">
        <v>0</v>
      </c>
      <c r="U88" s="140">
        <v>0.5328046142754147</v>
      </c>
      <c r="V88" s="140">
        <v>3.6049026676279745E-2</v>
      </c>
      <c r="W88" s="140">
        <v>0</v>
      </c>
      <c r="X88" s="140">
        <v>0.52</v>
      </c>
      <c r="Y88" s="140">
        <v>0.48</v>
      </c>
      <c r="Z88" s="334"/>
    </row>
    <row r="89" spans="9:26" ht="15.75" thickBot="1" x14ac:dyDescent="0.3">
      <c r="I89" s="330" t="s">
        <v>425</v>
      </c>
      <c r="J89" s="335">
        <f>J88*$J86</f>
        <v>0.12815896531176255</v>
      </c>
      <c r="K89" s="335">
        <f t="shared" ref="K89" si="56">K88*$J86</f>
        <v>0</v>
      </c>
      <c r="L89" s="335">
        <f t="shared" ref="L89" si="57">L88*$J86</f>
        <v>0</v>
      </c>
      <c r="M89" s="335">
        <f t="shared" ref="M89" si="58">M88*$J86</f>
        <v>0</v>
      </c>
      <c r="N89" s="335">
        <f t="shared" ref="N89" si="59">N88*$J86</f>
        <v>7.1199425173201422E-2</v>
      </c>
      <c r="O89" s="335">
        <f t="shared" ref="O89" si="60">O88*$J86</f>
        <v>0</v>
      </c>
      <c r="P89" s="335">
        <f t="shared" ref="P89" si="61">P88*$J86</f>
        <v>0</v>
      </c>
      <c r="Q89" s="335">
        <f t="shared" ref="Q89" si="62">Q88*$J86</f>
        <v>0</v>
      </c>
      <c r="R89" s="335">
        <f t="shared" ref="R89" si="63">R88*$J86</f>
        <v>0.15545207829482308</v>
      </c>
      <c r="S89" s="335">
        <f t="shared" ref="S89" si="64">S88*$J86</f>
        <v>0</v>
      </c>
      <c r="T89" s="335">
        <f t="shared" ref="T89" si="65">T88*$J86</f>
        <v>0</v>
      </c>
      <c r="U89" s="335">
        <f t="shared" ref="U89" si="66">U88*$J86</f>
        <v>0.43846979335829878</v>
      </c>
      <c r="V89" s="335">
        <f t="shared" ref="V89" si="67">V88*$J86</f>
        <v>2.966642715550059E-2</v>
      </c>
      <c r="W89" s="335">
        <f t="shared" ref="W89" si="68">W88*$J86</f>
        <v>0</v>
      </c>
      <c r="X89" s="335">
        <f>X88*$X86</f>
        <v>9.2067721567335101E-2</v>
      </c>
      <c r="Y89" s="335">
        <f>Y88*$X86</f>
        <v>8.4985589139078541E-2</v>
      </c>
      <c r="Z89" s="332">
        <f>SUM(J89:Y89)</f>
        <v>1.0000000000000002</v>
      </c>
    </row>
    <row r="90" spans="9:26" ht="15.75" thickBot="1" x14ac:dyDescent="0.3"/>
    <row r="91" spans="9:26" x14ac:dyDescent="0.25">
      <c r="I91" s="316" t="s">
        <v>441</v>
      </c>
      <c r="J91" s="323" t="s">
        <v>408</v>
      </c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 t="s">
        <v>342</v>
      </c>
      <c r="Y91" s="324"/>
      <c r="Z91" s="325"/>
    </row>
    <row r="92" spans="9:26" ht="15.75" thickBot="1" x14ac:dyDescent="0.3">
      <c r="I92" s="317"/>
      <c r="J92" s="318">
        <f>C16</f>
        <v>0.79594720466885138</v>
      </c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319">
        <f>D16</f>
        <v>0.2040527953311487</v>
      </c>
      <c r="Y92" s="286"/>
      <c r="Z92" s="25"/>
    </row>
    <row r="93" spans="9:26" x14ac:dyDescent="0.25">
      <c r="I93" s="326" t="s">
        <v>420</v>
      </c>
      <c r="J93" s="241" t="s">
        <v>325</v>
      </c>
      <c r="K93" s="241" t="s">
        <v>328</v>
      </c>
      <c r="L93" s="241">
        <v>3003</v>
      </c>
      <c r="M93" s="241">
        <v>3004</v>
      </c>
      <c r="N93" s="241" t="s">
        <v>330</v>
      </c>
      <c r="O93" s="241" t="s">
        <v>332</v>
      </c>
      <c r="P93" s="241">
        <v>5052</v>
      </c>
      <c r="Q93" s="241">
        <v>5182</v>
      </c>
      <c r="R93" s="241" t="s">
        <v>334</v>
      </c>
      <c r="S93" s="241">
        <v>6061</v>
      </c>
      <c r="T93" s="241">
        <v>6063</v>
      </c>
      <c r="U93" s="241" t="s">
        <v>336</v>
      </c>
      <c r="V93" s="241" t="s">
        <v>338</v>
      </c>
      <c r="W93" s="241" t="s">
        <v>340</v>
      </c>
      <c r="X93" s="241" t="s">
        <v>342</v>
      </c>
      <c r="Y93" s="241" t="s">
        <v>345</v>
      </c>
      <c r="Z93" s="327" t="s">
        <v>188</v>
      </c>
    </row>
    <row r="94" spans="9:26" ht="30" x14ac:dyDescent="0.25">
      <c r="I94" s="333" t="s">
        <v>437</v>
      </c>
      <c r="J94" s="140">
        <v>0.1557317952415285</v>
      </c>
      <c r="K94" s="140">
        <v>0</v>
      </c>
      <c r="L94" s="140">
        <v>0</v>
      </c>
      <c r="M94" s="140">
        <v>0</v>
      </c>
      <c r="N94" s="140">
        <v>8.6517664023071386E-2</v>
      </c>
      <c r="O94" s="140">
        <v>0</v>
      </c>
      <c r="P94" s="140">
        <v>0</v>
      </c>
      <c r="Q94" s="140">
        <v>0</v>
      </c>
      <c r="R94" s="140">
        <v>0.18889689978370586</v>
      </c>
      <c r="S94" s="140">
        <v>0</v>
      </c>
      <c r="T94" s="140">
        <v>0</v>
      </c>
      <c r="U94" s="140">
        <v>0.5328046142754147</v>
      </c>
      <c r="V94" s="140">
        <v>3.6049026676279745E-2</v>
      </c>
      <c r="W94" s="140">
        <v>0</v>
      </c>
      <c r="X94" s="140">
        <v>0.52</v>
      </c>
      <c r="Y94" s="140">
        <v>0.48</v>
      </c>
      <c r="Z94" s="334"/>
    </row>
    <row r="95" spans="9:26" ht="15.75" thickBot="1" x14ac:dyDescent="0.3">
      <c r="I95" s="330" t="s">
        <v>425</v>
      </c>
      <c r="J95" s="335">
        <f>J94*$J92</f>
        <v>0.12395428710055655</v>
      </c>
      <c r="K95" s="335">
        <f t="shared" ref="K95" si="69">K94*$J92</f>
        <v>0</v>
      </c>
      <c r="L95" s="335">
        <f t="shared" ref="L95" si="70">L94*$J92</f>
        <v>0</v>
      </c>
      <c r="M95" s="335">
        <f t="shared" ref="M95" si="71">M94*$J92</f>
        <v>0</v>
      </c>
      <c r="N95" s="335">
        <f t="shared" ref="N95" si="72">N94*$J92</f>
        <v>6.8863492833642515E-2</v>
      </c>
      <c r="O95" s="335">
        <f t="shared" ref="O95" si="73">O94*$J92</f>
        <v>0</v>
      </c>
      <c r="P95" s="335">
        <f t="shared" ref="P95" si="74">P94*$J92</f>
        <v>0</v>
      </c>
      <c r="Q95" s="335">
        <f t="shared" ref="Q95" si="75">Q94*$J92</f>
        <v>0</v>
      </c>
      <c r="R95" s="335">
        <f t="shared" ref="R95" si="76">R94*$J92</f>
        <v>0.15035195935345283</v>
      </c>
      <c r="S95" s="335">
        <f t="shared" ref="S95" si="77">S94*$J92</f>
        <v>0</v>
      </c>
      <c r="T95" s="335">
        <f t="shared" ref="T95" si="78">T94*$J92</f>
        <v>0</v>
      </c>
      <c r="U95" s="335">
        <f t="shared" ref="U95" si="79">U94*$J92</f>
        <v>0.42408434336718193</v>
      </c>
      <c r="V95" s="335">
        <f t="shared" ref="V95" si="80">V94*$J92</f>
        <v>2.8693122014017719E-2</v>
      </c>
      <c r="W95" s="335">
        <f t="shared" ref="W95" si="81">W94*$J92</f>
        <v>0</v>
      </c>
      <c r="X95" s="335">
        <f>X94*$X92</f>
        <v>0.10610745357219732</v>
      </c>
      <c r="Y95" s="335">
        <f>Y94*$X92</f>
        <v>9.7945341758951379E-2</v>
      </c>
      <c r="Z95" s="332">
        <f>SUM(J95:Y95)</f>
        <v>1.0000000000000002</v>
      </c>
    </row>
    <row r="96" spans="9:26" ht="15.75" thickBot="1" x14ac:dyDescent="0.3"/>
    <row r="97" spans="9:26" x14ac:dyDescent="0.25">
      <c r="I97" s="316" t="s">
        <v>444</v>
      </c>
      <c r="J97" s="323" t="s">
        <v>408</v>
      </c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 t="s">
        <v>342</v>
      </c>
      <c r="Y97" s="324"/>
      <c r="Z97" s="325"/>
    </row>
    <row r="98" spans="9:26" ht="15.75" thickBot="1" x14ac:dyDescent="0.3">
      <c r="I98" s="317"/>
      <c r="J98" s="318">
        <f>C11</f>
        <v>0.51102687858742901</v>
      </c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319">
        <f>D11</f>
        <v>0.4889731214125711</v>
      </c>
      <c r="Y98" s="286"/>
      <c r="Z98" s="25"/>
    </row>
    <row r="99" spans="9:26" x14ac:dyDescent="0.25">
      <c r="I99" s="326" t="s">
        <v>420</v>
      </c>
      <c r="J99" s="241" t="s">
        <v>325</v>
      </c>
      <c r="K99" s="241" t="s">
        <v>328</v>
      </c>
      <c r="L99" s="241">
        <v>3003</v>
      </c>
      <c r="M99" s="241">
        <v>3004</v>
      </c>
      <c r="N99" s="241" t="s">
        <v>330</v>
      </c>
      <c r="O99" s="241" t="s">
        <v>332</v>
      </c>
      <c r="P99" s="241">
        <v>5052</v>
      </c>
      <c r="Q99" s="241">
        <v>5182</v>
      </c>
      <c r="R99" s="241" t="s">
        <v>334</v>
      </c>
      <c r="S99" s="241">
        <v>6061</v>
      </c>
      <c r="T99" s="241">
        <v>6063</v>
      </c>
      <c r="U99" s="241" t="s">
        <v>336</v>
      </c>
      <c r="V99" s="241" t="s">
        <v>338</v>
      </c>
      <c r="W99" s="241" t="s">
        <v>340</v>
      </c>
      <c r="X99" s="241" t="s">
        <v>342</v>
      </c>
      <c r="Y99" s="241" t="s">
        <v>345</v>
      </c>
      <c r="Z99" s="327" t="s">
        <v>188</v>
      </c>
    </row>
    <row r="100" spans="9:26" x14ac:dyDescent="0.25">
      <c r="I100" s="333" t="s">
        <v>442</v>
      </c>
      <c r="J100" s="140">
        <f>J70</f>
        <v>0.1557317952415285</v>
      </c>
      <c r="K100" s="140">
        <f t="shared" ref="K100:W100" si="82">K70</f>
        <v>0</v>
      </c>
      <c r="L100" s="140">
        <f t="shared" si="82"/>
        <v>0</v>
      </c>
      <c r="M100" s="140">
        <f t="shared" si="82"/>
        <v>0</v>
      </c>
      <c r="N100" s="140">
        <f t="shared" si="82"/>
        <v>8.6517664023071386E-2</v>
      </c>
      <c r="O100" s="140">
        <f t="shared" si="82"/>
        <v>0</v>
      </c>
      <c r="P100" s="140">
        <f t="shared" si="82"/>
        <v>0</v>
      </c>
      <c r="Q100" s="140">
        <f t="shared" si="82"/>
        <v>0</v>
      </c>
      <c r="R100" s="140">
        <f t="shared" si="82"/>
        <v>0.18889689978370586</v>
      </c>
      <c r="S100" s="140">
        <f t="shared" si="82"/>
        <v>0</v>
      </c>
      <c r="T100" s="140">
        <f t="shared" si="82"/>
        <v>0</v>
      </c>
      <c r="U100" s="140">
        <f t="shared" si="82"/>
        <v>0.5328046142754147</v>
      </c>
      <c r="V100" s="140">
        <f t="shared" si="82"/>
        <v>3.6049026676279745E-2</v>
      </c>
      <c r="W100" s="140">
        <f t="shared" si="82"/>
        <v>0</v>
      </c>
      <c r="X100" s="140"/>
      <c r="Y100" s="140"/>
      <c r="Z100" s="334"/>
    </row>
    <row r="101" spans="9:26" ht="15.75" thickBot="1" x14ac:dyDescent="0.3">
      <c r="I101" s="330" t="s">
        <v>425</v>
      </c>
      <c r="J101" s="331">
        <f>J100*$J$98</f>
        <v>7.9583133219094937E-2</v>
      </c>
      <c r="K101" s="331">
        <f t="shared" ref="K101:W101" si="83">K100*$J$98</f>
        <v>0</v>
      </c>
      <c r="L101" s="331">
        <f t="shared" si="83"/>
        <v>0</v>
      </c>
      <c r="M101" s="331">
        <f t="shared" si="83"/>
        <v>0</v>
      </c>
      <c r="N101" s="331">
        <f t="shared" si="83"/>
        <v>4.4212851788386076E-2</v>
      </c>
      <c r="O101" s="331">
        <f t="shared" si="83"/>
        <v>0</v>
      </c>
      <c r="P101" s="331">
        <f t="shared" si="83"/>
        <v>0</v>
      </c>
      <c r="Q101" s="331">
        <f t="shared" si="83"/>
        <v>0</v>
      </c>
      <c r="R101" s="331">
        <f t="shared" si="83"/>
        <v>9.6531393071309604E-2</v>
      </c>
      <c r="S101" s="331">
        <f t="shared" si="83"/>
        <v>0</v>
      </c>
      <c r="T101" s="331">
        <f t="shared" si="83"/>
        <v>0</v>
      </c>
      <c r="U101" s="331">
        <f t="shared" si="83"/>
        <v>0.27227747893014431</v>
      </c>
      <c r="V101" s="331">
        <f t="shared" si="83"/>
        <v>1.8422021578494201E-2</v>
      </c>
      <c r="W101" s="331">
        <f t="shared" si="83"/>
        <v>0</v>
      </c>
      <c r="X101" s="331">
        <f>$X$98</f>
        <v>0.4889731214125711</v>
      </c>
      <c r="Y101" s="335"/>
      <c r="Z101" s="332">
        <f>SUM(J101:Y101)</f>
        <v>1.0000000000000002</v>
      </c>
    </row>
    <row r="103" spans="9:26" ht="15.75" thickBot="1" x14ac:dyDescent="0.3"/>
    <row r="104" spans="9:26" ht="15.75" thickBot="1" x14ac:dyDescent="0.3">
      <c r="I104" s="195" t="s">
        <v>446</v>
      </c>
      <c r="J104" s="205" t="s">
        <v>325</v>
      </c>
      <c r="K104" s="206" t="s">
        <v>328</v>
      </c>
      <c r="L104" s="206">
        <v>3003</v>
      </c>
      <c r="M104" s="206">
        <v>3004</v>
      </c>
      <c r="N104" s="206" t="s">
        <v>330</v>
      </c>
      <c r="O104" s="206" t="s">
        <v>332</v>
      </c>
      <c r="P104" s="206">
        <v>5052</v>
      </c>
      <c r="Q104" s="206">
        <v>5182</v>
      </c>
      <c r="R104" s="206" t="s">
        <v>334</v>
      </c>
      <c r="S104" s="206">
        <v>6061</v>
      </c>
      <c r="T104" s="206">
        <v>6063</v>
      </c>
      <c r="U104" s="206" t="s">
        <v>336</v>
      </c>
      <c r="V104" s="206" t="s">
        <v>338</v>
      </c>
      <c r="W104" s="206" t="s">
        <v>340</v>
      </c>
      <c r="X104" s="206" t="s">
        <v>342</v>
      </c>
      <c r="Y104" s="207" t="s">
        <v>345</v>
      </c>
    </row>
    <row r="105" spans="9:26" x14ac:dyDescent="0.25">
      <c r="I105" s="208" t="s">
        <v>10</v>
      </c>
      <c r="J105" s="197">
        <f>J24</f>
        <v>0</v>
      </c>
      <c r="K105" s="198">
        <f t="shared" ref="K105:Y105" si="84">K24</f>
        <v>0</v>
      </c>
      <c r="L105" s="198">
        <f t="shared" si="84"/>
        <v>0</v>
      </c>
      <c r="M105" s="198">
        <f t="shared" si="84"/>
        <v>0</v>
      </c>
      <c r="N105" s="198">
        <f t="shared" si="84"/>
        <v>3.7467892878288986E-2</v>
      </c>
      <c r="O105" s="198">
        <f t="shared" si="84"/>
        <v>0</v>
      </c>
      <c r="P105" s="198">
        <f t="shared" si="84"/>
        <v>2.8163394544522585E-2</v>
      </c>
      <c r="Q105" s="198">
        <f t="shared" si="84"/>
        <v>0</v>
      </c>
      <c r="R105" s="198">
        <f t="shared" si="84"/>
        <v>2.0459105217646885E-2</v>
      </c>
      <c r="S105" s="198">
        <f t="shared" si="84"/>
        <v>2.5927077609426891E-2</v>
      </c>
      <c r="T105" s="198">
        <f t="shared" si="84"/>
        <v>0.84244543741649314</v>
      </c>
      <c r="U105" s="198">
        <f t="shared" si="84"/>
        <v>4.5537092333621569E-2</v>
      </c>
      <c r="V105" s="198">
        <f t="shared" si="84"/>
        <v>0</v>
      </c>
      <c r="W105" s="198">
        <f t="shared" si="84"/>
        <v>0</v>
      </c>
      <c r="X105" s="198">
        <f t="shared" si="84"/>
        <v>0</v>
      </c>
      <c r="Y105" s="199">
        <f t="shared" si="84"/>
        <v>0</v>
      </c>
      <c r="Z105" s="194"/>
    </row>
    <row r="106" spans="9:26" x14ac:dyDescent="0.25">
      <c r="I106" s="209" t="s">
        <v>7</v>
      </c>
      <c r="J106" s="200">
        <f>J31</f>
        <v>1.1642764525501207E-2</v>
      </c>
      <c r="K106" s="196">
        <f t="shared" ref="K106:Y106" si="85">K31</f>
        <v>3.4855526298219232E-2</v>
      </c>
      <c r="L106" s="196">
        <f t="shared" si="85"/>
        <v>1.8307585695638971E-2</v>
      </c>
      <c r="M106" s="196">
        <f t="shared" si="85"/>
        <v>5.1102474976986827E-3</v>
      </c>
      <c r="N106" s="196">
        <f t="shared" si="85"/>
        <v>0.22463589566744729</v>
      </c>
      <c r="O106" s="196">
        <f t="shared" si="85"/>
        <v>0</v>
      </c>
      <c r="P106" s="196">
        <f t="shared" si="85"/>
        <v>5.5822425254796554E-2</v>
      </c>
      <c r="Q106" s="196">
        <f t="shared" si="85"/>
        <v>8.5997692517906637E-5</v>
      </c>
      <c r="R106" s="196">
        <f t="shared" si="85"/>
        <v>0.13011781638315112</v>
      </c>
      <c r="S106" s="196">
        <f t="shared" si="85"/>
        <v>1.5969109979863585E-2</v>
      </c>
      <c r="T106" s="196">
        <f t="shared" si="85"/>
        <v>5.6229260492477422E-5</v>
      </c>
      <c r="U106" s="196">
        <f t="shared" si="85"/>
        <v>3.4346155350228558E-2</v>
      </c>
      <c r="V106" s="196">
        <f t="shared" si="85"/>
        <v>4.1874261049103773E-2</v>
      </c>
      <c r="W106" s="196">
        <f t="shared" si="85"/>
        <v>0.17538898628671221</v>
      </c>
      <c r="X106" s="196">
        <f t="shared" si="85"/>
        <v>0.25178699905862845</v>
      </c>
      <c r="Y106" s="201">
        <f t="shared" si="85"/>
        <v>0</v>
      </c>
      <c r="Z106" s="194"/>
    </row>
    <row r="107" spans="9:26" x14ac:dyDescent="0.25">
      <c r="I107" s="209" t="s">
        <v>409</v>
      </c>
      <c r="J107" s="200">
        <f>J37</f>
        <v>0</v>
      </c>
      <c r="K107" s="196">
        <f t="shared" ref="K107:Y107" si="86">K37</f>
        <v>0</v>
      </c>
      <c r="L107" s="196">
        <f t="shared" si="86"/>
        <v>0</v>
      </c>
      <c r="M107" s="196">
        <f t="shared" si="86"/>
        <v>0</v>
      </c>
      <c r="N107" s="196">
        <f t="shared" si="86"/>
        <v>0</v>
      </c>
      <c r="O107" s="196">
        <f t="shared" si="86"/>
        <v>0</v>
      </c>
      <c r="P107" s="196">
        <f t="shared" si="86"/>
        <v>0</v>
      </c>
      <c r="Q107" s="196">
        <f t="shared" si="86"/>
        <v>0</v>
      </c>
      <c r="R107" s="196">
        <f t="shared" si="86"/>
        <v>0</v>
      </c>
      <c r="S107" s="196">
        <f t="shared" si="86"/>
        <v>0</v>
      </c>
      <c r="T107" s="196">
        <f t="shared" si="86"/>
        <v>0</v>
      </c>
      <c r="U107" s="196">
        <f t="shared" si="86"/>
        <v>0</v>
      </c>
      <c r="V107" s="196">
        <f t="shared" si="86"/>
        <v>0</v>
      </c>
      <c r="W107" s="196">
        <f t="shared" si="86"/>
        <v>1</v>
      </c>
      <c r="X107" s="196">
        <f t="shared" si="86"/>
        <v>0</v>
      </c>
      <c r="Y107" s="201">
        <f t="shared" si="86"/>
        <v>0</v>
      </c>
      <c r="Z107" s="194"/>
    </row>
    <row r="108" spans="9:26" x14ac:dyDescent="0.25">
      <c r="I108" s="209" t="s">
        <v>410</v>
      </c>
      <c r="J108" s="200">
        <f>J44</f>
        <v>0.55248480889372387</v>
      </c>
      <c r="K108" s="196">
        <f t="shared" ref="K108:Y108" si="87">K44</f>
        <v>0</v>
      </c>
      <c r="L108" s="196">
        <f t="shared" si="87"/>
        <v>4.0852133120050857E-2</v>
      </c>
      <c r="M108" s="196">
        <f t="shared" si="87"/>
        <v>0</v>
      </c>
      <c r="N108" s="196">
        <f t="shared" si="87"/>
        <v>0</v>
      </c>
      <c r="O108" s="196">
        <f t="shared" si="87"/>
        <v>0</v>
      </c>
      <c r="P108" s="196">
        <f t="shared" si="87"/>
        <v>0.14621980477120089</v>
      </c>
      <c r="Q108" s="196">
        <f t="shared" si="87"/>
        <v>0</v>
      </c>
      <c r="R108" s="196">
        <f t="shared" si="87"/>
        <v>0</v>
      </c>
      <c r="S108" s="196">
        <f t="shared" si="87"/>
        <v>4.5687119715734411E-3</v>
      </c>
      <c r="T108" s="196">
        <f t="shared" si="87"/>
        <v>0.14834299453713154</v>
      </c>
      <c r="U108" s="196">
        <f t="shared" si="87"/>
        <v>8.0162676311043204E-3</v>
      </c>
      <c r="V108" s="196">
        <f t="shared" si="87"/>
        <v>0</v>
      </c>
      <c r="W108" s="196">
        <f t="shared" si="87"/>
        <v>0</v>
      </c>
      <c r="X108" s="196">
        <f t="shared" si="87"/>
        <v>9.9515279075215027E-2</v>
      </c>
      <c r="Y108" s="201">
        <f t="shared" si="87"/>
        <v>0</v>
      </c>
      <c r="Z108" s="194"/>
    </row>
    <row r="109" spans="9:26" x14ac:dyDescent="0.25">
      <c r="I109" s="209" t="s">
        <v>8</v>
      </c>
      <c r="J109" s="200">
        <f>J51</f>
        <v>6.8985437812463843E-2</v>
      </c>
      <c r="K109" s="196">
        <f t="shared" ref="K109:Y109" si="88">K51</f>
        <v>0</v>
      </c>
      <c r="L109" s="196">
        <f t="shared" si="88"/>
        <v>0</v>
      </c>
      <c r="M109" s="196">
        <f t="shared" si="88"/>
        <v>0</v>
      </c>
      <c r="N109" s="196">
        <f t="shared" si="88"/>
        <v>0</v>
      </c>
      <c r="O109" s="196">
        <f t="shared" si="88"/>
        <v>0</v>
      </c>
      <c r="P109" s="196">
        <f t="shared" si="88"/>
        <v>4.0892770773163785E-2</v>
      </c>
      <c r="Q109" s="196">
        <f t="shared" si="88"/>
        <v>0</v>
      </c>
      <c r="R109" s="196">
        <f t="shared" si="88"/>
        <v>4.4471687081062916E-2</v>
      </c>
      <c r="S109" s="196">
        <f t="shared" si="88"/>
        <v>0</v>
      </c>
      <c r="T109" s="196">
        <f t="shared" si="88"/>
        <v>0.66716660510134929</v>
      </c>
      <c r="U109" s="196">
        <f t="shared" si="88"/>
        <v>0</v>
      </c>
      <c r="V109" s="196">
        <f t="shared" si="88"/>
        <v>0</v>
      </c>
      <c r="W109" s="196">
        <f t="shared" si="88"/>
        <v>0</v>
      </c>
      <c r="X109" s="196">
        <f t="shared" si="88"/>
        <v>0.17848349923196011</v>
      </c>
      <c r="Y109" s="201">
        <f t="shared" si="88"/>
        <v>0</v>
      </c>
      <c r="Z109" s="194"/>
    </row>
    <row r="110" spans="9:26" x14ac:dyDescent="0.25">
      <c r="I110" s="209" t="s">
        <v>411</v>
      </c>
      <c r="J110" s="200">
        <f>J58</f>
        <v>0</v>
      </c>
      <c r="K110" s="196">
        <f t="shared" ref="K110:Y110" si="89">K58</f>
        <v>0</v>
      </c>
      <c r="L110" s="196">
        <f t="shared" si="89"/>
        <v>0</v>
      </c>
      <c r="M110" s="196">
        <f t="shared" si="89"/>
        <v>0.63057227247118841</v>
      </c>
      <c r="N110" s="196">
        <f t="shared" si="89"/>
        <v>5.0101244398556413E-2</v>
      </c>
      <c r="O110" s="196">
        <f t="shared" si="89"/>
        <v>0</v>
      </c>
      <c r="P110" s="196">
        <f t="shared" si="89"/>
        <v>4.2569792631670759E-2</v>
      </c>
      <c r="Q110" s="196">
        <f t="shared" si="89"/>
        <v>0.27675669049858448</v>
      </c>
      <c r="R110" s="196">
        <f t="shared" si="89"/>
        <v>0</v>
      </c>
      <c r="S110" s="196">
        <f t="shared" si="89"/>
        <v>0</v>
      </c>
      <c r="T110" s="196">
        <f t="shared" si="89"/>
        <v>0</v>
      </c>
      <c r="U110" s="196">
        <f t="shared" si="89"/>
        <v>0</v>
      </c>
      <c r="V110" s="196">
        <f t="shared" si="89"/>
        <v>0</v>
      </c>
      <c r="W110" s="196">
        <f t="shared" si="89"/>
        <v>0</v>
      </c>
      <c r="X110" s="196">
        <f t="shared" si="89"/>
        <v>0</v>
      </c>
      <c r="Y110" s="201">
        <f t="shared" si="89"/>
        <v>0</v>
      </c>
      <c r="Z110" s="194"/>
    </row>
    <row r="111" spans="9:26" x14ac:dyDescent="0.25">
      <c r="I111" s="209" t="s">
        <v>412</v>
      </c>
      <c r="J111" s="200">
        <f>J65</f>
        <v>1</v>
      </c>
      <c r="K111" s="196">
        <f t="shared" ref="K111:Y111" si="90">K65</f>
        <v>0</v>
      </c>
      <c r="L111" s="196">
        <f t="shared" si="90"/>
        <v>0</v>
      </c>
      <c r="M111" s="196">
        <f t="shared" si="90"/>
        <v>0</v>
      </c>
      <c r="N111" s="196">
        <f t="shared" si="90"/>
        <v>0</v>
      </c>
      <c r="O111" s="196">
        <f t="shared" si="90"/>
        <v>0</v>
      </c>
      <c r="P111" s="196">
        <f t="shared" si="90"/>
        <v>0</v>
      </c>
      <c r="Q111" s="196">
        <f t="shared" si="90"/>
        <v>0</v>
      </c>
      <c r="R111" s="196">
        <f t="shared" si="90"/>
        <v>0</v>
      </c>
      <c r="S111" s="196">
        <f t="shared" si="90"/>
        <v>0</v>
      </c>
      <c r="T111" s="196">
        <f t="shared" si="90"/>
        <v>0</v>
      </c>
      <c r="U111" s="196">
        <f t="shared" si="90"/>
        <v>0</v>
      </c>
      <c r="V111" s="196">
        <f t="shared" si="90"/>
        <v>0</v>
      </c>
      <c r="W111" s="196">
        <f t="shared" si="90"/>
        <v>0</v>
      </c>
      <c r="X111" s="196">
        <f t="shared" si="90"/>
        <v>0</v>
      </c>
      <c r="Y111" s="201">
        <f t="shared" si="90"/>
        <v>0</v>
      </c>
      <c r="Z111" s="194"/>
    </row>
    <row r="112" spans="9:26" x14ac:dyDescent="0.25">
      <c r="I112" s="209" t="s">
        <v>413</v>
      </c>
      <c r="J112" s="200">
        <f>J71</f>
        <v>0.11154697583327419</v>
      </c>
      <c r="K112" s="196">
        <f t="shared" ref="K112:Y112" si="91">K71</f>
        <v>0</v>
      </c>
      <c r="L112" s="196">
        <f t="shared" si="91"/>
        <v>0</v>
      </c>
      <c r="M112" s="196">
        <f t="shared" si="91"/>
        <v>0</v>
      </c>
      <c r="N112" s="196">
        <f t="shared" si="91"/>
        <v>6.1970542129596767E-2</v>
      </c>
      <c r="O112" s="196">
        <f t="shared" si="91"/>
        <v>0</v>
      </c>
      <c r="P112" s="196">
        <f t="shared" si="91"/>
        <v>0</v>
      </c>
      <c r="Q112" s="196">
        <f t="shared" si="91"/>
        <v>0</v>
      </c>
      <c r="R112" s="196">
        <f t="shared" si="91"/>
        <v>0.13530235031628629</v>
      </c>
      <c r="S112" s="196">
        <f t="shared" si="91"/>
        <v>0</v>
      </c>
      <c r="T112" s="196">
        <f t="shared" si="91"/>
        <v>0</v>
      </c>
      <c r="U112" s="196">
        <f t="shared" si="91"/>
        <v>0.38163525528143349</v>
      </c>
      <c r="V112" s="196">
        <f t="shared" si="91"/>
        <v>2.5821059220665323E-2</v>
      </c>
      <c r="W112" s="196">
        <f t="shared" si="91"/>
        <v>0</v>
      </c>
      <c r="X112" s="196">
        <f t="shared" si="91"/>
        <v>0.14753638495374696</v>
      </c>
      <c r="Y112" s="201">
        <f t="shared" si="91"/>
        <v>0.13618743226499716</v>
      </c>
      <c r="Z112" s="194"/>
    </row>
    <row r="113" spans="9:26" x14ac:dyDescent="0.25">
      <c r="I113" s="209" t="s">
        <v>414</v>
      </c>
      <c r="J113" s="200">
        <f>J77</f>
        <v>8.8571135175393514E-2</v>
      </c>
      <c r="K113" s="196">
        <f t="shared" ref="K113:Y113" si="92">K77</f>
        <v>0</v>
      </c>
      <c r="L113" s="196">
        <f t="shared" si="92"/>
        <v>0</v>
      </c>
      <c r="M113" s="196">
        <f t="shared" si="92"/>
        <v>0</v>
      </c>
      <c r="N113" s="196">
        <f t="shared" si="92"/>
        <v>4.9206186208551952E-2</v>
      </c>
      <c r="O113" s="196">
        <f t="shared" si="92"/>
        <v>0</v>
      </c>
      <c r="P113" s="196">
        <f t="shared" si="92"/>
        <v>0</v>
      </c>
      <c r="Q113" s="196">
        <f t="shared" si="92"/>
        <v>0</v>
      </c>
      <c r="R113" s="196">
        <f t="shared" si="92"/>
        <v>0.10743350655533843</v>
      </c>
      <c r="S113" s="196">
        <f t="shared" si="92"/>
        <v>0</v>
      </c>
      <c r="T113" s="196">
        <f t="shared" si="92"/>
        <v>0</v>
      </c>
      <c r="U113" s="196">
        <f t="shared" si="92"/>
        <v>0.30302809673433245</v>
      </c>
      <c r="V113" s="196">
        <f t="shared" si="92"/>
        <v>2.0502577586896647E-2</v>
      </c>
      <c r="W113" s="196">
        <f t="shared" si="92"/>
        <v>0</v>
      </c>
      <c r="X113" s="196">
        <f t="shared" si="92"/>
        <v>0.22425441882453326</v>
      </c>
      <c r="Y113" s="201">
        <f t="shared" si="92"/>
        <v>0.20700407891495379</v>
      </c>
      <c r="Z113" s="194"/>
    </row>
    <row r="114" spans="9:26" x14ac:dyDescent="0.25">
      <c r="I114" s="209" t="s">
        <v>415</v>
      </c>
      <c r="J114" s="200">
        <f>J83</f>
        <v>0.11559950899885515</v>
      </c>
      <c r="K114" s="196">
        <f t="shared" ref="K114:Y114" si="93">K83</f>
        <v>0</v>
      </c>
      <c r="L114" s="196">
        <f t="shared" si="93"/>
        <v>0</v>
      </c>
      <c r="M114" s="196">
        <f t="shared" si="93"/>
        <v>0</v>
      </c>
      <c r="N114" s="196">
        <f t="shared" si="93"/>
        <v>6.4221949443808421E-2</v>
      </c>
      <c r="O114" s="196">
        <f t="shared" si="93"/>
        <v>0</v>
      </c>
      <c r="P114" s="196">
        <f t="shared" si="93"/>
        <v>0</v>
      </c>
      <c r="Q114" s="196">
        <f t="shared" si="93"/>
        <v>0</v>
      </c>
      <c r="R114" s="196">
        <f t="shared" si="93"/>
        <v>0.14021792295231505</v>
      </c>
      <c r="S114" s="196">
        <f t="shared" si="93"/>
        <v>0</v>
      </c>
      <c r="T114" s="196">
        <f t="shared" si="93"/>
        <v>0</v>
      </c>
      <c r="U114" s="196">
        <f t="shared" si="93"/>
        <v>0.3955001719914536</v>
      </c>
      <c r="V114" s="196">
        <f t="shared" si="93"/>
        <v>2.6759145601586844E-2</v>
      </c>
      <c r="W114" s="196">
        <f t="shared" si="93"/>
        <v>0</v>
      </c>
      <c r="X114" s="196">
        <f t="shared" si="93"/>
        <v>0.13400467652623019</v>
      </c>
      <c r="Y114" s="201">
        <f t="shared" si="93"/>
        <v>0.12369662448575094</v>
      </c>
      <c r="Z114" s="194"/>
    </row>
    <row r="115" spans="9:26" x14ac:dyDescent="0.25">
      <c r="I115" s="209" t="s">
        <v>416</v>
      </c>
      <c r="J115" s="200">
        <f>J89</f>
        <v>0.12815896531176255</v>
      </c>
      <c r="K115" s="196">
        <f t="shared" ref="K115:Y115" si="94">K89</f>
        <v>0</v>
      </c>
      <c r="L115" s="196">
        <f t="shared" si="94"/>
        <v>0</v>
      </c>
      <c r="M115" s="196">
        <f t="shared" si="94"/>
        <v>0</v>
      </c>
      <c r="N115" s="196">
        <f t="shared" si="94"/>
        <v>7.1199425173201422E-2</v>
      </c>
      <c r="O115" s="196">
        <f t="shared" si="94"/>
        <v>0</v>
      </c>
      <c r="P115" s="196">
        <f t="shared" si="94"/>
        <v>0</v>
      </c>
      <c r="Q115" s="196">
        <f t="shared" si="94"/>
        <v>0</v>
      </c>
      <c r="R115" s="196">
        <f t="shared" si="94"/>
        <v>0.15545207829482308</v>
      </c>
      <c r="S115" s="196">
        <f t="shared" si="94"/>
        <v>0</v>
      </c>
      <c r="T115" s="196">
        <f t="shared" si="94"/>
        <v>0</v>
      </c>
      <c r="U115" s="196">
        <f t="shared" si="94"/>
        <v>0.43846979335829878</v>
      </c>
      <c r="V115" s="196">
        <f t="shared" si="94"/>
        <v>2.966642715550059E-2</v>
      </c>
      <c r="W115" s="196">
        <f t="shared" si="94"/>
        <v>0</v>
      </c>
      <c r="X115" s="196">
        <f t="shared" si="94"/>
        <v>9.2067721567335101E-2</v>
      </c>
      <c r="Y115" s="201">
        <f t="shared" si="94"/>
        <v>8.4985589139078541E-2</v>
      </c>
      <c r="Z115" s="194"/>
    </row>
    <row r="116" spans="9:26" x14ac:dyDescent="0.25">
      <c r="I116" s="209" t="s">
        <v>417</v>
      </c>
      <c r="J116" s="200">
        <f>J95</f>
        <v>0.12395428710055655</v>
      </c>
      <c r="K116" s="196">
        <f t="shared" ref="K116:Y116" si="95">K95</f>
        <v>0</v>
      </c>
      <c r="L116" s="196">
        <f t="shared" si="95"/>
        <v>0</v>
      </c>
      <c r="M116" s="196">
        <f t="shared" si="95"/>
        <v>0</v>
      </c>
      <c r="N116" s="196">
        <f t="shared" si="95"/>
        <v>6.8863492833642515E-2</v>
      </c>
      <c r="O116" s="196">
        <f t="shared" si="95"/>
        <v>0</v>
      </c>
      <c r="P116" s="196">
        <f t="shared" si="95"/>
        <v>0</v>
      </c>
      <c r="Q116" s="196">
        <f t="shared" si="95"/>
        <v>0</v>
      </c>
      <c r="R116" s="196">
        <f t="shared" si="95"/>
        <v>0.15035195935345283</v>
      </c>
      <c r="S116" s="196">
        <f t="shared" si="95"/>
        <v>0</v>
      </c>
      <c r="T116" s="196">
        <f t="shared" si="95"/>
        <v>0</v>
      </c>
      <c r="U116" s="196">
        <f t="shared" si="95"/>
        <v>0.42408434336718193</v>
      </c>
      <c r="V116" s="196">
        <f t="shared" si="95"/>
        <v>2.8693122014017719E-2</v>
      </c>
      <c r="W116" s="196">
        <f t="shared" si="95"/>
        <v>0</v>
      </c>
      <c r="X116" s="196">
        <f t="shared" si="95"/>
        <v>0.10610745357219732</v>
      </c>
      <c r="Y116" s="201">
        <f t="shared" si="95"/>
        <v>9.7945341758951379E-2</v>
      </c>
      <c r="Z116" s="194"/>
    </row>
    <row r="117" spans="9:26" ht="15.75" thickBot="1" x14ac:dyDescent="0.3">
      <c r="I117" s="210" t="s">
        <v>445</v>
      </c>
      <c r="J117" s="202">
        <f>J101</f>
        <v>7.9583133219094937E-2</v>
      </c>
      <c r="K117" s="203">
        <f t="shared" ref="K117:Y117" si="96">K101</f>
        <v>0</v>
      </c>
      <c r="L117" s="203">
        <f t="shared" si="96"/>
        <v>0</v>
      </c>
      <c r="M117" s="203">
        <f t="shared" si="96"/>
        <v>0</v>
      </c>
      <c r="N117" s="203">
        <f t="shared" si="96"/>
        <v>4.4212851788386076E-2</v>
      </c>
      <c r="O117" s="203">
        <f t="shared" si="96"/>
        <v>0</v>
      </c>
      <c r="P117" s="203">
        <f t="shared" si="96"/>
        <v>0</v>
      </c>
      <c r="Q117" s="203">
        <f t="shared" si="96"/>
        <v>0</v>
      </c>
      <c r="R117" s="203">
        <f t="shared" si="96"/>
        <v>9.6531393071309604E-2</v>
      </c>
      <c r="S117" s="203">
        <f t="shared" si="96"/>
        <v>0</v>
      </c>
      <c r="T117" s="203">
        <f t="shared" si="96"/>
        <v>0</v>
      </c>
      <c r="U117" s="203">
        <f t="shared" si="96"/>
        <v>0.27227747893014431</v>
      </c>
      <c r="V117" s="203">
        <f t="shared" si="96"/>
        <v>1.8422021578494201E-2</v>
      </c>
      <c r="W117" s="203">
        <f t="shared" si="96"/>
        <v>0</v>
      </c>
      <c r="X117" s="203">
        <f t="shared" si="96"/>
        <v>0.4889731214125711</v>
      </c>
      <c r="Y117" s="204">
        <f t="shared" si="96"/>
        <v>0</v>
      </c>
      <c r="Z117" s="194"/>
    </row>
  </sheetData>
  <mergeCells count="72">
    <mergeCell ref="I97:I98"/>
    <mergeCell ref="J97:W97"/>
    <mergeCell ref="X97:Y97"/>
    <mergeCell ref="J98:W98"/>
    <mergeCell ref="X98:Y98"/>
    <mergeCell ref="I91:I92"/>
    <mergeCell ref="J91:W91"/>
    <mergeCell ref="X91:Y91"/>
    <mergeCell ref="J92:W92"/>
    <mergeCell ref="X92:Y92"/>
    <mergeCell ref="I79:I80"/>
    <mergeCell ref="J79:W79"/>
    <mergeCell ref="X79:Y79"/>
    <mergeCell ref="J80:W80"/>
    <mergeCell ref="X80:Y80"/>
    <mergeCell ref="I85:I86"/>
    <mergeCell ref="J85:W85"/>
    <mergeCell ref="X85:Y85"/>
    <mergeCell ref="J86:W86"/>
    <mergeCell ref="X86:Y86"/>
    <mergeCell ref="I73:I74"/>
    <mergeCell ref="J73:W73"/>
    <mergeCell ref="X73:Y73"/>
    <mergeCell ref="J74:W74"/>
    <mergeCell ref="X74:Y74"/>
    <mergeCell ref="X63:Y64"/>
    <mergeCell ref="I67:I68"/>
    <mergeCell ref="J67:W67"/>
    <mergeCell ref="X67:Y67"/>
    <mergeCell ref="J68:W68"/>
    <mergeCell ref="X68:Y68"/>
    <mergeCell ref="X56:Y57"/>
    <mergeCell ref="I60:I61"/>
    <mergeCell ref="J60:W60"/>
    <mergeCell ref="X60:Y60"/>
    <mergeCell ref="J61:W61"/>
    <mergeCell ref="X61:Y61"/>
    <mergeCell ref="X49:Y50"/>
    <mergeCell ref="I53:I54"/>
    <mergeCell ref="J53:W53"/>
    <mergeCell ref="X53:Y53"/>
    <mergeCell ref="J54:W54"/>
    <mergeCell ref="X54:Y54"/>
    <mergeCell ref="X42:Y43"/>
    <mergeCell ref="I46:I47"/>
    <mergeCell ref="J46:W46"/>
    <mergeCell ref="X46:Y46"/>
    <mergeCell ref="J47:W47"/>
    <mergeCell ref="X47:Y47"/>
    <mergeCell ref="X36:Y36"/>
    <mergeCell ref="I39:I40"/>
    <mergeCell ref="J39:W39"/>
    <mergeCell ref="X39:Y39"/>
    <mergeCell ref="J40:W40"/>
    <mergeCell ref="X40:Y40"/>
    <mergeCell ref="X29:Y30"/>
    <mergeCell ref="I33:I34"/>
    <mergeCell ref="J33:W33"/>
    <mergeCell ref="X33:Y33"/>
    <mergeCell ref="J34:W34"/>
    <mergeCell ref="X34:Y34"/>
    <mergeCell ref="I26:I27"/>
    <mergeCell ref="J26:W26"/>
    <mergeCell ref="X26:Y26"/>
    <mergeCell ref="J27:W27"/>
    <mergeCell ref="X27:Y27"/>
    <mergeCell ref="I19:I20"/>
    <mergeCell ref="X22:Y23"/>
    <mergeCell ref="J19:W19"/>
    <mergeCell ref="X19:Y19"/>
    <mergeCell ref="J20:W20"/>
    <mergeCell ref="X20:Y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5AA4-CF89-4EAB-A854-7D4875270B1E}">
  <sheetPr>
    <tabColor theme="4" tint="0.79998168889431442"/>
  </sheetPr>
  <dimension ref="A1:AA40"/>
  <sheetViews>
    <sheetView workbookViewId="0">
      <selection activeCell="G18" sqref="G18"/>
    </sheetView>
  </sheetViews>
  <sheetFormatPr defaultRowHeight="15" x14ac:dyDescent="0.25"/>
  <cols>
    <col min="27" max="27" width="12.5703125" bestFit="1" customWidth="1"/>
  </cols>
  <sheetData>
    <row r="1" spans="1:27" x14ac:dyDescent="0.25">
      <c r="C1" s="9">
        <v>1980</v>
      </c>
      <c r="D1" s="9">
        <v>1985</v>
      </c>
      <c r="E1" s="9">
        <v>1990</v>
      </c>
      <c r="F1" s="9">
        <v>1995</v>
      </c>
      <c r="G1" s="9">
        <v>2000</v>
      </c>
      <c r="H1" s="9">
        <v>2005</v>
      </c>
      <c r="I1" s="9">
        <v>2010</v>
      </c>
      <c r="J1" s="9">
        <v>2015</v>
      </c>
      <c r="K1" s="9">
        <v>2020</v>
      </c>
      <c r="L1" s="9">
        <v>2025</v>
      </c>
      <c r="M1" s="9">
        <v>2030</v>
      </c>
      <c r="N1" s="9">
        <v>2035</v>
      </c>
      <c r="O1" s="9">
        <v>2040</v>
      </c>
      <c r="P1" s="9">
        <v>2045</v>
      </c>
      <c r="Q1" s="9">
        <v>2050</v>
      </c>
      <c r="R1" s="9">
        <v>2055</v>
      </c>
      <c r="S1" s="9">
        <v>2060</v>
      </c>
      <c r="T1" s="9">
        <v>2065</v>
      </c>
      <c r="U1" s="9">
        <v>2070</v>
      </c>
      <c r="V1" s="9">
        <v>2075</v>
      </c>
      <c r="W1" s="9">
        <v>2080</v>
      </c>
      <c r="X1" s="9">
        <v>2085</v>
      </c>
      <c r="Y1" s="9">
        <v>2090</v>
      </c>
      <c r="Z1" s="9">
        <v>2095</v>
      </c>
      <c r="AA1" s="9">
        <v>2100</v>
      </c>
    </row>
    <row r="2" spans="1:27" x14ac:dyDescent="0.25">
      <c r="A2" s="12" t="s">
        <v>30</v>
      </c>
      <c r="B2" s="12" t="s">
        <v>66</v>
      </c>
      <c r="C2" s="14">
        <v>2314.5952950000001</v>
      </c>
      <c r="D2" s="14">
        <v>2549.2682810000001</v>
      </c>
      <c r="E2" s="14">
        <v>2809.0092629999999</v>
      </c>
      <c r="F2" s="14">
        <v>3051.3170500000001</v>
      </c>
      <c r="G2" s="14">
        <v>3273.7259909999998</v>
      </c>
      <c r="H2" s="14">
        <v>3471.3383130000002</v>
      </c>
      <c r="I2" s="14">
        <v>3657.0072209999998</v>
      </c>
      <c r="J2" s="6">
        <v>3810.4340278791101</v>
      </c>
      <c r="K2" s="6">
        <v>3939.49443388794</v>
      </c>
      <c r="L2" s="6">
        <v>4039.0831895254501</v>
      </c>
      <c r="M2" s="6">
        <v>4107.0969812531903</v>
      </c>
      <c r="N2" s="6">
        <v>4151.1217435273002</v>
      </c>
      <c r="O2" s="6">
        <v>4168.1814923307502</v>
      </c>
      <c r="P2" s="6">
        <v>4157.8495807355703</v>
      </c>
      <c r="Q2" s="6">
        <v>4120.1345682067804</v>
      </c>
      <c r="R2" s="6">
        <v>4058.3699721635498</v>
      </c>
      <c r="S2" s="6">
        <v>3974.4033156198798</v>
      </c>
      <c r="T2" s="6">
        <v>3871.1646556466999</v>
      </c>
      <c r="U2" s="6">
        <v>3751.5620147910799</v>
      </c>
      <c r="V2" s="6">
        <v>3617.61648489871</v>
      </c>
      <c r="W2" s="6">
        <v>3470.77363491492</v>
      </c>
      <c r="X2" s="6">
        <v>3312.57553932164</v>
      </c>
      <c r="Y2" s="6">
        <v>3145.8872519597498</v>
      </c>
      <c r="Z2" s="6">
        <v>2972.9336232493201</v>
      </c>
      <c r="AA2" s="6">
        <v>2795.51403598156</v>
      </c>
    </row>
    <row r="3" spans="1:27" x14ac:dyDescent="0.25">
      <c r="A3" s="12" t="s">
        <v>30</v>
      </c>
      <c r="B3" s="12" t="s">
        <v>76</v>
      </c>
      <c r="C3" s="14">
        <v>358.17873900000001</v>
      </c>
      <c r="D3" s="14">
        <v>398.00276700000001</v>
      </c>
      <c r="E3" s="14">
        <v>438.43919099999999</v>
      </c>
      <c r="F3" s="14">
        <v>477.80159300000003</v>
      </c>
      <c r="G3" s="14">
        <v>516.41285100000005</v>
      </c>
      <c r="H3" s="14">
        <v>551.95170499999995</v>
      </c>
      <c r="I3" s="14">
        <v>584.94553599999995</v>
      </c>
      <c r="J3" s="6">
        <v>612.715684794494</v>
      </c>
      <c r="K3" s="6">
        <v>635.15766508036097</v>
      </c>
      <c r="L3" s="6">
        <v>652.95801233562304</v>
      </c>
      <c r="M3" s="6">
        <v>665.69567520570604</v>
      </c>
      <c r="N3" s="6">
        <v>674.53813060757204</v>
      </c>
      <c r="O3" s="6">
        <v>679.09084464107798</v>
      </c>
      <c r="P3" s="6">
        <v>679.30280511886701</v>
      </c>
      <c r="Q3" s="6">
        <v>675.17324926299398</v>
      </c>
      <c r="R3" s="6">
        <v>667.36032336777305</v>
      </c>
      <c r="S3" s="6">
        <v>656.17671612260801</v>
      </c>
      <c r="T3" s="6">
        <v>642.50072515315401</v>
      </c>
      <c r="U3" s="6">
        <v>626.570977853469</v>
      </c>
      <c r="V3" s="6">
        <v>608.54611434786398</v>
      </c>
      <c r="W3" s="6">
        <v>588.62052521957696</v>
      </c>
      <c r="X3" s="6">
        <v>566.38057623073496</v>
      </c>
      <c r="Y3" s="6">
        <v>541.38264419327095</v>
      </c>
      <c r="Z3" s="6">
        <v>514.07859656740504</v>
      </c>
      <c r="AA3" s="6">
        <v>484.80515260579398</v>
      </c>
    </row>
    <row r="4" spans="1:27" x14ac:dyDescent="0.25">
      <c r="A4" s="12" t="s">
        <v>30</v>
      </c>
      <c r="B4" s="12" t="s">
        <v>77</v>
      </c>
      <c r="C4" s="14">
        <v>576.06217700000002</v>
      </c>
      <c r="D4" s="14">
        <v>667.50512400000002</v>
      </c>
      <c r="E4" s="14">
        <v>767.33390799999995</v>
      </c>
      <c r="F4" s="14">
        <v>871.499548</v>
      </c>
      <c r="G4" s="14">
        <v>979.93475000000001</v>
      </c>
      <c r="H4" s="14">
        <v>1100.833052</v>
      </c>
      <c r="I4" s="14">
        <v>1237.2545809999999</v>
      </c>
      <c r="J4" s="6">
        <v>1367.7402848167301</v>
      </c>
      <c r="K4" s="6">
        <v>1495.8156997047699</v>
      </c>
      <c r="L4" s="6">
        <v>1618.6744153735899</v>
      </c>
      <c r="M4" s="6">
        <v>1732.21780852866</v>
      </c>
      <c r="N4" s="6">
        <v>1841.06862370405</v>
      </c>
      <c r="O4" s="6">
        <v>1941.44429753638</v>
      </c>
      <c r="P4" s="6">
        <v>2029.6284938041299</v>
      </c>
      <c r="Q4" s="6">
        <v>2103.6290021560899</v>
      </c>
      <c r="R4" s="6">
        <v>2164.4381198839101</v>
      </c>
      <c r="S4" s="6">
        <v>2212.3721045275202</v>
      </c>
      <c r="T4" s="6">
        <v>2248.56337447851</v>
      </c>
      <c r="U4" s="6">
        <v>2272.42612960119</v>
      </c>
      <c r="V4" s="6">
        <v>2283.6042722429602</v>
      </c>
      <c r="W4" s="6">
        <v>2282.5236436699602</v>
      </c>
      <c r="X4" s="6">
        <v>2269.8100341076301</v>
      </c>
      <c r="Y4" s="6">
        <v>2246.4591927615802</v>
      </c>
      <c r="Z4" s="6">
        <v>2213.1075978231902</v>
      </c>
      <c r="AA4" s="6">
        <v>2169.87567209289</v>
      </c>
    </row>
    <row r="5" spans="1:27" x14ac:dyDescent="0.25">
      <c r="A5" s="12" t="s">
        <v>30</v>
      </c>
      <c r="B5" s="12" t="s">
        <v>78</v>
      </c>
      <c r="C5" s="14">
        <v>925.75862600000005</v>
      </c>
      <c r="D5" s="14">
        <v>956.65805899999998</v>
      </c>
      <c r="E5" s="14">
        <v>987.29878599999995</v>
      </c>
      <c r="F5" s="14">
        <v>1017.378886</v>
      </c>
      <c r="G5" s="14">
        <v>1046.3222129999999</v>
      </c>
      <c r="H5" s="14">
        <v>1078.4257990000001</v>
      </c>
      <c r="I5" s="14">
        <v>1110.847702</v>
      </c>
      <c r="J5" s="6">
        <v>1140.78032337025</v>
      </c>
      <c r="K5" s="6">
        <v>1168.64432391575</v>
      </c>
      <c r="L5" s="6">
        <v>1195.1953118536501</v>
      </c>
      <c r="M5" s="6">
        <v>1219.4942226119299</v>
      </c>
      <c r="N5" s="6">
        <v>1242.0929991509599</v>
      </c>
      <c r="O5" s="6">
        <v>1263.1767687113299</v>
      </c>
      <c r="P5" s="6">
        <v>1282.0332613481301</v>
      </c>
      <c r="Q5" s="6">
        <v>1298.3058263953201</v>
      </c>
      <c r="R5" s="6">
        <v>1312.1303520501101</v>
      </c>
      <c r="S5" s="6">
        <v>1323.56503351839</v>
      </c>
      <c r="T5" s="6">
        <v>1330.8427873918899</v>
      </c>
      <c r="U5" s="6">
        <v>1333.80174028133</v>
      </c>
      <c r="V5" s="6">
        <v>1332.5605202066499</v>
      </c>
      <c r="W5" s="6">
        <v>1326.36647926054</v>
      </c>
      <c r="X5" s="6">
        <v>1313.9756267185001</v>
      </c>
      <c r="Y5" s="6">
        <v>1296.2897904353999</v>
      </c>
      <c r="Z5" s="6">
        <v>1274.0124106221499</v>
      </c>
      <c r="AA5" s="6">
        <v>1247.4525092901799</v>
      </c>
    </row>
    <row r="6" spans="1:27" x14ac:dyDescent="0.25">
      <c r="A6" s="12" t="s">
        <v>30</v>
      </c>
      <c r="B6" s="12" t="s">
        <v>79</v>
      </c>
      <c r="C6" s="14">
        <v>258.00929100000002</v>
      </c>
      <c r="D6" s="14">
        <v>269.86519900000002</v>
      </c>
      <c r="E6" s="14">
        <v>281.13935300000003</v>
      </c>
      <c r="F6" s="14">
        <v>283.89128399999998</v>
      </c>
      <c r="G6" s="14">
        <v>281.107821</v>
      </c>
      <c r="H6" s="14">
        <v>277.85260499999998</v>
      </c>
      <c r="I6" s="14">
        <v>278.93282199999999</v>
      </c>
      <c r="J6" s="6">
        <v>279.732466770531</v>
      </c>
      <c r="K6" s="6">
        <v>279.38294199125602</v>
      </c>
      <c r="L6" s="6">
        <v>277.853017144452</v>
      </c>
      <c r="M6" s="6">
        <v>275.408990542097</v>
      </c>
      <c r="N6" s="6">
        <v>272.89623614179499</v>
      </c>
      <c r="O6" s="6">
        <v>270.16681510279102</v>
      </c>
      <c r="P6" s="6">
        <v>266.69690570787702</v>
      </c>
      <c r="Q6" s="6">
        <v>262.15861247062497</v>
      </c>
      <c r="R6" s="6">
        <v>256.80889980473398</v>
      </c>
      <c r="S6" s="6">
        <v>250.90127478993099</v>
      </c>
      <c r="T6" s="6">
        <v>244.33026770518799</v>
      </c>
      <c r="U6" s="6">
        <v>237.080658377887</v>
      </c>
      <c r="V6" s="6">
        <v>229.047400432579</v>
      </c>
      <c r="W6" s="6">
        <v>220.243607326849</v>
      </c>
      <c r="X6" s="6">
        <v>210.948633585209</v>
      </c>
      <c r="Y6" s="6">
        <v>201.50711552919901</v>
      </c>
      <c r="Z6" s="6">
        <v>192.126272425949</v>
      </c>
      <c r="AA6" s="6">
        <v>182.279296635821</v>
      </c>
    </row>
    <row r="7" spans="1:27" x14ac:dyDescent="0.25">
      <c r="A7" s="12" t="s">
        <v>42</v>
      </c>
      <c r="B7" s="12" t="s">
        <v>66</v>
      </c>
      <c r="C7" s="14">
        <v>2314.5952950000001</v>
      </c>
      <c r="D7" s="14">
        <v>2549.2682810000001</v>
      </c>
      <c r="E7" s="14">
        <v>2809.0092629999999</v>
      </c>
      <c r="F7" s="14">
        <v>3051.3170500000001</v>
      </c>
      <c r="G7" s="14">
        <v>3273.7259909999998</v>
      </c>
      <c r="H7" s="14">
        <v>3471.3383130000002</v>
      </c>
      <c r="I7" s="14">
        <v>3657.0072209999998</v>
      </c>
      <c r="J7" s="6">
        <v>3829.8855356819199</v>
      </c>
      <c r="K7" s="6">
        <v>3992.1128196935101</v>
      </c>
      <c r="L7" s="6">
        <v>4132.7405388574998</v>
      </c>
      <c r="M7" s="6">
        <v>4249.0504006375504</v>
      </c>
      <c r="N7" s="6">
        <v>4342.3396759386196</v>
      </c>
      <c r="O7" s="6">
        <v>4411.6592350329602</v>
      </c>
      <c r="P7" s="6">
        <v>4457.6265577885697</v>
      </c>
      <c r="Q7" s="6">
        <v>4478.1829024265398</v>
      </c>
      <c r="R7" s="6">
        <v>4474.5418701197304</v>
      </c>
      <c r="S7" s="6">
        <v>4447.1212580003203</v>
      </c>
      <c r="T7" s="6">
        <v>4400.1635060107601</v>
      </c>
      <c r="U7" s="6">
        <v>4338.4977652484104</v>
      </c>
      <c r="V7" s="6">
        <v>4263.6290328764699</v>
      </c>
      <c r="W7" s="6">
        <v>4176.36209711422</v>
      </c>
      <c r="X7" s="6">
        <v>4079.1167280755599</v>
      </c>
      <c r="Y7" s="6">
        <v>3975.9810094725999</v>
      </c>
      <c r="Z7" s="6">
        <v>3869.5994093132099</v>
      </c>
      <c r="AA7" s="6">
        <v>3762.8922104265098</v>
      </c>
    </row>
    <row r="8" spans="1:27" x14ac:dyDescent="0.25">
      <c r="A8" s="12" t="s">
        <v>42</v>
      </c>
      <c r="B8" s="12" t="s">
        <v>76</v>
      </c>
      <c r="C8" s="14">
        <v>358.17873900000001</v>
      </c>
      <c r="D8" s="14">
        <v>398.00276700000001</v>
      </c>
      <c r="E8" s="14">
        <v>438.43919099999999</v>
      </c>
      <c r="F8" s="14">
        <v>477.80159300000003</v>
      </c>
      <c r="G8" s="14">
        <v>516.41285100000005</v>
      </c>
      <c r="H8" s="14">
        <v>551.95170499999995</v>
      </c>
      <c r="I8" s="14">
        <v>584.94553599999995</v>
      </c>
      <c r="J8" s="6">
        <v>616.016275359053</v>
      </c>
      <c r="K8" s="6">
        <v>644.41752632934401</v>
      </c>
      <c r="L8" s="6">
        <v>669.995844283726</v>
      </c>
      <c r="M8" s="6">
        <v>692.07618113541605</v>
      </c>
      <c r="N8" s="6">
        <v>710.354469507364</v>
      </c>
      <c r="O8" s="6">
        <v>724.91527090580803</v>
      </c>
      <c r="P8" s="6">
        <v>735.67327520139099</v>
      </c>
      <c r="Q8" s="6">
        <v>742.42544621407501</v>
      </c>
      <c r="R8" s="6">
        <v>745.20691175785896</v>
      </c>
      <c r="S8" s="6">
        <v>744.45843252563304</v>
      </c>
      <c r="T8" s="6">
        <v>741.18581250962995</v>
      </c>
      <c r="U8" s="6">
        <v>735.76274545516605</v>
      </c>
      <c r="V8" s="6">
        <v>728.27626443918996</v>
      </c>
      <c r="W8" s="6">
        <v>718.98517032130098</v>
      </c>
      <c r="X8" s="6">
        <v>708.15877375903904</v>
      </c>
      <c r="Y8" s="6">
        <v>696.27745420445797</v>
      </c>
      <c r="Z8" s="6">
        <v>683.79914470396398</v>
      </c>
      <c r="AA8" s="6">
        <v>670.95722597091901</v>
      </c>
    </row>
    <row r="9" spans="1:27" x14ac:dyDescent="0.25">
      <c r="A9" s="12" t="s">
        <v>42</v>
      </c>
      <c r="B9" s="12" t="s">
        <v>77</v>
      </c>
      <c r="C9" s="14">
        <v>576.06217700000002</v>
      </c>
      <c r="D9" s="14">
        <v>667.50512400000002</v>
      </c>
      <c r="E9" s="14">
        <v>767.33390799999995</v>
      </c>
      <c r="F9" s="14">
        <v>871.499548</v>
      </c>
      <c r="G9" s="14">
        <v>979.93475000000001</v>
      </c>
      <c r="H9" s="14">
        <v>1100.833052</v>
      </c>
      <c r="I9" s="14">
        <v>1237.2545809999999</v>
      </c>
      <c r="J9" s="6">
        <v>1380.34139235713</v>
      </c>
      <c r="K9" s="6">
        <v>1528.7116159975701</v>
      </c>
      <c r="L9" s="6">
        <v>1678.60555452381</v>
      </c>
      <c r="M9" s="6">
        <v>1828.2471374597901</v>
      </c>
      <c r="N9" s="6">
        <v>1976.4418966304199</v>
      </c>
      <c r="O9" s="6">
        <v>2121.3379982946599</v>
      </c>
      <c r="P9" s="6">
        <v>2259.99343128182</v>
      </c>
      <c r="Q9" s="6">
        <v>2390.4653849115498</v>
      </c>
      <c r="R9" s="6">
        <v>2508.54419405819</v>
      </c>
      <c r="S9" s="6">
        <v>2614.2273871972102</v>
      </c>
      <c r="T9" s="6">
        <v>2709.0687883341802</v>
      </c>
      <c r="U9" s="6">
        <v>2792.6254424938802</v>
      </c>
      <c r="V9" s="6">
        <v>2864.21871638014</v>
      </c>
      <c r="W9" s="6">
        <v>2924.0444972428099</v>
      </c>
      <c r="X9" s="6">
        <v>2972.2408983352202</v>
      </c>
      <c r="Y9" s="6">
        <v>3009.1712124907199</v>
      </c>
      <c r="Z9" s="6">
        <v>3036.11483181633</v>
      </c>
      <c r="AA9" s="6">
        <v>3053.6610199257302</v>
      </c>
    </row>
    <row r="10" spans="1:27" x14ac:dyDescent="0.25">
      <c r="A10" s="12" t="s">
        <v>42</v>
      </c>
      <c r="B10" s="12" t="s">
        <v>78</v>
      </c>
      <c r="C10" s="14">
        <v>925.75862600000005</v>
      </c>
      <c r="D10" s="14">
        <v>956.65805899999998</v>
      </c>
      <c r="E10" s="14">
        <v>987.29878599999995</v>
      </c>
      <c r="F10" s="14">
        <v>1017.378886</v>
      </c>
      <c r="G10" s="14">
        <v>1046.3222129999999</v>
      </c>
      <c r="H10" s="14">
        <v>1078.4257990000001</v>
      </c>
      <c r="I10" s="14">
        <v>1110.847702</v>
      </c>
      <c r="J10" s="6">
        <v>1139.8101943355</v>
      </c>
      <c r="K10" s="6">
        <v>1166.0761166285299</v>
      </c>
      <c r="L10" s="6">
        <v>1190.65893248867</v>
      </c>
      <c r="M10" s="6">
        <v>1212.5671373267801</v>
      </c>
      <c r="N10" s="6">
        <v>1231.7618426691199</v>
      </c>
      <c r="O10" s="6">
        <v>1248.69761112583</v>
      </c>
      <c r="P10" s="6">
        <v>1263.3407648934401</v>
      </c>
      <c r="Q10" s="6">
        <v>1275.88000934143</v>
      </c>
      <c r="R10" s="6">
        <v>1286.6026352561701</v>
      </c>
      <c r="S10" s="6">
        <v>1295.7718613649599</v>
      </c>
      <c r="T10" s="6">
        <v>1301.8998654208399</v>
      </c>
      <c r="U10" s="6">
        <v>1305.17471811368</v>
      </c>
      <c r="V10" s="6">
        <v>1305.7992732662201</v>
      </c>
      <c r="W10" s="6">
        <v>1303.7625461365701</v>
      </c>
      <c r="X10" s="6">
        <v>1299.0000397856199</v>
      </c>
      <c r="Y10" s="6">
        <v>1291.6411863219701</v>
      </c>
      <c r="Z10" s="6">
        <v>1281.73751485194</v>
      </c>
      <c r="AA10" s="6">
        <v>1268.8930521233001</v>
      </c>
    </row>
    <row r="11" spans="1:27" x14ac:dyDescent="0.25">
      <c r="A11" s="12" t="s">
        <v>42</v>
      </c>
      <c r="B11" s="12" t="s">
        <v>79</v>
      </c>
      <c r="C11" s="14">
        <v>258.00929100000002</v>
      </c>
      <c r="D11" s="14">
        <v>269.86519900000002</v>
      </c>
      <c r="E11" s="14">
        <v>281.13935300000003</v>
      </c>
      <c r="F11" s="14">
        <v>283.89128399999998</v>
      </c>
      <c r="G11" s="14">
        <v>281.107821</v>
      </c>
      <c r="H11" s="14">
        <v>277.85260499999998</v>
      </c>
      <c r="I11" s="14">
        <v>278.93282199999999</v>
      </c>
      <c r="J11" s="6">
        <v>280.551042177353</v>
      </c>
      <c r="K11" s="6">
        <v>281.41127731553797</v>
      </c>
      <c r="L11" s="6">
        <v>281.447296500231</v>
      </c>
      <c r="M11" s="6">
        <v>280.774041287062</v>
      </c>
      <c r="N11" s="6">
        <v>279.92053065763599</v>
      </c>
      <c r="O11" s="6">
        <v>279.32790704346502</v>
      </c>
      <c r="P11" s="6">
        <v>278.53296042528302</v>
      </c>
      <c r="Q11" s="6">
        <v>277.27755962266099</v>
      </c>
      <c r="R11" s="6">
        <v>275.473740255878</v>
      </c>
      <c r="S11" s="6">
        <v>273.31447770122901</v>
      </c>
      <c r="T11" s="6">
        <v>270.63477800496503</v>
      </c>
      <c r="U11" s="6">
        <v>267.54729652845998</v>
      </c>
      <c r="V11" s="6">
        <v>264.00609760936197</v>
      </c>
      <c r="W11" s="6">
        <v>259.98032180245298</v>
      </c>
      <c r="X11" s="6">
        <v>255.6062830848</v>
      </c>
      <c r="Y11" s="6">
        <v>251.07823950143799</v>
      </c>
      <c r="Z11" s="6">
        <v>246.44358584298499</v>
      </c>
      <c r="AA11" s="6">
        <v>241.57269900096199</v>
      </c>
    </row>
    <row r="12" spans="1:27" x14ac:dyDescent="0.25">
      <c r="A12" s="12" t="s">
        <v>62</v>
      </c>
      <c r="B12" s="12" t="s">
        <v>66</v>
      </c>
      <c r="C12" s="14">
        <v>2314.5952950000001</v>
      </c>
      <c r="D12" s="14">
        <v>2549.2682810000001</v>
      </c>
      <c r="E12" s="14">
        <v>2809.0092629999999</v>
      </c>
      <c r="F12" s="14">
        <v>3051.3170500000001</v>
      </c>
      <c r="G12" s="14">
        <v>3273.7259909999998</v>
      </c>
      <c r="H12" s="14">
        <v>3471.3383130000002</v>
      </c>
      <c r="I12" s="14">
        <v>3657.0072209999998</v>
      </c>
      <c r="J12" s="6">
        <v>3845.48154571855</v>
      </c>
      <c r="K12" s="6">
        <v>4040.3651334348001</v>
      </c>
      <c r="L12" s="6">
        <v>4227.3950626604801</v>
      </c>
      <c r="M12" s="6">
        <v>4401.3933227221196</v>
      </c>
      <c r="N12" s="6">
        <v>4553.9239987372703</v>
      </c>
      <c r="O12" s="6">
        <v>4691.2701248692601</v>
      </c>
      <c r="P12" s="6">
        <v>4818.7070295064204</v>
      </c>
      <c r="Q12" s="6">
        <v>4936.6310653772698</v>
      </c>
      <c r="R12" s="6">
        <v>5039.5250016425798</v>
      </c>
      <c r="S12" s="6">
        <v>5128.2626656664697</v>
      </c>
      <c r="T12" s="6">
        <v>5207.2925379928001</v>
      </c>
      <c r="U12" s="6">
        <v>5282.0009962862696</v>
      </c>
      <c r="V12" s="6">
        <v>5355.4781167414703</v>
      </c>
      <c r="W12" s="6">
        <v>5429.5357177741898</v>
      </c>
      <c r="X12" s="6">
        <v>5505.3626058152304</v>
      </c>
      <c r="Y12" s="6">
        <v>5584.33608668131</v>
      </c>
      <c r="Z12" s="6">
        <v>5666.4156111063603</v>
      </c>
      <c r="AA12" s="6">
        <v>5750.00348414785</v>
      </c>
    </row>
    <row r="13" spans="1:27" x14ac:dyDescent="0.25">
      <c r="A13" s="12" t="s">
        <v>62</v>
      </c>
      <c r="B13" s="12" t="s">
        <v>76</v>
      </c>
      <c r="C13" s="14">
        <v>358.17873900000001</v>
      </c>
      <c r="D13" s="14">
        <v>398.00276700000001</v>
      </c>
      <c r="E13" s="14">
        <v>438.43919099999999</v>
      </c>
      <c r="F13" s="14">
        <v>477.80159300000003</v>
      </c>
      <c r="G13" s="14">
        <v>516.41285100000005</v>
      </c>
      <c r="H13" s="14">
        <v>551.95170499999995</v>
      </c>
      <c r="I13" s="14">
        <v>584.94553599999995</v>
      </c>
      <c r="J13" s="6">
        <v>619.91890866127301</v>
      </c>
      <c r="K13" s="6">
        <v>656.62358994265003</v>
      </c>
      <c r="L13" s="6">
        <v>694.02242353862096</v>
      </c>
      <c r="M13" s="6">
        <v>730.46287701899496</v>
      </c>
      <c r="N13" s="6">
        <v>764.117702603206</v>
      </c>
      <c r="O13" s="6">
        <v>795.68129684138603</v>
      </c>
      <c r="P13" s="6">
        <v>825.73470802657698</v>
      </c>
      <c r="Q13" s="6">
        <v>854.27701281048303</v>
      </c>
      <c r="R13" s="6">
        <v>880.54949962503304</v>
      </c>
      <c r="S13" s="6">
        <v>904.62885696128603</v>
      </c>
      <c r="T13" s="6">
        <v>927.32887630478103</v>
      </c>
      <c r="U13" s="6">
        <v>949.19892478822999</v>
      </c>
      <c r="V13" s="6">
        <v>970.54092976490904</v>
      </c>
      <c r="W13" s="6">
        <v>991.71652660280597</v>
      </c>
      <c r="X13" s="6">
        <v>1013.01118567713</v>
      </c>
      <c r="Y13" s="6">
        <v>1034.7487323821399</v>
      </c>
      <c r="Z13" s="6">
        <v>1057.2088236520101</v>
      </c>
      <c r="AA13" s="6">
        <v>1080.4396673128199</v>
      </c>
    </row>
    <row r="14" spans="1:27" x14ac:dyDescent="0.25">
      <c r="A14" s="12" t="s">
        <v>62</v>
      </c>
      <c r="B14" s="12" t="s">
        <v>77</v>
      </c>
      <c r="C14" s="14">
        <v>576.06217700000002</v>
      </c>
      <c r="D14" s="14">
        <v>667.50512400000002</v>
      </c>
      <c r="E14" s="14">
        <v>767.33390799999995</v>
      </c>
      <c r="F14" s="14">
        <v>871.499548</v>
      </c>
      <c r="G14" s="14">
        <v>979.93475000000001</v>
      </c>
      <c r="H14" s="14">
        <v>1100.833052</v>
      </c>
      <c r="I14" s="14">
        <v>1237.2545809999999</v>
      </c>
      <c r="J14" s="6">
        <v>1389.8828065390901</v>
      </c>
      <c r="K14" s="6">
        <v>1558.22571255298</v>
      </c>
      <c r="L14" s="6">
        <v>1738.9886479255199</v>
      </c>
      <c r="M14" s="6">
        <v>1932.25536921511</v>
      </c>
      <c r="N14" s="6">
        <v>2130.14117371361</v>
      </c>
      <c r="O14" s="6">
        <v>2334.1037347495098</v>
      </c>
      <c r="P14" s="6">
        <v>2543.8923791971001</v>
      </c>
      <c r="Q14" s="6">
        <v>2758.07342016759</v>
      </c>
      <c r="R14" s="6">
        <v>2968.7806228504401</v>
      </c>
      <c r="S14" s="6">
        <v>3173.6043371216501</v>
      </c>
      <c r="T14" s="6">
        <v>3372.4183780451799</v>
      </c>
      <c r="U14" s="6">
        <v>3565.8446696587198</v>
      </c>
      <c r="V14" s="6">
        <v>3755.4549014898698</v>
      </c>
      <c r="W14" s="6">
        <v>3940.2155359579701</v>
      </c>
      <c r="X14" s="6">
        <v>4119.9195426138904</v>
      </c>
      <c r="Y14" s="6">
        <v>4291.6408915537604</v>
      </c>
      <c r="Z14" s="6">
        <v>4456.9332751300999</v>
      </c>
      <c r="AA14" s="6">
        <v>4614.3739702695502</v>
      </c>
    </row>
    <row r="15" spans="1:27" x14ac:dyDescent="0.25">
      <c r="A15" s="12" t="s">
        <v>62</v>
      </c>
      <c r="B15" s="12" t="s">
        <v>78</v>
      </c>
      <c r="C15" s="14">
        <v>925.75862600000005</v>
      </c>
      <c r="D15" s="14">
        <v>956.65805899999998</v>
      </c>
      <c r="E15" s="14">
        <v>987.29878599999995</v>
      </c>
      <c r="F15" s="14">
        <v>1017.378886</v>
      </c>
      <c r="G15" s="14">
        <v>1046.3222129999999</v>
      </c>
      <c r="H15" s="14">
        <v>1078.4257990000001</v>
      </c>
      <c r="I15" s="14">
        <v>1110.847702</v>
      </c>
      <c r="J15" s="6">
        <v>1133.7817188547299</v>
      </c>
      <c r="K15" s="6">
        <v>1148.4771851263699</v>
      </c>
      <c r="L15" s="6">
        <v>1154.90008009747</v>
      </c>
      <c r="M15" s="6">
        <v>1154.53439972507</v>
      </c>
      <c r="N15" s="6">
        <v>1149.54395803279</v>
      </c>
      <c r="O15" s="6">
        <v>1140.5946573978199</v>
      </c>
      <c r="P15" s="6">
        <v>1127.74370388085</v>
      </c>
      <c r="Q15" s="6">
        <v>1111.0691800080699</v>
      </c>
      <c r="R15" s="6">
        <v>1091.4502069789</v>
      </c>
      <c r="S15" s="6">
        <v>1069.5410129859599</v>
      </c>
      <c r="T15" s="6">
        <v>1045.56302320643</v>
      </c>
      <c r="U15" s="6">
        <v>1020.38296056834</v>
      </c>
      <c r="V15" s="6">
        <v>994.54410775019903</v>
      </c>
      <c r="W15" s="6">
        <v>968.24424785758799</v>
      </c>
      <c r="X15" s="6">
        <v>941.54300040403598</v>
      </c>
      <c r="Y15" s="6">
        <v>914.60472430861603</v>
      </c>
      <c r="Z15" s="6">
        <v>887.389488370393</v>
      </c>
      <c r="AA15" s="6">
        <v>859.83024890213505</v>
      </c>
    </row>
    <row r="16" spans="1:27" x14ac:dyDescent="0.25">
      <c r="A16" s="12" t="s">
        <v>62</v>
      </c>
      <c r="B16" s="12" t="s">
        <v>79</v>
      </c>
      <c r="C16" s="14">
        <v>258.00929100000002</v>
      </c>
      <c r="D16" s="14">
        <v>269.86519900000002</v>
      </c>
      <c r="E16" s="14">
        <v>281.13935300000003</v>
      </c>
      <c r="F16" s="14">
        <v>283.89128399999998</v>
      </c>
      <c r="G16" s="14">
        <v>281.107821</v>
      </c>
      <c r="H16" s="14">
        <v>277.85260499999998</v>
      </c>
      <c r="I16" s="14">
        <v>278.93282199999999</v>
      </c>
      <c r="J16" s="6">
        <v>281.05088895690602</v>
      </c>
      <c r="K16" s="6">
        <v>283.10151363699498</v>
      </c>
      <c r="L16" s="6">
        <v>284.28609503008403</v>
      </c>
      <c r="M16" s="6">
        <v>284.81795738484601</v>
      </c>
      <c r="N16" s="6">
        <v>285.04451117605799</v>
      </c>
      <c r="O16" s="6">
        <v>285.85793656967098</v>
      </c>
      <c r="P16" s="6">
        <v>287.28105703034601</v>
      </c>
      <c r="Q16" s="6">
        <v>289.03387508045398</v>
      </c>
      <c r="R16" s="6">
        <v>290.81958772028503</v>
      </c>
      <c r="S16" s="6">
        <v>292.67005994137099</v>
      </c>
      <c r="T16" s="6">
        <v>294.69741115827401</v>
      </c>
      <c r="U16" s="6">
        <v>297.23502590284698</v>
      </c>
      <c r="V16" s="6">
        <v>300.43863779815302</v>
      </c>
      <c r="W16" s="6">
        <v>304.137412308715</v>
      </c>
      <c r="X16" s="6">
        <v>308.115738524878</v>
      </c>
      <c r="Y16" s="6">
        <v>312.21588952143298</v>
      </c>
      <c r="Z16" s="6">
        <v>316.30634498769302</v>
      </c>
      <c r="AA16" s="6">
        <v>320.28563404816998</v>
      </c>
    </row>
    <row r="17" spans="1:27" x14ac:dyDescent="0.25">
      <c r="A17" s="12" t="s">
        <v>63</v>
      </c>
      <c r="B17" s="12" t="s">
        <v>66</v>
      </c>
      <c r="C17" s="14">
        <v>2314.5952950000001</v>
      </c>
      <c r="D17" s="14">
        <v>2549.2682810000001</v>
      </c>
      <c r="E17" s="14">
        <v>2809.0092629999999</v>
      </c>
      <c r="F17" s="14">
        <v>3051.3170500000001</v>
      </c>
      <c r="G17" s="14">
        <v>3273.7259909999998</v>
      </c>
      <c r="H17" s="14">
        <v>3471.3383130000002</v>
      </c>
      <c r="I17" s="14">
        <v>3657.0072209999998</v>
      </c>
      <c r="J17" s="6">
        <v>3820.4807392780599</v>
      </c>
      <c r="K17" s="6">
        <v>3969.43244791392</v>
      </c>
      <c r="L17" s="6">
        <v>4090.8586634961898</v>
      </c>
      <c r="M17" s="6">
        <v>4181.3119723047603</v>
      </c>
      <c r="N17" s="6">
        <v>4245.94309798824</v>
      </c>
      <c r="O17" s="6">
        <v>4284.6161281118102</v>
      </c>
      <c r="P17" s="6">
        <v>4298.6016650150104</v>
      </c>
      <c r="Q17" s="6">
        <v>4286.9392247937503</v>
      </c>
      <c r="R17" s="6">
        <v>4249.9494181394903</v>
      </c>
      <c r="S17" s="6">
        <v>4189.1396786016003</v>
      </c>
      <c r="T17" s="6">
        <v>4108.8824055949199</v>
      </c>
      <c r="U17" s="6">
        <v>4013.8688995214902</v>
      </c>
      <c r="V17" s="6">
        <v>3907.3754659719798</v>
      </c>
      <c r="W17" s="6">
        <v>3792.0022454357199</v>
      </c>
      <c r="X17" s="6">
        <v>3671.30097242394</v>
      </c>
      <c r="Y17" s="6">
        <v>3548.8636656660101</v>
      </c>
      <c r="Z17" s="6">
        <v>3427.9221809206001</v>
      </c>
      <c r="AA17" s="6">
        <v>3310.2833100544299</v>
      </c>
    </row>
    <row r="18" spans="1:27" x14ac:dyDescent="0.25">
      <c r="A18" s="12" t="s">
        <v>63</v>
      </c>
      <c r="B18" s="12" t="s">
        <v>76</v>
      </c>
      <c r="C18" s="14">
        <v>358.17873900000001</v>
      </c>
      <c r="D18" s="14">
        <v>398.00276700000001</v>
      </c>
      <c r="E18" s="14">
        <v>438.43919099999999</v>
      </c>
      <c r="F18" s="14">
        <v>477.80159300000003</v>
      </c>
      <c r="G18" s="14">
        <v>516.41285100000005</v>
      </c>
      <c r="H18" s="14">
        <v>551.95170499999995</v>
      </c>
      <c r="I18" s="14">
        <v>584.94553599999995</v>
      </c>
      <c r="J18" s="6">
        <v>614.76564949002397</v>
      </c>
      <c r="K18" s="6">
        <v>641.32667442753495</v>
      </c>
      <c r="L18" s="6">
        <v>663.68295107394295</v>
      </c>
      <c r="M18" s="6">
        <v>680.93003310491997</v>
      </c>
      <c r="N18" s="6">
        <v>693.91686844915205</v>
      </c>
      <c r="O18" s="6">
        <v>702.48354764614703</v>
      </c>
      <c r="P18" s="6">
        <v>706.59680640150896</v>
      </c>
      <c r="Q18" s="6">
        <v>706.21733604573501</v>
      </c>
      <c r="R18" s="6">
        <v>701.87835760169003</v>
      </c>
      <c r="S18" s="6">
        <v>693.91766998321305</v>
      </c>
      <c r="T18" s="6">
        <v>683.27154027006497</v>
      </c>
      <c r="U18" s="6">
        <v>670.31231342942203</v>
      </c>
      <c r="V18" s="6">
        <v>655.33466375053399</v>
      </c>
      <c r="W18" s="6">
        <v>638.82499975431199</v>
      </c>
      <c r="X18" s="6">
        <v>621.14165531956496</v>
      </c>
      <c r="Y18" s="6">
        <v>602.76406414948997</v>
      </c>
      <c r="Z18" s="6">
        <v>584.04020637808401</v>
      </c>
      <c r="AA18" s="6">
        <v>565.29425424362296</v>
      </c>
    </row>
    <row r="19" spans="1:27" x14ac:dyDescent="0.25">
      <c r="A19" s="12" t="s">
        <v>63</v>
      </c>
      <c r="B19" s="12" t="s">
        <v>77</v>
      </c>
      <c r="C19" s="14">
        <v>576.06217700000002</v>
      </c>
      <c r="D19" s="14">
        <v>667.50512400000002</v>
      </c>
      <c r="E19" s="14">
        <v>767.33390799999995</v>
      </c>
      <c r="F19" s="14">
        <v>871.499548</v>
      </c>
      <c r="G19" s="14">
        <v>979.93475000000001</v>
      </c>
      <c r="H19" s="14">
        <v>1100.833052</v>
      </c>
      <c r="I19" s="14">
        <v>1237.2545809999999</v>
      </c>
      <c r="J19" s="6">
        <v>1387.4081164320301</v>
      </c>
      <c r="K19" s="6">
        <v>1550.5034161128101</v>
      </c>
      <c r="L19" s="6">
        <v>1723.15772262473</v>
      </c>
      <c r="M19" s="6">
        <v>1905.5365082650201</v>
      </c>
      <c r="N19" s="6">
        <v>2090.7119232242999</v>
      </c>
      <c r="O19" s="6">
        <v>2279.5616278327998</v>
      </c>
      <c r="P19" s="6">
        <v>2471.3525134711199</v>
      </c>
      <c r="Q19" s="6">
        <v>2664.5624060290902</v>
      </c>
      <c r="R19" s="6">
        <v>2852.3060370650201</v>
      </c>
      <c r="S19" s="6">
        <v>3032.3461916634401</v>
      </c>
      <c r="T19" s="6">
        <v>3204.8475022820899</v>
      </c>
      <c r="U19" s="6">
        <v>3370.2138076495398</v>
      </c>
      <c r="V19" s="6">
        <v>3529.7435255426199</v>
      </c>
      <c r="W19" s="6">
        <v>3682.4125476271702</v>
      </c>
      <c r="X19" s="6">
        <v>3828.3303230190199</v>
      </c>
      <c r="Y19" s="6">
        <v>3965.2289520219101</v>
      </c>
      <c r="Z19" s="6">
        <v>4094.9670963543799</v>
      </c>
      <c r="AA19" s="6">
        <v>4216.2389782673099</v>
      </c>
    </row>
    <row r="20" spans="1:27" x14ac:dyDescent="0.25">
      <c r="A20" s="12" t="s">
        <v>63</v>
      </c>
      <c r="B20" s="12" t="s">
        <v>78</v>
      </c>
      <c r="C20" s="14">
        <v>925.75862600000005</v>
      </c>
      <c r="D20" s="14">
        <v>956.65805899999998</v>
      </c>
      <c r="E20" s="14">
        <v>987.29878599999995</v>
      </c>
      <c r="F20" s="14">
        <v>1017.378886</v>
      </c>
      <c r="G20" s="14">
        <v>1046.3222129999999</v>
      </c>
      <c r="H20" s="14">
        <v>1078.4257990000001</v>
      </c>
      <c r="I20" s="14">
        <v>1110.847702</v>
      </c>
      <c r="J20" s="6">
        <v>1137.42127193079</v>
      </c>
      <c r="K20" s="6">
        <v>1159.42508000313</v>
      </c>
      <c r="L20" s="6">
        <v>1177.37738337254</v>
      </c>
      <c r="M20" s="6">
        <v>1189.9449366623601</v>
      </c>
      <c r="N20" s="6">
        <v>1199.2632919641501</v>
      </c>
      <c r="O20" s="6">
        <v>1205.2087605551101</v>
      </c>
      <c r="P20" s="6">
        <v>1207.1065544501</v>
      </c>
      <c r="Q20" s="6">
        <v>1204.7110934550999</v>
      </c>
      <c r="R20" s="6">
        <v>1198.99434871687</v>
      </c>
      <c r="S20" s="6">
        <v>1190.3400701867499</v>
      </c>
      <c r="T20" s="6">
        <v>1177.6317591684301</v>
      </c>
      <c r="U20" s="6">
        <v>1161.3092212583399</v>
      </c>
      <c r="V20" s="6">
        <v>1141.5764987478301</v>
      </c>
      <c r="W20" s="6">
        <v>1118.4427595147499</v>
      </c>
      <c r="X20" s="6">
        <v>1092.08589343836</v>
      </c>
      <c r="Y20" s="6">
        <v>1062.8814349803699</v>
      </c>
      <c r="Z20" s="6">
        <v>1031.16383088524</v>
      </c>
      <c r="AA20" s="6">
        <v>996.76702880618097</v>
      </c>
    </row>
    <row r="21" spans="1:27" x14ac:dyDescent="0.25">
      <c r="A21" s="12" t="s">
        <v>63</v>
      </c>
      <c r="B21" s="12" t="s">
        <v>79</v>
      </c>
      <c r="C21" s="14">
        <v>258.00929100000002</v>
      </c>
      <c r="D21" s="14">
        <v>269.86519900000002</v>
      </c>
      <c r="E21" s="14">
        <v>281.13935300000003</v>
      </c>
      <c r="F21" s="14">
        <v>283.89128399999998</v>
      </c>
      <c r="G21" s="14">
        <v>281.107821</v>
      </c>
      <c r="H21" s="14">
        <v>277.85260499999998</v>
      </c>
      <c r="I21" s="14">
        <v>278.93282199999999</v>
      </c>
      <c r="J21" s="6">
        <v>279.61155199182502</v>
      </c>
      <c r="K21" s="6">
        <v>279.04532115393198</v>
      </c>
      <c r="L21" s="6">
        <v>277.17963476097702</v>
      </c>
      <c r="M21" s="6">
        <v>274.17792687278302</v>
      </c>
      <c r="N21" s="6">
        <v>270.789006051868</v>
      </c>
      <c r="O21" s="6">
        <v>267.11834872056301</v>
      </c>
      <c r="P21" s="6">
        <v>262.69799362580301</v>
      </c>
      <c r="Q21" s="6">
        <v>257.40729481770597</v>
      </c>
      <c r="R21" s="6">
        <v>251.45275809723901</v>
      </c>
      <c r="S21" s="6">
        <v>245.03972025604401</v>
      </c>
      <c r="T21" s="6">
        <v>237.92089483630801</v>
      </c>
      <c r="U21" s="6">
        <v>230.19739929193699</v>
      </c>
      <c r="V21" s="6">
        <v>221.907786910601</v>
      </c>
      <c r="W21" s="6">
        <v>213.18426066530299</v>
      </c>
      <c r="X21" s="6">
        <v>204.25879137876501</v>
      </c>
      <c r="Y21" s="6">
        <v>195.32713017487799</v>
      </c>
      <c r="Z21" s="6">
        <v>186.40944042926401</v>
      </c>
      <c r="AA21" s="6">
        <v>177.405318394625</v>
      </c>
    </row>
    <row r="22" spans="1:27" x14ac:dyDescent="0.25">
      <c r="A22" s="12" t="s">
        <v>64</v>
      </c>
      <c r="B22" s="12" t="s">
        <v>66</v>
      </c>
      <c r="C22" s="14">
        <v>2314.5952950000001</v>
      </c>
      <c r="D22" s="14">
        <v>2549.2682810000001</v>
      </c>
      <c r="E22" s="14">
        <v>2809.0092629999999</v>
      </c>
      <c r="F22" s="14">
        <v>3051.3170500000001</v>
      </c>
      <c r="G22" s="14">
        <v>3273.7259909999998</v>
      </c>
      <c r="H22" s="14">
        <v>3471.3383130000002</v>
      </c>
      <c r="I22" s="14">
        <v>3657.0072209999998</v>
      </c>
      <c r="J22" s="6">
        <v>3808.9540859336998</v>
      </c>
      <c r="K22" s="6">
        <v>3935.87137689052</v>
      </c>
      <c r="L22" s="6">
        <v>4032.07148832741</v>
      </c>
      <c r="M22" s="6">
        <v>4096.62226285012</v>
      </c>
      <c r="N22" s="6">
        <v>4137.1516586149701</v>
      </c>
      <c r="O22" s="6">
        <v>4150.6845340938398</v>
      </c>
      <c r="P22" s="6">
        <v>4136.8429472519501</v>
      </c>
      <c r="Q22" s="6">
        <v>4095.73732155272</v>
      </c>
      <c r="R22" s="6">
        <v>4030.7512356612201</v>
      </c>
      <c r="S22" s="6">
        <v>3943.7768519760698</v>
      </c>
      <c r="T22" s="6">
        <v>3838.0946270436202</v>
      </c>
      <c r="U22" s="6">
        <v>3716.6604547261099</v>
      </c>
      <c r="V22" s="6">
        <v>3581.5529513954998</v>
      </c>
      <c r="W22" s="6">
        <v>3434.2637200788199</v>
      </c>
      <c r="X22" s="6">
        <v>3276.3402749847601</v>
      </c>
      <c r="Y22" s="6">
        <v>3110.6158417306701</v>
      </c>
      <c r="Z22" s="6">
        <v>2939.2523703141001</v>
      </c>
      <c r="AA22" s="6">
        <v>2763.9957632128298</v>
      </c>
    </row>
    <row r="23" spans="1:27" x14ac:dyDescent="0.25">
      <c r="A23" s="12" t="s">
        <v>64</v>
      </c>
      <c r="B23" s="12" t="s">
        <v>76</v>
      </c>
      <c r="C23" s="14">
        <v>358.17873900000001</v>
      </c>
      <c r="D23" s="14">
        <v>398.00276700000001</v>
      </c>
      <c r="E23" s="14">
        <v>438.43919099999999</v>
      </c>
      <c r="F23" s="14">
        <v>477.80159300000003</v>
      </c>
      <c r="G23" s="14">
        <v>516.41285100000005</v>
      </c>
      <c r="H23" s="14">
        <v>551.95170499999995</v>
      </c>
      <c r="I23" s="14">
        <v>584.94553599999995</v>
      </c>
      <c r="J23" s="6">
        <v>611.77707468633196</v>
      </c>
      <c r="K23" s="6">
        <v>632.205379678996</v>
      </c>
      <c r="L23" s="6">
        <v>646.80904058879798</v>
      </c>
      <c r="M23" s="6">
        <v>656.183417448363</v>
      </c>
      <c r="N23" s="6">
        <v>661.58449294265495</v>
      </c>
      <c r="O23" s="6">
        <v>662.686413437542</v>
      </c>
      <c r="P23" s="6">
        <v>659.49772115653604</v>
      </c>
      <c r="Q23" s="6">
        <v>652.07723427143105</v>
      </c>
      <c r="R23" s="6">
        <v>641.11956236389005</v>
      </c>
      <c r="S23" s="6">
        <v>626.98001104807395</v>
      </c>
      <c r="T23" s="6">
        <v>610.87271199600605</v>
      </c>
      <c r="U23" s="6">
        <v>593.05487947774395</v>
      </c>
      <c r="V23" s="6">
        <v>573.69526371538598</v>
      </c>
      <c r="W23" s="6">
        <v>552.98781395173</v>
      </c>
      <c r="X23" s="6">
        <v>530.54227140453804</v>
      </c>
      <c r="Y23" s="6">
        <v>505.903332825468</v>
      </c>
      <c r="Z23" s="6">
        <v>479.50939625132798</v>
      </c>
      <c r="AA23" s="6">
        <v>451.68374330570902</v>
      </c>
    </row>
    <row r="24" spans="1:27" x14ac:dyDescent="0.25">
      <c r="A24" s="12" t="s">
        <v>64</v>
      </c>
      <c r="B24" s="12" t="s">
        <v>77</v>
      </c>
      <c r="C24" s="14">
        <v>576.06217700000002</v>
      </c>
      <c r="D24" s="14">
        <v>667.50512400000002</v>
      </c>
      <c r="E24" s="14">
        <v>767.33390799999995</v>
      </c>
      <c r="F24" s="14">
        <v>871.499548</v>
      </c>
      <c r="G24" s="14">
        <v>979.93475000000001</v>
      </c>
      <c r="H24" s="14">
        <v>1100.833052</v>
      </c>
      <c r="I24" s="14">
        <v>1237.2545809999999</v>
      </c>
      <c r="J24" s="6">
        <v>1367.7289645225301</v>
      </c>
      <c r="K24" s="6">
        <v>1495.0370057104899</v>
      </c>
      <c r="L24" s="6">
        <v>1616.2816997278901</v>
      </c>
      <c r="M24" s="6">
        <v>1727.7026919331499</v>
      </c>
      <c r="N24" s="6">
        <v>1833.9326640040599</v>
      </c>
      <c r="O24" s="6">
        <v>1931.14406645649</v>
      </c>
      <c r="P24" s="6">
        <v>2015.62065082719</v>
      </c>
      <c r="Q24" s="6">
        <v>2085.4664150037802</v>
      </c>
      <c r="R24" s="6">
        <v>2141.7503840757799</v>
      </c>
      <c r="S24" s="6">
        <v>2184.8941061134701</v>
      </c>
      <c r="T24" s="6">
        <v>2216.7759028724099</v>
      </c>
      <c r="U24" s="6">
        <v>2236.9453919101102</v>
      </c>
      <c r="V24" s="6">
        <v>2245.1667292429001</v>
      </c>
      <c r="W24" s="6">
        <v>2241.9646534266199</v>
      </c>
      <c r="X24" s="6">
        <v>2228.0487096640099</v>
      </c>
      <c r="Y24" s="6">
        <v>2204.4607176229902</v>
      </c>
      <c r="Z24" s="6">
        <v>2171.8452673760899</v>
      </c>
      <c r="AA24" s="6">
        <v>2130.3686680771302</v>
      </c>
    </row>
    <row r="25" spans="1:27" x14ac:dyDescent="0.25">
      <c r="A25" s="12" t="s">
        <v>64</v>
      </c>
      <c r="B25" s="12" t="s">
        <v>78</v>
      </c>
      <c r="C25" s="14">
        <v>925.75862600000005</v>
      </c>
      <c r="D25" s="14">
        <v>956.65805899999998</v>
      </c>
      <c r="E25" s="14">
        <v>987.29878599999995</v>
      </c>
      <c r="F25" s="14">
        <v>1017.378886</v>
      </c>
      <c r="G25" s="14">
        <v>1046.3222129999999</v>
      </c>
      <c r="H25" s="14">
        <v>1078.4257990000001</v>
      </c>
      <c r="I25" s="14">
        <v>1110.847702</v>
      </c>
      <c r="J25" s="6">
        <v>1146.08160675064</v>
      </c>
      <c r="K25" s="6">
        <v>1184.6361316299799</v>
      </c>
      <c r="L25" s="6">
        <v>1227.91940595047</v>
      </c>
      <c r="M25" s="6">
        <v>1272.5947903670601</v>
      </c>
      <c r="N25" s="6">
        <v>1317.1897492200901</v>
      </c>
      <c r="O25" s="6">
        <v>1362.8011553169599</v>
      </c>
      <c r="P25" s="6">
        <v>1409.87478449592</v>
      </c>
      <c r="Q25" s="6">
        <v>1458.77232486773</v>
      </c>
      <c r="R25" s="6">
        <v>1508.8129134364401</v>
      </c>
      <c r="S25" s="6">
        <v>1559.5068356065999</v>
      </c>
      <c r="T25" s="6">
        <v>1607.2851165372599</v>
      </c>
      <c r="U25" s="6">
        <v>1651.6545379732099</v>
      </c>
      <c r="V25" s="6">
        <v>1692.9919790561</v>
      </c>
      <c r="W25" s="6">
        <v>1730.67708667491</v>
      </c>
      <c r="X25" s="6">
        <v>1763.03532838309</v>
      </c>
      <c r="Y25" s="6">
        <v>1790.33137282283</v>
      </c>
      <c r="Z25" s="6">
        <v>1812.7082248463901</v>
      </c>
      <c r="AA25" s="6">
        <v>1830.20076859448</v>
      </c>
    </row>
    <row r="26" spans="1:27" x14ac:dyDescent="0.25">
      <c r="A26" s="12" t="s">
        <v>64</v>
      </c>
      <c r="B26" s="12" t="s">
        <v>79</v>
      </c>
      <c r="C26" s="14">
        <v>258.00929100000002</v>
      </c>
      <c r="D26" s="14">
        <v>269.86519900000002</v>
      </c>
      <c r="E26" s="14">
        <v>281.13935300000003</v>
      </c>
      <c r="F26" s="14">
        <v>283.89128399999998</v>
      </c>
      <c r="G26" s="14">
        <v>281.107821</v>
      </c>
      <c r="H26" s="14">
        <v>277.85260499999998</v>
      </c>
      <c r="I26" s="14">
        <v>278.93282199999999</v>
      </c>
      <c r="J26" s="6">
        <v>279.69611319622902</v>
      </c>
      <c r="K26" s="6">
        <v>279.37324794403401</v>
      </c>
      <c r="L26" s="6">
        <v>278.176979931924</v>
      </c>
      <c r="M26" s="6">
        <v>276.33440112903202</v>
      </c>
      <c r="N26" s="6">
        <v>274.54922575925201</v>
      </c>
      <c r="O26" s="6">
        <v>272.51218372266101</v>
      </c>
      <c r="P26" s="6">
        <v>269.63222978848501</v>
      </c>
      <c r="Q26" s="6">
        <v>265.60918576223901</v>
      </c>
      <c r="R26" s="6">
        <v>260.76093703648502</v>
      </c>
      <c r="S26" s="6">
        <v>255.36963980350899</v>
      </c>
      <c r="T26" s="6">
        <v>249.18202515394901</v>
      </c>
      <c r="U26" s="6">
        <v>242.15097761753299</v>
      </c>
      <c r="V26" s="6">
        <v>234.15816207217301</v>
      </c>
      <c r="W26" s="6">
        <v>225.25265412008</v>
      </c>
      <c r="X26" s="6">
        <v>215.76585863115599</v>
      </c>
      <c r="Y26" s="6">
        <v>206.07135955382299</v>
      </c>
      <c r="Z26" s="6">
        <v>196.384611194873</v>
      </c>
      <c r="AA26" s="6">
        <v>186.14101631180699</v>
      </c>
    </row>
    <row r="27" spans="1:27" x14ac:dyDescent="0.25">
      <c r="A27" s="12"/>
      <c r="B27" s="12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</row>
    <row r="29" spans="1:27" x14ac:dyDescent="0.25"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x14ac:dyDescent="0.25"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5" spans="2:27" x14ac:dyDescent="0.25"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</row>
    <row r="36" spans="2:27" x14ac:dyDescent="0.25">
      <c r="B36" s="12"/>
    </row>
    <row r="37" spans="2:27" x14ac:dyDescent="0.25">
      <c r="B37" s="12"/>
    </row>
    <row r="38" spans="2:27" x14ac:dyDescent="0.25">
      <c r="B38" s="12"/>
    </row>
    <row r="39" spans="2:27" x14ac:dyDescent="0.25">
      <c r="B39" s="12"/>
    </row>
    <row r="40" spans="2:27" x14ac:dyDescent="0.25">
      <c r="B40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CDBB-6906-40D9-A4ED-A28BF05A908C}">
  <sheetPr>
    <tabColor theme="9" tint="0.79998168889431442"/>
  </sheetPr>
  <dimension ref="A1:G26"/>
  <sheetViews>
    <sheetView workbookViewId="0">
      <selection activeCell="W20" sqref="W20"/>
    </sheetView>
  </sheetViews>
  <sheetFormatPr defaultRowHeight="15" x14ac:dyDescent="0.25"/>
  <cols>
    <col min="1" max="1" width="8.28515625" customWidth="1"/>
  </cols>
  <sheetData>
    <row r="1" spans="1:7" x14ac:dyDescent="0.25">
      <c r="A1" s="16"/>
      <c r="B1" s="16"/>
      <c r="C1" s="141">
        <v>2015</v>
      </c>
      <c r="D1" s="141">
        <v>2050</v>
      </c>
      <c r="E1" s="141">
        <v>2060</v>
      </c>
      <c r="F1" s="141">
        <v>2100</v>
      </c>
      <c r="G1" s="16" t="s">
        <v>6</v>
      </c>
    </row>
    <row r="2" spans="1:7" x14ac:dyDescent="0.25">
      <c r="A2" s="172" t="s">
        <v>30</v>
      </c>
      <c r="B2" s="172" t="s">
        <v>66</v>
      </c>
      <c r="C2" s="64">
        <f>BC!F101</f>
        <v>23.117129341373033</v>
      </c>
      <c r="D2" s="64">
        <f>BC!G101</f>
        <v>33.760676864518125</v>
      </c>
      <c r="E2" s="64">
        <f>BC!H101</f>
        <v>34.389139844897009</v>
      </c>
      <c r="F2" s="64">
        <f>BC!I101</f>
        <v>37.362886000105995</v>
      </c>
      <c r="G2" s="16"/>
    </row>
    <row r="3" spans="1:7" x14ac:dyDescent="0.25">
      <c r="A3" s="172" t="s">
        <v>30</v>
      </c>
      <c r="B3" s="141" t="s">
        <v>76</v>
      </c>
      <c r="C3" s="64">
        <f>BC!F102</f>
        <v>34.43</v>
      </c>
      <c r="D3" s="64">
        <f>BC!G102</f>
        <v>34.43</v>
      </c>
      <c r="E3" s="64">
        <f>BC!H102</f>
        <v>34.43</v>
      </c>
      <c r="F3" s="64">
        <f>BC!I102</f>
        <v>34.43</v>
      </c>
      <c r="G3" s="16"/>
    </row>
    <row r="4" spans="1:7" x14ac:dyDescent="0.25">
      <c r="A4" s="141" t="s">
        <v>30</v>
      </c>
      <c r="B4" s="141" t="s">
        <v>77</v>
      </c>
      <c r="C4" s="64">
        <f>BC!F103</f>
        <v>15.917879564442552</v>
      </c>
      <c r="D4" s="64">
        <f>BC!G103</f>
        <v>30.398734618611854</v>
      </c>
      <c r="E4" s="64">
        <f>BC!H103</f>
        <v>31.382607561125873</v>
      </c>
      <c r="F4" s="64">
        <f>BC!I103</f>
        <v>32</v>
      </c>
      <c r="G4" s="16"/>
    </row>
    <row r="5" spans="1:7" x14ac:dyDescent="0.25">
      <c r="A5" s="141" t="s">
        <v>30</v>
      </c>
      <c r="B5" s="141" t="s">
        <v>78</v>
      </c>
      <c r="C5" s="64">
        <f>BC!F104</f>
        <v>54.542264425454256</v>
      </c>
      <c r="D5" s="64">
        <f>BC!G104</f>
        <v>57.317389106327354</v>
      </c>
      <c r="E5" s="64">
        <f>BC!H104</f>
        <v>57.910465835841421</v>
      </c>
      <c r="F5" s="64">
        <f>BC!I104</f>
        <v>60.308310765093935</v>
      </c>
      <c r="G5" s="16"/>
    </row>
    <row r="6" spans="1:7" x14ac:dyDescent="0.25">
      <c r="A6" s="141" t="s">
        <v>30</v>
      </c>
      <c r="B6" s="141" t="s">
        <v>79</v>
      </c>
      <c r="C6" s="64">
        <f>BC!F105</f>
        <v>23.47</v>
      </c>
      <c r="D6" s="64">
        <f>BC!G105</f>
        <v>38.866255144032927</v>
      </c>
      <c r="E6" s="64">
        <f>BC!H105</f>
        <v>40</v>
      </c>
      <c r="F6" s="64">
        <f>BC!I105</f>
        <v>40</v>
      </c>
      <c r="G6" s="16"/>
    </row>
    <row r="7" spans="1:7" x14ac:dyDescent="0.25">
      <c r="A7" s="172" t="s">
        <v>42</v>
      </c>
      <c r="B7" s="172" t="s">
        <v>66</v>
      </c>
      <c r="C7" s="64">
        <f>BC!F106</f>
        <v>23.089256875923542</v>
      </c>
      <c r="D7" s="64">
        <f>BC!G106</f>
        <v>42.179026281139926</v>
      </c>
      <c r="E7" s="64">
        <f>BC!H106</f>
        <v>43.150734907103619</v>
      </c>
      <c r="F7" s="64">
        <f>BC!I106</f>
        <v>50.003410092877282</v>
      </c>
      <c r="G7" s="16"/>
    </row>
    <row r="8" spans="1:7" x14ac:dyDescent="0.25">
      <c r="A8" s="172" t="s">
        <v>42</v>
      </c>
      <c r="B8" s="141" t="s">
        <v>76</v>
      </c>
      <c r="C8" s="64">
        <f>BC!F107</f>
        <v>34.43</v>
      </c>
      <c r="D8" s="64">
        <f>BC!G107</f>
        <v>44.275034293552821</v>
      </c>
      <c r="E8" s="64">
        <f>BC!H107</f>
        <v>45</v>
      </c>
      <c r="F8" s="64">
        <f>BC!I107</f>
        <v>45</v>
      </c>
      <c r="G8" s="16"/>
    </row>
    <row r="9" spans="1:7" x14ac:dyDescent="0.25">
      <c r="A9" s="141" t="s">
        <v>42</v>
      </c>
      <c r="B9" s="141" t="s">
        <v>77</v>
      </c>
      <c r="C9" s="64">
        <f>BC!F108</f>
        <v>15.902719258003643</v>
      </c>
      <c r="D9" s="64">
        <f>BC!G108</f>
        <v>36.272888110731884</v>
      </c>
      <c r="E9" s="64">
        <f>BC!H108</f>
        <v>37.705775766533023</v>
      </c>
      <c r="F9" s="64">
        <f>BC!I108</f>
        <v>40</v>
      </c>
      <c r="G9" s="16"/>
    </row>
    <row r="10" spans="1:7" x14ac:dyDescent="0.25">
      <c r="A10" s="141" t="s">
        <v>42</v>
      </c>
      <c r="B10" s="141" t="s">
        <v>78</v>
      </c>
      <c r="C10" s="64">
        <f>BC!F109</f>
        <v>54.541104475646911</v>
      </c>
      <c r="D10" s="64">
        <f>BC!G109</f>
        <v>70.706984035793468</v>
      </c>
      <c r="E10" s="64">
        <f>BC!H109</f>
        <v>73.83645401757191</v>
      </c>
      <c r="F10" s="64">
        <f>BC!I109</f>
        <v>85.19047310665006</v>
      </c>
      <c r="G10" s="16"/>
    </row>
    <row r="11" spans="1:7" x14ac:dyDescent="0.25">
      <c r="A11" s="141" t="s">
        <v>42</v>
      </c>
      <c r="B11" s="141" t="s">
        <v>79</v>
      </c>
      <c r="C11" s="64">
        <f>BC!F110</f>
        <v>23.47</v>
      </c>
      <c r="D11" s="64">
        <f>BC!G110</f>
        <v>43.523319615912207</v>
      </c>
      <c r="E11" s="64">
        <f>BC!H110</f>
        <v>45</v>
      </c>
      <c r="F11" s="64">
        <f>BC!I110</f>
        <v>50</v>
      </c>
      <c r="G11" s="16"/>
    </row>
    <row r="12" spans="1:7" x14ac:dyDescent="0.25">
      <c r="A12" s="141" t="s">
        <v>62</v>
      </c>
      <c r="B12" s="172" t="s">
        <v>66</v>
      </c>
      <c r="C12" s="64">
        <f>BC!F111</f>
        <v>23.089256875923542</v>
      </c>
      <c r="D12" s="64">
        <f>BC!G111</f>
        <v>30</v>
      </c>
      <c r="E12" s="64">
        <f>BC!H111</f>
        <v>35</v>
      </c>
      <c r="F12" s="64">
        <f>BC!I111</f>
        <v>40</v>
      </c>
      <c r="G12" s="16"/>
    </row>
    <row r="13" spans="1:7" x14ac:dyDescent="0.25">
      <c r="A13" s="172" t="s">
        <v>62</v>
      </c>
      <c r="B13" s="141" t="s">
        <v>76</v>
      </c>
      <c r="C13" s="64">
        <f>BC!F112</f>
        <v>34.43</v>
      </c>
      <c r="D13" s="64">
        <f>BC!G112</f>
        <v>37.5</v>
      </c>
      <c r="E13" s="64">
        <f>BC!H112</f>
        <v>37.5</v>
      </c>
      <c r="F13" s="64">
        <f>BC!I112</f>
        <v>37.5</v>
      </c>
      <c r="G13" s="16"/>
    </row>
    <row r="14" spans="1:7" x14ac:dyDescent="0.25">
      <c r="A14" s="141" t="s">
        <v>62</v>
      </c>
      <c r="B14" s="141" t="s">
        <v>77</v>
      </c>
      <c r="C14" s="64">
        <f>BC!F113</f>
        <v>15.902719258003643</v>
      </c>
      <c r="D14" s="64">
        <f>BC!G113</f>
        <v>30</v>
      </c>
      <c r="E14" s="64">
        <f>BC!H113</f>
        <v>32</v>
      </c>
      <c r="F14" s="64">
        <f>BC!I113</f>
        <v>35</v>
      </c>
      <c r="G14" s="16"/>
    </row>
    <row r="15" spans="1:7" x14ac:dyDescent="0.25">
      <c r="A15" s="141" t="s">
        <v>62</v>
      </c>
      <c r="B15" s="141" t="s">
        <v>78</v>
      </c>
      <c r="C15" s="64">
        <f>BC!F114</f>
        <v>54.541104475646911</v>
      </c>
      <c r="D15" s="64">
        <f>BC!G114</f>
        <v>65</v>
      </c>
      <c r="E15" s="64">
        <f>BC!H114</f>
        <v>67.5</v>
      </c>
      <c r="F15" s="64">
        <f>BC!I114</f>
        <v>70</v>
      </c>
      <c r="G15" s="16"/>
    </row>
    <row r="16" spans="1:7" x14ac:dyDescent="0.25">
      <c r="A16" s="141" t="s">
        <v>62</v>
      </c>
      <c r="B16" s="141" t="s">
        <v>79</v>
      </c>
      <c r="C16" s="64">
        <f>BC!F115</f>
        <v>23.47</v>
      </c>
      <c r="D16" s="64">
        <f>BC!G115</f>
        <v>40</v>
      </c>
      <c r="E16" s="64">
        <f>BC!H115</f>
        <v>41</v>
      </c>
      <c r="F16" s="64">
        <f>BC!I115</f>
        <v>42.5</v>
      </c>
      <c r="G16" s="16"/>
    </row>
    <row r="17" spans="1:7" x14ac:dyDescent="0.25">
      <c r="A17" s="141" t="s">
        <v>63</v>
      </c>
      <c r="B17" s="172" t="s">
        <v>66</v>
      </c>
      <c r="C17" s="64">
        <f>BC!F116</f>
        <v>23.089256875923542</v>
      </c>
      <c r="D17" s="64">
        <f>BC!G116</f>
        <v>35</v>
      </c>
      <c r="E17" s="64">
        <f>BC!H116</f>
        <v>40</v>
      </c>
      <c r="F17" s="64">
        <f>BC!I116</f>
        <v>45</v>
      </c>
      <c r="G17" s="16"/>
    </row>
    <row r="18" spans="1:7" x14ac:dyDescent="0.25">
      <c r="A18" s="172" t="s">
        <v>63</v>
      </c>
      <c r="B18" s="141" t="s">
        <v>76</v>
      </c>
      <c r="C18" s="64">
        <f>BC!F117</f>
        <v>34.43</v>
      </c>
      <c r="D18" s="64">
        <f>BC!G117</f>
        <v>40</v>
      </c>
      <c r="E18" s="64">
        <f>BC!H117</f>
        <v>40</v>
      </c>
      <c r="F18" s="64">
        <f>BC!I117</f>
        <v>40</v>
      </c>
      <c r="G18" s="16"/>
    </row>
    <row r="19" spans="1:7" x14ac:dyDescent="0.25">
      <c r="A19" s="141" t="s">
        <v>63</v>
      </c>
      <c r="B19" s="141" t="s">
        <v>77</v>
      </c>
      <c r="C19" s="64">
        <f>BC!F118</f>
        <v>15.902719258003643</v>
      </c>
      <c r="D19" s="64">
        <f>BC!G118</f>
        <v>32</v>
      </c>
      <c r="E19" s="64">
        <f>BC!H118</f>
        <v>34</v>
      </c>
      <c r="F19" s="64">
        <f>BC!I118</f>
        <v>37.5</v>
      </c>
      <c r="G19" s="16"/>
    </row>
    <row r="20" spans="1:7" x14ac:dyDescent="0.25">
      <c r="A20" s="141" t="s">
        <v>63</v>
      </c>
      <c r="B20" s="141" t="s">
        <v>78</v>
      </c>
      <c r="C20" s="64">
        <f>BC!F119</f>
        <v>54.541104475646911</v>
      </c>
      <c r="D20" s="64">
        <f>BC!G119</f>
        <v>65</v>
      </c>
      <c r="E20" s="64">
        <f>BC!H119</f>
        <v>70</v>
      </c>
      <c r="F20" s="64">
        <f>BC!I119</f>
        <v>75</v>
      </c>
      <c r="G20" s="16"/>
    </row>
    <row r="21" spans="1:7" x14ac:dyDescent="0.25">
      <c r="A21" s="141" t="s">
        <v>63</v>
      </c>
      <c r="B21" s="141" t="s">
        <v>79</v>
      </c>
      <c r="C21" s="64">
        <f>BC!F120</f>
        <v>23.47</v>
      </c>
      <c r="D21" s="64">
        <f>BC!G120</f>
        <v>40</v>
      </c>
      <c r="E21" s="64">
        <f>BC!H120</f>
        <v>42.5</v>
      </c>
      <c r="F21" s="64">
        <f>BC!I120</f>
        <v>45</v>
      </c>
      <c r="G21" s="16"/>
    </row>
    <row r="22" spans="1:7" x14ac:dyDescent="0.25">
      <c r="A22" s="141" t="s">
        <v>64</v>
      </c>
      <c r="B22" s="172" t="s">
        <v>66</v>
      </c>
      <c r="C22" s="64">
        <f>BC!F121</f>
        <v>23.089256875923542</v>
      </c>
      <c r="D22" s="64">
        <f>BC!G121</f>
        <v>45</v>
      </c>
      <c r="E22" s="64">
        <f>BC!H121</f>
        <v>50</v>
      </c>
      <c r="F22" s="64">
        <f>BC!I121</f>
        <v>55</v>
      </c>
      <c r="G22" s="16"/>
    </row>
    <row r="23" spans="1:7" x14ac:dyDescent="0.25">
      <c r="A23" s="172" t="s">
        <v>64</v>
      </c>
      <c r="B23" s="141" t="s">
        <v>76</v>
      </c>
      <c r="C23" s="64">
        <f>BC!F122</f>
        <v>34.43</v>
      </c>
      <c r="D23" s="64">
        <f>BC!G122</f>
        <v>45</v>
      </c>
      <c r="E23" s="64">
        <f>BC!H122</f>
        <v>50</v>
      </c>
      <c r="F23" s="64">
        <f>BC!I122</f>
        <v>55</v>
      </c>
      <c r="G23" s="16"/>
    </row>
    <row r="24" spans="1:7" x14ac:dyDescent="0.25">
      <c r="A24" s="141" t="s">
        <v>64</v>
      </c>
      <c r="B24" s="141" t="s">
        <v>77</v>
      </c>
      <c r="C24" s="64">
        <f>BC!F123</f>
        <v>15.902719258003643</v>
      </c>
      <c r="D24" s="64">
        <f>BC!G123</f>
        <v>37.5</v>
      </c>
      <c r="E24" s="64">
        <f>BC!H123</f>
        <v>40</v>
      </c>
      <c r="F24" s="64">
        <f>BC!I123</f>
        <v>45</v>
      </c>
      <c r="G24" s="16"/>
    </row>
    <row r="25" spans="1:7" x14ac:dyDescent="0.25">
      <c r="A25" s="141" t="s">
        <v>64</v>
      </c>
      <c r="B25" s="141" t="s">
        <v>78</v>
      </c>
      <c r="C25" s="64">
        <f>BC!F124</f>
        <v>54.541104475646911</v>
      </c>
      <c r="D25" s="64">
        <f>BC!G124</f>
        <v>85</v>
      </c>
      <c r="E25" s="64">
        <f>BC!H124</f>
        <v>90</v>
      </c>
      <c r="F25" s="64">
        <f>BC!I124</f>
        <v>100</v>
      </c>
      <c r="G25" s="16"/>
    </row>
    <row r="26" spans="1:7" x14ac:dyDescent="0.25">
      <c r="A26" s="141" t="s">
        <v>64</v>
      </c>
      <c r="B26" s="141" t="s">
        <v>79</v>
      </c>
      <c r="C26" s="64">
        <f>BC!F125</f>
        <v>23.47</v>
      </c>
      <c r="D26" s="64">
        <f>BC!G125</f>
        <v>45</v>
      </c>
      <c r="E26" s="64">
        <f>BC!H125</f>
        <v>50</v>
      </c>
      <c r="F26" s="64">
        <f>BC!I125</f>
        <v>65</v>
      </c>
      <c r="G26" s="1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C83D-DC34-4581-BC89-76929AB00E9E}">
  <sheetPr>
    <tabColor theme="9" tint="0.79998168889431442"/>
  </sheetPr>
  <dimension ref="A1:F6"/>
  <sheetViews>
    <sheetView workbookViewId="0">
      <selection activeCell="E17" sqref="E17"/>
    </sheetView>
  </sheetViews>
  <sheetFormatPr defaultRowHeight="15" x14ac:dyDescent="0.25"/>
  <sheetData>
    <row r="1" spans="1:6" x14ac:dyDescent="0.25">
      <c r="A1" s="16"/>
      <c r="B1" s="141" t="s">
        <v>66</v>
      </c>
      <c r="C1" s="141" t="s">
        <v>76</v>
      </c>
      <c r="D1" s="141" t="s">
        <v>77</v>
      </c>
      <c r="E1" s="141" t="s">
        <v>78</v>
      </c>
      <c r="F1" s="141" t="s">
        <v>79</v>
      </c>
    </row>
    <row r="2" spans="1:6" x14ac:dyDescent="0.25">
      <c r="A2" s="141" t="s">
        <v>230</v>
      </c>
      <c r="B2" s="19">
        <v>40</v>
      </c>
      <c r="C2" s="19">
        <v>40</v>
      </c>
      <c r="D2" s="19">
        <v>40</v>
      </c>
      <c r="E2" s="19">
        <v>40</v>
      </c>
      <c r="F2" s="19">
        <v>40</v>
      </c>
    </row>
    <row r="3" spans="1:6" x14ac:dyDescent="0.25">
      <c r="A3" s="141" t="s">
        <v>231</v>
      </c>
      <c r="B3" s="19">
        <v>1.5</v>
      </c>
      <c r="C3" s="19">
        <v>1.5</v>
      </c>
      <c r="D3" s="19">
        <v>1.5</v>
      </c>
      <c r="E3" s="19">
        <v>1.5</v>
      </c>
      <c r="F3" s="19">
        <v>1.5</v>
      </c>
    </row>
    <row r="4" spans="1:6" x14ac:dyDescent="0.25">
      <c r="A4" s="141" t="s">
        <v>232</v>
      </c>
      <c r="B4" s="173">
        <v>-1.1285000000000001E-4</v>
      </c>
      <c r="C4" s="173">
        <v>-1.1285000000000001E-4</v>
      </c>
      <c r="D4" s="173">
        <v>-1.1285000000000001E-4</v>
      </c>
      <c r="E4" s="173">
        <v>-1.1285000000000001E-4</v>
      </c>
      <c r="F4" s="173">
        <v>-1.1285000000000001E-4</v>
      </c>
    </row>
    <row r="5" spans="1:6" x14ac:dyDescent="0.25">
      <c r="A5" s="141" t="s">
        <v>233</v>
      </c>
      <c r="B5" s="19">
        <v>0.122</v>
      </c>
      <c r="C5" s="19">
        <v>0.122</v>
      </c>
      <c r="D5" s="19">
        <v>0.122</v>
      </c>
      <c r="E5" s="19">
        <v>0.122</v>
      </c>
      <c r="F5" s="19">
        <v>0.122</v>
      </c>
    </row>
    <row r="6" spans="1:6" x14ac:dyDescent="0.25">
      <c r="A6" s="141" t="s">
        <v>234</v>
      </c>
      <c r="B6" s="173">
        <v>-0.59599999999999997</v>
      </c>
      <c r="C6" s="173">
        <v>-0.59599999999999997</v>
      </c>
      <c r="D6" s="173">
        <v>-0.59599999999999997</v>
      </c>
      <c r="E6" s="173">
        <v>-0.59599999999999997</v>
      </c>
      <c r="F6" s="173">
        <v>-0.59599999999999997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22F-2FF0-459A-BEF0-BD88BB7F3083}">
  <sheetPr>
    <tabColor theme="9" tint="0.79998168889431442"/>
  </sheetPr>
  <dimension ref="A1:G76"/>
  <sheetViews>
    <sheetView topLeftCell="A27" workbookViewId="0">
      <selection activeCell="E51" sqref="E51"/>
    </sheetView>
  </sheetViews>
  <sheetFormatPr defaultRowHeight="15" x14ac:dyDescent="0.25"/>
  <cols>
    <col min="2" max="2" width="7.42578125" customWidth="1"/>
    <col min="3" max="3" width="7.28515625" customWidth="1"/>
    <col min="4" max="7" width="13.85546875" customWidth="1"/>
  </cols>
  <sheetData>
    <row r="1" spans="1:7" x14ac:dyDescent="0.25">
      <c r="A1" s="16"/>
      <c r="B1" s="16"/>
      <c r="C1" s="16"/>
      <c r="D1" s="141">
        <v>2015</v>
      </c>
      <c r="E1" s="141">
        <v>2050</v>
      </c>
      <c r="F1" s="141">
        <v>2060</v>
      </c>
      <c r="G1" s="141">
        <v>2100</v>
      </c>
    </row>
    <row r="2" spans="1:7" x14ac:dyDescent="0.25">
      <c r="A2" s="141" t="s">
        <v>30</v>
      </c>
      <c r="B2" s="141" t="s">
        <v>66</v>
      </c>
      <c r="C2" s="141" t="s">
        <v>210</v>
      </c>
      <c r="D2" s="66">
        <f>Trans_veh_OR!F81</f>
        <v>1.3812070209056415</v>
      </c>
      <c r="E2" s="66">
        <f>Trans_veh_OR!G81</f>
        <v>1.9528692952091906</v>
      </c>
      <c r="F2" s="66">
        <f>Trans_veh_OR!H81</f>
        <v>1.9582514496275383</v>
      </c>
      <c r="G2" s="66">
        <f>Trans_veh_OR!I81</f>
        <v>1.9777796796464084</v>
      </c>
    </row>
    <row r="3" spans="1:7" x14ac:dyDescent="0.25">
      <c r="A3" s="141" t="s">
        <v>30</v>
      </c>
      <c r="B3" s="141" t="s">
        <v>76</v>
      </c>
      <c r="C3" s="141" t="s">
        <v>210</v>
      </c>
      <c r="D3" s="66">
        <f>Trans_veh_OR!F82</f>
        <v>1.4</v>
      </c>
      <c r="E3" s="66">
        <f>Trans_veh_OR!G82</f>
        <v>1.96</v>
      </c>
      <c r="F3" s="66">
        <f>Trans_veh_OR!H82</f>
        <v>1.96</v>
      </c>
      <c r="G3" s="66">
        <f>Trans_veh_OR!I82</f>
        <v>1.96</v>
      </c>
    </row>
    <row r="4" spans="1:7" x14ac:dyDescent="0.25">
      <c r="A4" s="141" t="s">
        <v>30</v>
      </c>
      <c r="B4" s="141" t="s">
        <v>77</v>
      </c>
      <c r="C4" s="141" t="s">
        <v>210</v>
      </c>
      <c r="D4" s="66">
        <f>Trans_veh_OR!F83</f>
        <v>1.4</v>
      </c>
      <c r="E4" s="66">
        <f>Trans_veh_OR!G83</f>
        <v>1.96</v>
      </c>
      <c r="F4" s="66">
        <f>Trans_veh_OR!H83</f>
        <v>1.96</v>
      </c>
      <c r="G4" s="66">
        <f>Trans_veh_OR!I83</f>
        <v>1.96</v>
      </c>
    </row>
    <row r="5" spans="1:7" x14ac:dyDescent="0.25">
      <c r="A5" s="141" t="s">
        <v>30</v>
      </c>
      <c r="B5" s="141" t="s">
        <v>78</v>
      </c>
      <c r="C5" s="141" t="s">
        <v>210</v>
      </c>
      <c r="D5" s="66">
        <f>Trans_veh_OR!F84</f>
        <v>1.5497015953555118</v>
      </c>
      <c r="E5" s="66">
        <f>Trans_veh_OR!G84</f>
        <v>2.1830658412470565</v>
      </c>
      <c r="F5" s="66">
        <f>Trans_veh_OR!H84</f>
        <v>2.1866301383216249</v>
      </c>
      <c r="G5" s="66">
        <f>Trans_veh_OR!I84</f>
        <v>2.2003122113421192</v>
      </c>
    </row>
    <row r="6" spans="1:7" x14ac:dyDescent="0.25">
      <c r="A6" s="141" t="s">
        <v>30</v>
      </c>
      <c r="B6" s="141" t="s">
        <v>79</v>
      </c>
      <c r="C6" s="141" t="s">
        <v>210</v>
      </c>
      <c r="D6" s="66">
        <f>Trans_veh_OR!F85</f>
        <v>1.45</v>
      </c>
      <c r="E6" s="66">
        <f>Trans_veh_OR!G85</f>
        <v>2.0299999999999998</v>
      </c>
      <c r="F6" s="66">
        <f>Trans_veh_OR!H85</f>
        <v>2.0299999999999998</v>
      </c>
      <c r="G6" s="66">
        <f>Trans_veh_OR!I85</f>
        <v>2.0299999999999998</v>
      </c>
    </row>
    <row r="7" spans="1:7" x14ac:dyDescent="0.25">
      <c r="A7" s="141" t="s">
        <v>42</v>
      </c>
      <c r="B7" s="141" t="s">
        <v>66</v>
      </c>
      <c r="C7" s="141" t="s">
        <v>210</v>
      </c>
      <c r="D7" s="66">
        <f>Trans_veh_OR!F86</f>
        <v>1.3814781223428565</v>
      </c>
      <c r="E7" s="66">
        <f>Trans_veh_OR!G86</f>
        <v>1.398711665179091</v>
      </c>
      <c r="F7" s="66">
        <f>Trans_veh_OR!H86</f>
        <v>1.4036344645712968</v>
      </c>
      <c r="G7" s="66">
        <f>Trans_veh_OR!I86</f>
        <v>1.4216788555815891</v>
      </c>
    </row>
    <row r="8" spans="1:7" x14ac:dyDescent="0.25">
      <c r="A8" s="141" t="s">
        <v>42</v>
      </c>
      <c r="B8" s="141" t="s">
        <v>76</v>
      </c>
      <c r="C8" s="141" t="s">
        <v>210</v>
      </c>
      <c r="D8" s="66">
        <f>Trans_veh_OR!F87</f>
        <v>1.4</v>
      </c>
      <c r="E8" s="66">
        <f>Trans_veh_OR!G87</f>
        <v>1.4</v>
      </c>
      <c r="F8" s="66">
        <f>Trans_veh_OR!H87</f>
        <v>1.4</v>
      </c>
      <c r="G8" s="66">
        <f>Trans_veh_OR!I87</f>
        <v>1.4</v>
      </c>
    </row>
    <row r="9" spans="1:7" x14ac:dyDescent="0.25">
      <c r="A9" s="141" t="s">
        <v>42</v>
      </c>
      <c r="B9" s="141" t="s">
        <v>77</v>
      </c>
      <c r="C9" s="141" t="s">
        <v>210</v>
      </c>
      <c r="D9" s="66">
        <f>Trans_veh_OR!F88</f>
        <v>1.4</v>
      </c>
      <c r="E9" s="66">
        <f>Trans_veh_OR!G88</f>
        <v>1.4</v>
      </c>
      <c r="F9" s="66">
        <f>Trans_veh_OR!H88</f>
        <v>1.4</v>
      </c>
      <c r="G9" s="66">
        <f>Trans_veh_OR!I88</f>
        <v>1.4</v>
      </c>
    </row>
    <row r="10" spans="1:7" x14ac:dyDescent="0.25">
      <c r="A10" s="141" t="s">
        <v>42</v>
      </c>
      <c r="B10" s="141" t="s">
        <v>78</v>
      </c>
      <c r="C10" s="141" t="s">
        <v>210</v>
      </c>
      <c r="D10" s="66">
        <f>Trans_veh_OR!F89</f>
        <v>1.5496932960665668</v>
      </c>
      <c r="E10" s="66">
        <f>Trans_veh_OR!G89</f>
        <v>1.5592732516898009</v>
      </c>
      <c r="F10" s="66">
        <f>Trans_veh_OR!H89</f>
        <v>1.5617896687814827</v>
      </c>
      <c r="G10" s="66">
        <f>Trans_veh_OR!I89</f>
        <v>1.5704780620284624</v>
      </c>
    </row>
    <row r="11" spans="1:7" x14ac:dyDescent="0.25">
      <c r="A11" s="141" t="s">
        <v>42</v>
      </c>
      <c r="B11" s="141" t="s">
        <v>79</v>
      </c>
      <c r="C11" s="141" t="s">
        <v>210</v>
      </c>
      <c r="D11" s="66">
        <f>Trans_veh_OR!F90</f>
        <v>1.45</v>
      </c>
      <c r="E11" s="66">
        <f>Trans_veh_OR!G90</f>
        <v>1.45</v>
      </c>
      <c r="F11" s="66">
        <f>Trans_veh_OR!H90</f>
        <v>1.45</v>
      </c>
      <c r="G11" s="66">
        <f>Trans_veh_OR!I90</f>
        <v>1.45</v>
      </c>
    </row>
    <row r="12" spans="1:7" x14ac:dyDescent="0.25">
      <c r="A12" s="141" t="s">
        <v>62</v>
      </c>
      <c r="B12" s="141" t="s">
        <v>66</v>
      </c>
      <c r="C12" s="141" t="s">
        <v>210</v>
      </c>
      <c r="D12" s="66">
        <f>Trans_veh_OR!F91</f>
        <v>1.3814781223428565</v>
      </c>
      <c r="E12" s="66">
        <f>Trans_veh_OR!G91</f>
        <v>1.398711665179091</v>
      </c>
      <c r="F12" s="66">
        <f>Trans_veh_OR!H91</f>
        <v>1.4036344645712968</v>
      </c>
      <c r="G12" s="66">
        <f>Trans_veh_OR!I91</f>
        <v>1.4216788555815891</v>
      </c>
    </row>
    <row r="13" spans="1:7" x14ac:dyDescent="0.25">
      <c r="A13" s="141" t="s">
        <v>62</v>
      </c>
      <c r="B13" s="141" t="s">
        <v>76</v>
      </c>
      <c r="C13" s="141" t="s">
        <v>210</v>
      </c>
      <c r="D13" s="66">
        <f>Trans_veh_OR!F92</f>
        <v>1.4</v>
      </c>
      <c r="E13" s="66">
        <f>Trans_veh_OR!G92</f>
        <v>1.4</v>
      </c>
      <c r="F13" s="66">
        <f>Trans_veh_OR!H92</f>
        <v>1.4</v>
      </c>
      <c r="G13" s="66">
        <f>Trans_veh_OR!I92</f>
        <v>1.4</v>
      </c>
    </row>
    <row r="14" spans="1:7" x14ac:dyDescent="0.25">
      <c r="A14" s="141" t="s">
        <v>62</v>
      </c>
      <c r="B14" s="141" t="s">
        <v>77</v>
      </c>
      <c r="C14" s="141" t="s">
        <v>210</v>
      </c>
      <c r="D14" s="66">
        <f>Trans_veh_OR!F93</f>
        <v>1.4</v>
      </c>
      <c r="E14" s="66">
        <f>Trans_veh_OR!G93</f>
        <v>1.4</v>
      </c>
      <c r="F14" s="66">
        <f>Trans_veh_OR!H93</f>
        <v>1.4</v>
      </c>
      <c r="G14" s="66">
        <f>Trans_veh_OR!I93</f>
        <v>1.4</v>
      </c>
    </row>
    <row r="15" spans="1:7" x14ac:dyDescent="0.25">
      <c r="A15" s="141" t="s">
        <v>62</v>
      </c>
      <c r="B15" s="141" t="s">
        <v>78</v>
      </c>
      <c r="C15" s="141" t="s">
        <v>210</v>
      </c>
      <c r="D15" s="66">
        <f>Trans_veh_OR!F94</f>
        <v>1.5496932960665668</v>
      </c>
      <c r="E15" s="66">
        <f>Trans_veh_OR!G94</f>
        <v>1.5592732516898009</v>
      </c>
      <c r="F15" s="66">
        <f>Trans_veh_OR!H94</f>
        <v>1.5617896687814827</v>
      </c>
      <c r="G15" s="66">
        <f>Trans_veh_OR!I94</f>
        <v>1.5704780620284624</v>
      </c>
    </row>
    <row r="16" spans="1:7" x14ac:dyDescent="0.25">
      <c r="A16" s="141" t="s">
        <v>62</v>
      </c>
      <c r="B16" s="141" t="s">
        <v>79</v>
      </c>
      <c r="C16" s="141" t="s">
        <v>210</v>
      </c>
      <c r="D16" s="66">
        <f>Trans_veh_OR!F95</f>
        <v>1.45</v>
      </c>
      <c r="E16" s="66">
        <f>Trans_veh_OR!G95</f>
        <v>1.45</v>
      </c>
      <c r="F16" s="66">
        <f>Trans_veh_OR!H95</f>
        <v>1.45</v>
      </c>
      <c r="G16" s="66">
        <f>Trans_veh_OR!I95</f>
        <v>1.45</v>
      </c>
    </row>
    <row r="17" spans="1:7" x14ac:dyDescent="0.25">
      <c r="A17" s="141" t="s">
        <v>63</v>
      </c>
      <c r="B17" s="141" t="s">
        <v>66</v>
      </c>
      <c r="C17" s="141" t="s">
        <v>210</v>
      </c>
      <c r="D17" s="66">
        <f>Trans_veh_OR!F96</f>
        <v>1.3814781223428565</v>
      </c>
      <c r="E17" s="66">
        <f>Trans_veh_OR!G96</f>
        <v>1.398711665179091</v>
      </c>
      <c r="F17" s="66">
        <f>Trans_veh_OR!H96</f>
        <v>1.4036344645712968</v>
      </c>
      <c r="G17" s="66">
        <f>Trans_veh_OR!I96</f>
        <v>1.4216788555815891</v>
      </c>
    </row>
    <row r="18" spans="1:7" x14ac:dyDescent="0.25">
      <c r="A18" s="141" t="s">
        <v>63</v>
      </c>
      <c r="B18" s="141" t="s">
        <v>76</v>
      </c>
      <c r="C18" s="141" t="s">
        <v>210</v>
      </c>
      <c r="D18" s="66">
        <f>Trans_veh_OR!F97</f>
        <v>1.4</v>
      </c>
      <c r="E18" s="66">
        <f>Trans_veh_OR!G97</f>
        <v>1.4</v>
      </c>
      <c r="F18" s="66">
        <f>Trans_veh_OR!H97</f>
        <v>1.4</v>
      </c>
      <c r="G18" s="66">
        <f>Trans_veh_OR!I97</f>
        <v>1.4</v>
      </c>
    </row>
    <row r="19" spans="1:7" x14ac:dyDescent="0.25">
      <c r="A19" s="141" t="s">
        <v>63</v>
      </c>
      <c r="B19" s="141" t="s">
        <v>77</v>
      </c>
      <c r="C19" s="141" t="s">
        <v>210</v>
      </c>
      <c r="D19" s="66">
        <f>Trans_veh_OR!F98</f>
        <v>1.4</v>
      </c>
      <c r="E19" s="66">
        <f>Trans_veh_OR!G98</f>
        <v>1.4</v>
      </c>
      <c r="F19" s="66">
        <f>Trans_veh_OR!H98</f>
        <v>1.4</v>
      </c>
      <c r="G19" s="66">
        <f>Trans_veh_OR!I98</f>
        <v>1.4</v>
      </c>
    </row>
    <row r="20" spans="1:7" x14ac:dyDescent="0.25">
      <c r="A20" s="141" t="s">
        <v>63</v>
      </c>
      <c r="B20" s="141" t="s">
        <v>78</v>
      </c>
      <c r="C20" s="141" t="s">
        <v>210</v>
      </c>
      <c r="D20" s="66">
        <f>Trans_veh_OR!F99</f>
        <v>1.5496932960665668</v>
      </c>
      <c r="E20" s="66">
        <f>Trans_veh_OR!G99</f>
        <v>1.5592732516898009</v>
      </c>
      <c r="F20" s="66">
        <f>Trans_veh_OR!H99</f>
        <v>1.5617896687814827</v>
      </c>
      <c r="G20" s="66">
        <f>Trans_veh_OR!I99</f>
        <v>1.5704780620284624</v>
      </c>
    </row>
    <row r="21" spans="1:7" x14ac:dyDescent="0.25">
      <c r="A21" s="141" t="s">
        <v>63</v>
      </c>
      <c r="B21" s="141" t="s">
        <v>79</v>
      </c>
      <c r="C21" s="141" t="s">
        <v>210</v>
      </c>
      <c r="D21" s="66">
        <f>Trans_veh_OR!F100</f>
        <v>1.45</v>
      </c>
      <c r="E21" s="66">
        <f>Trans_veh_OR!G100</f>
        <v>1.45</v>
      </c>
      <c r="F21" s="66">
        <f>Trans_veh_OR!H100</f>
        <v>1.45</v>
      </c>
      <c r="G21" s="66">
        <f>Trans_veh_OR!I100</f>
        <v>1.45</v>
      </c>
    </row>
    <row r="22" spans="1:7" x14ac:dyDescent="0.25">
      <c r="A22" s="141" t="s">
        <v>64</v>
      </c>
      <c r="B22" s="141" t="s">
        <v>66</v>
      </c>
      <c r="C22" s="141" t="s">
        <v>210</v>
      </c>
      <c r="D22" s="66">
        <f>Trans_veh_OR!F101</f>
        <v>1.3814781223428565</v>
      </c>
      <c r="E22" s="66">
        <f>Trans_veh_OR!G101</f>
        <v>1.398711665179091</v>
      </c>
      <c r="F22" s="66">
        <f>Trans_veh_OR!H101</f>
        <v>1.4036344645712968</v>
      </c>
      <c r="G22" s="66">
        <f>Trans_veh_OR!I101</f>
        <v>1.4216788555815891</v>
      </c>
    </row>
    <row r="23" spans="1:7" x14ac:dyDescent="0.25">
      <c r="A23" s="141" t="s">
        <v>64</v>
      </c>
      <c r="B23" s="141" t="s">
        <v>76</v>
      </c>
      <c r="C23" s="141" t="s">
        <v>210</v>
      </c>
      <c r="D23" s="66">
        <f>Trans_veh_OR!F102</f>
        <v>1.4</v>
      </c>
      <c r="E23" s="66">
        <f>Trans_veh_OR!G102</f>
        <v>1.4</v>
      </c>
      <c r="F23" s="66">
        <f>Trans_veh_OR!H102</f>
        <v>1.4</v>
      </c>
      <c r="G23" s="66">
        <f>Trans_veh_OR!I102</f>
        <v>1.4</v>
      </c>
    </row>
    <row r="24" spans="1:7" x14ac:dyDescent="0.25">
      <c r="A24" s="141" t="s">
        <v>64</v>
      </c>
      <c r="B24" s="141" t="s">
        <v>77</v>
      </c>
      <c r="C24" s="141" t="s">
        <v>210</v>
      </c>
      <c r="D24" s="66">
        <f>Trans_veh_OR!F103</f>
        <v>1.4</v>
      </c>
      <c r="E24" s="66">
        <f>Trans_veh_OR!G103</f>
        <v>1.4</v>
      </c>
      <c r="F24" s="66">
        <f>Trans_veh_OR!H103</f>
        <v>1.4</v>
      </c>
      <c r="G24" s="66">
        <f>Trans_veh_OR!I103</f>
        <v>1.4</v>
      </c>
    </row>
    <row r="25" spans="1:7" x14ac:dyDescent="0.25">
      <c r="A25" s="141" t="s">
        <v>64</v>
      </c>
      <c r="B25" s="141" t="s">
        <v>78</v>
      </c>
      <c r="C25" s="141" t="s">
        <v>210</v>
      </c>
      <c r="D25" s="66">
        <f>Trans_veh_OR!F104</f>
        <v>1.5496932960665668</v>
      </c>
      <c r="E25" s="66">
        <f>Trans_veh_OR!G104</f>
        <v>1.5592732516898009</v>
      </c>
      <c r="F25" s="66">
        <f>Trans_veh_OR!H104</f>
        <v>1.5617896687814827</v>
      </c>
      <c r="G25" s="66">
        <f>Trans_veh_OR!I104</f>
        <v>1.5704780620284624</v>
      </c>
    </row>
    <row r="26" spans="1:7" x14ac:dyDescent="0.25">
      <c r="A26" s="141" t="s">
        <v>64</v>
      </c>
      <c r="B26" s="141" t="s">
        <v>79</v>
      </c>
      <c r="C26" s="141" t="s">
        <v>210</v>
      </c>
      <c r="D26" s="66">
        <f>Trans_veh_OR!F105</f>
        <v>1.45</v>
      </c>
      <c r="E26" s="66">
        <f>Trans_veh_OR!G105</f>
        <v>1.45</v>
      </c>
      <c r="F26" s="66">
        <f>Trans_veh_OR!H105</f>
        <v>1.45</v>
      </c>
      <c r="G26" s="66">
        <f>Trans_veh_OR!I105</f>
        <v>1.45</v>
      </c>
    </row>
    <row r="27" spans="1:7" x14ac:dyDescent="0.25">
      <c r="A27" s="141" t="s">
        <v>30</v>
      </c>
      <c r="B27" s="141" t="s">
        <v>66</v>
      </c>
      <c r="C27" s="141" t="s">
        <v>242</v>
      </c>
      <c r="D27" s="145">
        <f>SSP_trans_pkm!D2</f>
        <v>7701.5294479122549</v>
      </c>
      <c r="E27" s="145">
        <f>SSP_trans_pkm!H2</f>
        <v>9176.5815360719662</v>
      </c>
      <c r="F27" s="145">
        <f>SSP_trans_pkm!I2</f>
        <v>9324.1040214846253</v>
      </c>
      <c r="G27" s="145">
        <f>SSP_trans_pkm!M2</f>
        <v>9981.7125244836534</v>
      </c>
    </row>
    <row r="28" spans="1:7" x14ac:dyDescent="0.25">
      <c r="A28" s="141" t="s">
        <v>30</v>
      </c>
      <c r="B28" s="141" t="s">
        <v>76</v>
      </c>
      <c r="C28" s="141" t="s">
        <v>242</v>
      </c>
      <c r="D28" s="145">
        <f>SSP_trans_pkm!D3</f>
        <v>8539.6616106362635</v>
      </c>
      <c r="E28" s="145">
        <f>SSP_trans_pkm!H3</f>
        <v>11725.167178669284</v>
      </c>
      <c r="F28" s="145">
        <f>SSP_trans_pkm!I3</f>
        <v>12286.979746141737</v>
      </c>
      <c r="G28" s="145">
        <f>SSP_trans_pkm!M3</f>
        <v>13776.687163473225</v>
      </c>
    </row>
    <row r="29" spans="1:7" x14ac:dyDescent="0.25">
      <c r="A29" s="141" t="s">
        <v>30</v>
      </c>
      <c r="B29" s="141" t="s">
        <v>77</v>
      </c>
      <c r="C29" s="141" t="s">
        <v>242</v>
      </c>
      <c r="D29" s="145">
        <f>SSP_trans_pkm!D4</f>
        <v>7086.9909678604436</v>
      </c>
      <c r="E29" s="145">
        <f>SSP_trans_pkm!H4</f>
        <v>8313.6584811381581</v>
      </c>
      <c r="F29" s="145">
        <f>SSP_trans_pkm!I4</f>
        <v>8638.2812395911715</v>
      </c>
      <c r="G29" s="145">
        <f>SSP_trans_pkm!M4</f>
        <v>10403.299134661333</v>
      </c>
    </row>
    <row r="30" spans="1:7" x14ac:dyDescent="0.25">
      <c r="A30" s="141" t="s">
        <v>30</v>
      </c>
      <c r="B30" s="141" t="s">
        <v>78</v>
      </c>
      <c r="C30" s="141" t="s">
        <v>242</v>
      </c>
      <c r="D30" s="145">
        <f>SSP_trans_pkm!D5</f>
        <v>19395.78653677132</v>
      </c>
      <c r="E30" s="145">
        <f>SSP_trans_pkm!H5</f>
        <v>22411.25777894905</v>
      </c>
      <c r="F30" s="145">
        <f>SSP_trans_pkm!I5</f>
        <v>22890.163897921728</v>
      </c>
      <c r="G30" s="145">
        <f>SSP_trans_pkm!M5</f>
        <v>24113.688159076286</v>
      </c>
    </row>
    <row r="31" spans="1:7" x14ac:dyDescent="0.25">
      <c r="A31" s="141" t="s">
        <v>30</v>
      </c>
      <c r="B31" s="141" t="s">
        <v>79</v>
      </c>
      <c r="C31" s="141" t="s">
        <v>242</v>
      </c>
      <c r="D31" s="145">
        <f>SSP_trans_pkm!D6</f>
        <v>9639.407777846809</v>
      </c>
      <c r="E31" s="145">
        <f>SSP_trans_pkm!H6</f>
        <v>14219.473944931406</v>
      </c>
      <c r="F31" s="145">
        <f>SSP_trans_pkm!I6</f>
        <v>14919.16609732209</v>
      </c>
      <c r="G31" s="145">
        <f>SSP_trans_pkm!M6</f>
        <v>17081.40393992588</v>
      </c>
    </row>
    <row r="32" spans="1:7" x14ac:dyDescent="0.25">
      <c r="A32" s="141" t="s">
        <v>42</v>
      </c>
      <c r="B32" s="141" t="s">
        <v>66</v>
      </c>
      <c r="C32" s="141" t="s">
        <v>242</v>
      </c>
      <c r="D32" s="145">
        <f>SSP_trans_pkm!D7</f>
        <v>8062.4441955147831</v>
      </c>
      <c r="E32" s="145">
        <f>SSP_trans_pkm!H7</f>
        <v>11158.022509262904</v>
      </c>
      <c r="F32" s="145">
        <f>SSP_trans_pkm!I7</f>
        <v>11821.101228053252</v>
      </c>
      <c r="G32" s="145">
        <f>SSP_trans_pkm!M7</f>
        <v>13954.343249079579</v>
      </c>
    </row>
    <row r="33" spans="1:7" x14ac:dyDescent="0.25">
      <c r="A33" s="141" t="s">
        <v>42</v>
      </c>
      <c r="B33" s="141" t="s">
        <v>76</v>
      </c>
      <c r="C33" s="141" t="s">
        <v>242</v>
      </c>
      <c r="D33" s="145">
        <f>SSP_trans_pkm!D8</f>
        <v>8686.6652035580519</v>
      </c>
      <c r="E33" s="145">
        <f>SSP_trans_pkm!H8</f>
        <v>12998.602070300887</v>
      </c>
      <c r="F33" s="145">
        <f>SSP_trans_pkm!I8</f>
        <v>14262.41475108896</v>
      </c>
      <c r="G33" s="145">
        <f>SSP_trans_pkm!M8</f>
        <v>19413.560433965045</v>
      </c>
    </row>
    <row r="34" spans="1:7" x14ac:dyDescent="0.25">
      <c r="A34" s="141" t="s">
        <v>42</v>
      </c>
      <c r="B34" s="141" t="s">
        <v>77</v>
      </c>
      <c r="C34" s="141" t="s">
        <v>242</v>
      </c>
      <c r="D34" s="145">
        <f>SSP_trans_pkm!D9</f>
        <v>7205.4738818982887</v>
      </c>
      <c r="E34" s="145">
        <f>SSP_trans_pkm!H9</f>
        <v>9279.013282359414</v>
      </c>
      <c r="F34" s="145">
        <f>SSP_trans_pkm!I9</f>
        <v>10002.777393507464</v>
      </c>
      <c r="G34" s="145">
        <f>SSP_trans_pkm!M9</f>
        <v>15064.710637325237</v>
      </c>
    </row>
    <row r="35" spans="1:7" x14ac:dyDescent="0.25">
      <c r="A35" s="141" t="s">
        <v>42</v>
      </c>
      <c r="B35" s="141" t="s">
        <v>78</v>
      </c>
      <c r="C35" s="141" t="s">
        <v>242</v>
      </c>
      <c r="D35" s="145">
        <f>SSP_trans_pkm!D10</f>
        <v>19221.620252722409</v>
      </c>
      <c r="E35" s="145">
        <f>SSP_trans_pkm!H10</f>
        <v>23766.030807554191</v>
      </c>
      <c r="F35" s="145">
        <f>SSP_trans_pkm!I10</f>
        <v>24724.049457536119</v>
      </c>
      <c r="G35" s="145">
        <f>SSP_trans_pkm!M10</f>
        <v>27945.324749172811</v>
      </c>
    </row>
    <row r="36" spans="1:7" x14ac:dyDescent="0.25">
      <c r="A36" s="141" t="s">
        <v>42</v>
      </c>
      <c r="B36" s="141" t="s">
        <v>79</v>
      </c>
      <c r="C36" s="141" t="s">
        <v>242</v>
      </c>
      <c r="D36" s="145">
        <f>SSP_trans_pkm!D11</f>
        <v>9903.4860224507756</v>
      </c>
      <c r="E36" s="145">
        <f>SSP_trans_pkm!H11</f>
        <v>16045.973664000276</v>
      </c>
      <c r="F36" s="145">
        <f>SSP_trans_pkm!I11</f>
        <v>17390.20007151641</v>
      </c>
      <c r="G36" s="145">
        <f>SSP_trans_pkm!M11</f>
        <v>22984.753210772</v>
      </c>
    </row>
    <row r="37" spans="1:7" x14ac:dyDescent="0.25">
      <c r="A37" s="141" t="s">
        <v>62</v>
      </c>
      <c r="B37" s="141" t="s">
        <v>66</v>
      </c>
      <c r="C37" s="141" t="s">
        <v>242</v>
      </c>
      <c r="D37" s="145">
        <f>SSP_trans_pkm!D12</f>
        <v>7949.730054473097</v>
      </c>
      <c r="E37" s="145">
        <f>SSP_trans_pkm!H12</f>
        <v>9523.7611923226141</v>
      </c>
      <c r="F37" s="145">
        <f>SSP_trans_pkm!I12</f>
        <v>9642.0489458616739</v>
      </c>
      <c r="G37" s="145">
        <f>SSP_trans_pkm!M12</f>
        <v>10176.64958919504</v>
      </c>
    </row>
    <row r="38" spans="1:7" x14ac:dyDescent="0.25">
      <c r="A38" s="141" t="s">
        <v>62</v>
      </c>
      <c r="B38" s="141" t="s">
        <v>76</v>
      </c>
      <c r="C38" s="141" t="s">
        <v>242</v>
      </c>
      <c r="D38" s="145">
        <f>SSP_trans_pkm!D13</f>
        <v>8528.0478780939993</v>
      </c>
      <c r="E38" s="145">
        <f>SSP_trans_pkm!H13</f>
        <v>10360.387663027206</v>
      </c>
      <c r="F38" s="145">
        <f>SSP_trans_pkm!I13</f>
        <v>10643.942253421568</v>
      </c>
      <c r="G38" s="145">
        <f>SSP_trans_pkm!M13</f>
        <v>11812.291253381425</v>
      </c>
    </row>
    <row r="39" spans="1:7" x14ac:dyDescent="0.25">
      <c r="A39" s="141" t="s">
        <v>62</v>
      </c>
      <c r="B39" s="141" t="s">
        <v>77</v>
      </c>
      <c r="C39" s="141" t="s">
        <v>242</v>
      </c>
      <c r="D39" s="145">
        <f>SSP_trans_pkm!D14</f>
        <v>7017.9011256413196</v>
      </c>
      <c r="E39" s="145">
        <f>SSP_trans_pkm!H14</f>
        <v>7591.2266192618772</v>
      </c>
      <c r="F39" s="145">
        <f>SSP_trans_pkm!I14</f>
        <v>7643.3411221107554</v>
      </c>
      <c r="G39" s="145">
        <f>SSP_trans_pkm!M14</f>
        <v>8536.3183538009489</v>
      </c>
    </row>
    <row r="40" spans="1:7" x14ac:dyDescent="0.25">
      <c r="A40" s="141" t="s">
        <v>62</v>
      </c>
      <c r="B40" s="141" t="s">
        <v>78</v>
      </c>
      <c r="C40" s="141" t="s">
        <v>242</v>
      </c>
      <c r="D40" s="145">
        <f>SSP_trans_pkm!D15</f>
        <v>18897.233935130706</v>
      </c>
      <c r="E40" s="145">
        <f>SSP_trans_pkm!H15</f>
        <v>22074.667167554842</v>
      </c>
      <c r="F40" s="145">
        <f>SSP_trans_pkm!I15</f>
        <v>22468.800904209522</v>
      </c>
      <c r="G40" s="145">
        <f>SSP_trans_pkm!M15</f>
        <v>23203.568786818345</v>
      </c>
    </row>
    <row r="41" spans="1:7" x14ac:dyDescent="0.25">
      <c r="A41" s="141" t="s">
        <v>62</v>
      </c>
      <c r="B41" s="141" t="s">
        <v>79</v>
      </c>
      <c r="C41" s="141" t="s">
        <v>242</v>
      </c>
      <c r="D41" s="145">
        <f>SSP_trans_pkm!D16</f>
        <v>9706.9190323562143</v>
      </c>
      <c r="E41" s="145">
        <f>SSP_trans_pkm!H16</f>
        <v>13492.08737445668</v>
      </c>
      <c r="F41" s="145">
        <f>SSP_trans_pkm!I16</f>
        <v>13771.238069156607</v>
      </c>
      <c r="G41" s="145">
        <f>SSP_trans_pkm!M16</f>
        <v>16103.17832865255</v>
      </c>
    </row>
    <row r="42" spans="1:7" x14ac:dyDescent="0.25">
      <c r="A42" s="141" t="s">
        <v>63</v>
      </c>
      <c r="B42" s="141" t="s">
        <v>66</v>
      </c>
      <c r="C42" s="141" t="s">
        <v>242</v>
      </c>
      <c r="D42" s="145">
        <f>SSP_trans_pkm!D17</f>
        <v>7958.9417193235186</v>
      </c>
      <c r="E42" s="145">
        <f>SSP_trans_pkm!H17</f>
        <v>10124.239257876652</v>
      </c>
      <c r="F42" s="145">
        <f>SSP_trans_pkm!I17</f>
        <v>10431.563496536548</v>
      </c>
      <c r="G42" s="145">
        <f>SSP_trans_pkm!M17</f>
        <v>11832.577071215785</v>
      </c>
    </row>
    <row r="43" spans="1:7" x14ac:dyDescent="0.25">
      <c r="A43" s="141" t="s">
        <v>63</v>
      </c>
      <c r="B43" s="141" t="s">
        <v>76</v>
      </c>
      <c r="C43" s="141" t="s">
        <v>242</v>
      </c>
      <c r="D43" s="145">
        <f>SSP_trans_pkm!D18</f>
        <v>8533.6032316144501</v>
      </c>
      <c r="E43" s="145">
        <f>SSP_trans_pkm!H18</f>
        <v>11606.522181578484</v>
      </c>
      <c r="F43" s="145">
        <f>SSP_trans_pkm!I18</f>
        <v>12429.476043769055</v>
      </c>
      <c r="G43" s="145">
        <f>SSP_trans_pkm!M18</f>
        <v>15153.447458579451</v>
      </c>
    </row>
    <row r="44" spans="1:7" x14ac:dyDescent="0.25">
      <c r="A44" s="141" t="s">
        <v>63</v>
      </c>
      <c r="B44" s="141" t="s">
        <v>77</v>
      </c>
      <c r="C44" s="141" t="s">
        <v>242</v>
      </c>
      <c r="D44" s="145">
        <f>SSP_trans_pkm!D19</f>
        <v>7017.2127988477896</v>
      </c>
      <c r="E44" s="145">
        <f>SSP_trans_pkm!H19</f>
        <v>7600.2698971001064</v>
      </c>
      <c r="F44" s="145">
        <f>SSP_trans_pkm!I19</f>
        <v>7654.904540731517</v>
      </c>
      <c r="G44" s="145">
        <f>SSP_trans_pkm!M19</f>
        <v>8245.4379037747731</v>
      </c>
    </row>
    <row r="45" spans="1:7" x14ac:dyDescent="0.25">
      <c r="A45" s="141" t="s">
        <v>63</v>
      </c>
      <c r="B45" s="141" t="s">
        <v>78</v>
      </c>
      <c r="C45" s="141" t="s">
        <v>242</v>
      </c>
      <c r="D45" s="145">
        <f>SSP_trans_pkm!D20</f>
        <v>18943.634810490243</v>
      </c>
      <c r="E45" s="145">
        <f>SSP_trans_pkm!H20</f>
        <v>23791.133928956588</v>
      </c>
      <c r="F45" s="145">
        <f>SSP_trans_pkm!I20</f>
        <v>24753.466840344863</v>
      </c>
      <c r="G45" s="145">
        <f>SSP_trans_pkm!M20</f>
        <v>27935.538508956266</v>
      </c>
    </row>
    <row r="46" spans="1:7" x14ac:dyDescent="0.25">
      <c r="A46" s="141" t="s">
        <v>63</v>
      </c>
      <c r="B46" s="141" t="s">
        <v>79</v>
      </c>
      <c r="C46" s="141" t="s">
        <v>242</v>
      </c>
      <c r="D46" s="145">
        <f>SSP_trans_pkm!D21</f>
        <v>9753.8694316492783</v>
      </c>
      <c r="E46" s="145">
        <f>SSP_trans_pkm!H21</f>
        <v>15969.239902667343</v>
      </c>
      <c r="F46" s="145">
        <f>SSP_trans_pkm!I21</f>
        <v>17190.782131608026</v>
      </c>
      <c r="G46" s="145">
        <f>SSP_trans_pkm!M21</f>
        <v>21825.505062225253</v>
      </c>
    </row>
    <row r="47" spans="1:7" x14ac:dyDescent="0.25">
      <c r="A47" s="141" t="s">
        <v>64</v>
      </c>
      <c r="B47" s="141" t="s">
        <v>66</v>
      </c>
      <c r="C47" s="141" t="s">
        <v>242</v>
      </c>
      <c r="D47" s="145">
        <f>SSP_trans_pkm!D22</f>
        <v>8189.7301227072039</v>
      </c>
      <c r="E47" s="145">
        <f>SSP_trans_pkm!H22</f>
        <v>13183.709283039472</v>
      </c>
      <c r="F47" s="145">
        <f>SSP_trans_pkm!I22</f>
        <v>14486.950229378219</v>
      </c>
      <c r="G47" s="145">
        <f>SSP_trans_pkm!M22</f>
        <v>19811.352804513306</v>
      </c>
    </row>
    <row r="48" spans="1:7" x14ac:dyDescent="0.25">
      <c r="A48" s="141" t="s">
        <v>64</v>
      </c>
      <c r="B48" s="141" t="s">
        <v>76</v>
      </c>
      <c r="C48" s="141" t="s">
        <v>242</v>
      </c>
      <c r="D48" s="145">
        <f>SSP_trans_pkm!D23</f>
        <v>8878.6053169877196</v>
      </c>
      <c r="E48" s="145">
        <f>SSP_trans_pkm!H23</f>
        <v>18155.992296957385</v>
      </c>
      <c r="F48" s="145">
        <f>SSP_trans_pkm!I23</f>
        <v>20885.773146997533</v>
      </c>
      <c r="G48" s="145">
        <f>SSP_trans_pkm!M23</f>
        <v>28127.032787718807</v>
      </c>
    </row>
    <row r="49" spans="1:7" x14ac:dyDescent="0.25">
      <c r="A49" s="141" t="s">
        <v>64</v>
      </c>
      <c r="B49" s="141" t="s">
        <v>77</v>
      </c>
      <c r="C49" s="141" t="s">
        <v>242</v>
      </c>
      <c r="D49" s="145">
        <f>SSP_trans_pkm!D24</f>
        <v>7330.8015815930521</v>
      </c>
      <c r="E49" s="145">
        <f>SSP_trans_pkm!H24</f>
        <v>12467.686803221273</v>
      </c>
      <c r="F49" s="145">
        <f>SSP_trans_pkm!I24</f>
        <v>15156.872919987385</v>
      </c>
      <c r="G49" s="145">
        <f>SSP_trans_pkm!M24</f>
        <v>23981.570752631447</v>
      </c>
    </row>
    <row r="50" spans="1:7" x14ac:dyDescent="0.25">
      <c r="A50" s="141" t="s">
        <v>64</v>
      </c>
      <c r="B50" s="141" t="s">
        <v>78</v>
      </c>
      <c r="C50" s="141" t="s">
        <v>242</v>
      </c>
      <c r="D50" s="145">
        <f>SSP_trans_pkm!D25</f>
        <v>19769.90688456405</v>
      </c>
      <c r="E50" s="145">
        <f>SSP_trans_pkm!H25</f>
        <v>26782.863392917494</v>
      </c>
      <c r="F50" s="145">
        <f>SSP_trans_pkm!I25</f>
        <v>28198.255337015748</v>
      </c>
      <c r="G50" s="145">
        <f>SSP_trans_pkm!M25</f>
        <v>31814.00433490202</v>
      </c>
    </row>
    <row r="51" spans="1:7" x14ac:dyDescent="0.25">
      <c r="A51" s="141" t="s">
        <v>64</v>
      </c>
      <c r="B51" s="141" t="s">
        <v>79</v>
      </c>
      <c r="C51" s="141" t="s">
        <v>242</v>
      </c>
      <c r="D51" s="145">
        <f>SSP_trans_pkm!D26</f>
        <v>10206.33228943981</v>
      </c>
      <c r="E51" s="145">
        <f>SSP_trans_pkm!H26</f>
        <v>22577.446452522221</v>
      </c>
      <c r="F51" s="145">
        <f>SSP_trans_pkm!I26</f>
        <v>25219.739418757883</v>
      </c>
      <c r="G51" s="145">
        <f>SSP_trans_pkm!M26</f>
        <v>34756.955864570744</v>
      </c>
    </row>
    <row r="52" spans="1:7" x14ac:dyDescent="0.25">
      <c r="A52" s="141" t="s">
        <v>30</v>
      </c>
      <c r="B52" s="141" t="s">
        <v>66</v>
      </c>
      <c r="C52" s="141" t="s">
        <v>212</v>
      </c>
      <c r="D52" s="145">
        <f>Trans_veh_VKM!F86</f>
        <v>14118.476702934007</v>
      </c>
      <c r="E52" s="145">
        <f>Trans_veh_VKM!G86</f>
        <v>11682.392900880686</v>
      </c>
      <c r="F52" s="145">
        <f>Trans_veh_VKM!H86</f>
        <v>11682.392900880686</v>
      </c>
      <c r="G52" s="145">
        <f>Trans_veh_VKM!I86</f>
        <v>11682.392900880686</v>
      </c>
    </row>
    <row r="53" spans="1:7" x14ac:dyDescent="0.25">
      <c r="A53" s="141" t="s">
        <v>30</v>
      </c>
      <c r="B53" s="141" t="s">
        <v>76</v>
      </c>
      <c r="C53" s="141" t="s">
        <v>212</v>
      </c>
      <c r="D53" s="145">
        <f>Trans_veh_VKM!F87</f>
        <v>10425</v>
      </c>
      <c r="E53" s="145">
        <f>Trans_veh_VKM!G87</f>
        <v>10425</v>
      </c>
      <c r="F53" s="145">
        <f>Trans_veh_VKM!H87</f>
        <v>10425</v>
      </c>
      <c r="G53" s="145">
        <f>Trans_veh_VKM!I87</f>
        <v>10425</v>
      </c>
    </row>
    <row r="54" spans="1:7" x14ac:dyDescent="0.25">
      <c r="A54" s="141" t="s">
        <v>30</v>
      </c>
      <c r="B54" s="141" t="s">
        <v>77</v>
      </c>
      <c r="C54" s="141" t="s">
        <v>212</v>
      </c>
      <c r="D54" s="145">
        <f>Trans_veh_VKM!F88</f>
        <v>11999.999999999998</v>
      </c>
      <c r="E54" s="145">
        <f>Trans_veh_VKM!G88</f>
        <v>10885.994278333295</v>
      </c>
      <c r="F54" s="145">
        <f>Trans_veh_VKM!H88</f>
        <v>10885.994278333295</v>
      </c>
      <c r="G54" s="145">
        <f>Trans_veh_VKM!I88</f>
        <v>10885.994278333295</v>
      </c>
    </row>
    <row r="55" spans="1:7" x14ac:dyDescent="0.25">
      <c r="A55" s="141" t="s">
        <v>30</v>
      </c>
      <c r="B55" s="141" t="s">
        <v>78</v>
      </c>
      <c r="C55" s="141" t="s">
        <v>212</v>
      </c>
      <c r="D55" s="145">
        <f>Trans_veh_VKM!F89</f>
        <v>16477.922001257914</v>
      </c>
      <c r="E55" s="145">
        <f>Trans_veh_VKM!G89</f>
        <v>13714.676697982606</v>
      </c>
      <c r="F55" s="145">
        <f>Trans_veh_VKM!H89</f>
        <v>13714.676697982606</v>
      </c>
      <c r="G55" s="145">
        <f>Trans_veh_VKM!I89</f>
        <v>13714.676697982606</v>
      </c>
    </row>
    <row r="56" spans="1:7" x14ac:dyDescent="0.25">
      <c r="A56" s="141" t="s">
        <v>30</v>
      </c>
      <c r="B56" s="141" t="s">
        <v>79</v>
      </c>
      <c r="C56" s="141" t="s">
        <v>212</v>
      </c>
      <c r="D56" s="145">
        <f>Trans_veh_VKM!F90</f>
        <v>10425</v>
      </c>
      <c r="E56" s="145">
        <f>Trans_veh_VKM!G90</f>
        <v>12000</v>
      </c>
      <c r="F56" s="145">
        <f>Trans_veh_VKM!H90</f>
        <v>13000</v>
      </c>
      <c r="G56" s="145">
        <f>Trans_veh_VKM!I90</f>
        <v>15000</v>
      </c>
    </row>
    <row r="57" spans="1:7" x14ac:dyDescent="0.25">
      <c r="A57" s="141" t="s">
        <v>42</v>
      </c>
      <c r="B57" s="141" t="s">
        <v>66</v>
      </c>
      <c r="C57" s="141" t="s">
        <v>212</v>
      </c>
      <c r="D57" s="145">
        <f>Trans_veh_VKM!F91</f>
        <v>14112.911215632312</v>
      </c>
      <c r="E57" s="145">
        <f>Trans_veh_VKM!G91</f>
        <v>13929.302513731982</v>
      </c>
      <c r="F57" s="145">
        <f>Trans_veh_VKM!H91</f>
        <v>13929.302513731982</v>
      </c>
      <c r="G57" s="145">
        <f>Trans_veh_VKM!I91</f>
        <v>13929.302513731982</v>
      </c>
    </row>
    <row r="58" spans="1:7" x14ac:dyDescent="0.25">
      <c r="A58" s="141" t="s">
        <v>42</v>
      </c>
      <c r="B58" s="141" t="s">
        <v>76</v>
      </c>
      <c r="C58" s="141" t="s">
        <v>212</v>
      </c>
      <c r="D58" s="145">
        <f>Trans_veh_VKM!F92</f>
        <v>10425</v>
      </c>
      <c r="E58" s="145">
        <f>Trans_veh_VKM!G92</f>
        <v>12500</v>
      </c>
      <c r="F58" s="145">
        <f>Trans_veh_VKM!H92</f>
        <v>13000</v>
      </c>
      <c r="G58" s="145">
        <f>Trans_veh_VKM!I92</f>
        <v>15000</v>
      </c>
    </row>
    <row r="59" spans="1:7" x14ac:dyDescent="0.25">
      <c r="A59" s="141" t="s">
        <v>42</v>
      </c>
      <c r="B59" s="141" t="s">
        <v>77</v>
      </c>
      <c r="C59" s="141" t="s">
        <v>212</v>
      </c>
      <c r="D59" s="145">
        <f>Trans_veh_VKM!F93</f>
        <v>12000</v>
      </c>
      <c r="E59" s="145">
        <f>Trans_veh_VKM!G93</f>
        <v>12500</v>
      </c>
      <c r="F59" s="145">
        <f>Trans_veh_VKM!H93</f>
        <v>13000</v>
      </c>
      <c r="G59" s="145">
        <f>Trans_veh_VKM!I93</f>
        <v>15000</v>
      </c>
    </row>
    <row r="60" spans="1:7" x14ac:dyDescent="0.25">
      <c r="A60" s="141" t="s">
        <v>42</v>
      </c>
      <c r="B60" s="141" t="s">
        <v>78</v>
      </c>
      <c r="C60" s="141" t="s">
        <v>212</v>
      </c>
      <c r="D60" s="145">
        <f>Trans_veh_VKM!F94</f>
        <v>16478.672168192112</v>
      </c>
      <c r="E60" s="145">
        <f>Trans_veh_VKM!G94</f>
        <v>17500</v>
      </c>
      <c r="F60" s="145">
        <f>Trans_veh_VKM!H94</f>
        <v>18500</v>
      </c>
      <c r="G60" s="145">
        <f>Trans_veh_VKM!I94</f>
        <v>20000</v>
      </c>
    </row>
    <row r="61" spans="1:7" x14ac:dyDescent="0.25">
      <c r="A61" s="141" t="s">
        <v>42</v>
      </c>
      <c r="B61" s="141" t="s">
        <v>79</v>
      </c>
      <c r="C61" s="141" t="s">
        <v>212</v>
      </c>
      <c r="D61" s="145">
        <f>Trans_veh_VKM!F95</f>
        <v>10425</v>
      </c>
      <c r="E61" s="145">
        <f>Trans_veh_VKM!G95</f>
        <v>15000</v>
      </c>
      <c r="F61" s="145">
        <f>Trans_veh_VKM!H95</f>
        <v>17500</v>
      </c>
      <c r="G61" s="145">
        <f>Trans_veh_VKM!I95</f>
        <v>20000</v>
      </c>
    </row>
    <row r="62" spans="1:7" x14ac:dyDescent="0.25">
      <c r="A62" s="141" t="s">
        <v>62</v>
      </c>
      <c r="B62" s="141" t="s">
        <v>66</v>
      </c>
      <c r="C62" s="141" t="s">
        <v>212</v>
      </c>
      <c r="D62" s="145">
        <f>Trans_veh_VKM!F96</f>
        <v>14112.911215632312</v>
      </c>
      <c r="E62" s="145">
        <f>Trans_veh_VKM!G96</f>
        <v>15000</v>
      </c>
      <c r="F62" s="145">
        <f>Trans_veh_VKM!H96</f>
        <v>15000</v>
      </c>
      <c r="G62" s="145">
        <f>Trans_veh_VKM!I96</f>
        <v>15000</v>
      </c>
    </row>
    <row r="63" spans="1:7" x14ac:dyDescent="0.25">
      <c r="A63" s="141" t="s">
        <v>62</v>
      </c>
      <c r="B63" s="141" t="s">
        <v>76</v>
      </c>
      <c r="C63" s="141" t="s">
        <v>212</v>
      </c>
      <c r="D63" s="145">
        <f>Trans_veh_VKM!F97</f>
        <v>10425</v>
      </c>
      <c r="E63" s="145">
        <f>Trans_veh_VKM!G97</f>
        <v>12500</v>
      </c>
      <c r="F63" s="145">
        <f>Trans_veh_VKM!H97</f>
        <v>13000</v>
      </c>
      <c r="G63" s="145">
        <f>Trans_veh_VKM!I97</f>
        <v>15000</v>
      </c>
    </row>
    <row r="64" spans="1:7" x14ac:dyDescent="0.25">
      <c r="A64" s="141" t="s">
        <v>62</v>
      </c>
      <c r="B64" s="141" t="s">
        <v>77</v>
      </c>
      <c r="C64" s="141" t="s">
        <v>212</v>
      </c>
      <c r="D64" s="145">
        <f>Trans_veh_VKM!F98</f>
        <v>12000</v>
      </c>
      <c r="E64" s="145">
        <f>Trans_veh_VKM!G98</f>
        <v>12500</v>
      </c>
      <c r="F64" s="145">
        <f>Trans_veh_VKM!H98</f>
        <v>13000</v>
      </c>
      <c r="G64" s="145">
        <f>Trans_veh_VKM!I98</f>
        <v>15000</v>
      </c>
    </row>
    <row r="65" spans="1:7" x14ac:dyDescent="0.25">
      <c r="A65" s="141" t="s">
        <v>62</v>
      </c>
      <c r="B65" s="141" t="s">
        <v>78</v>
      </c>
      <c r="C65" s="141" t="s">
        <v>212</v>
      </c>
      <c r="D65" s="145">
        <f>Trans_veh_VKM!F99</f>
        <v>16478.672168192112</v>
      </c>
      <c r="E65" s="145">
        <f>Trans_veh_VKM!G99</f>
        <v>17500</v>
      </c>
      <c r="F65" s="145">
        <f>Trans_veh_VKM!H99</f>
        <v>18500</v>
      </c>
      <c r="G65" s="145">
        <f>Trans_veh_VKM!I99</f>
        <v>20000</v>
      </c>
    </row>
    <row r="66" spans="1:7" x14ac:dyDescent="0.25">
      <c r="A66" s="141" t="s">
        <v>62</v>
      </c>
      <c r="B66" s="141" t="s">
        <v>79</v>
      </c>
      <c r="C66" s="141" t="s">
        <v>212</v>
      </c>
      <c r="D66" s="145">
        <f>Trans_veh_VKM!F100</f>
        <v>10425</v>
      </c>
      <c r="E66" s="145">
        <f>Trans_veh_VKM!G100</f>
        <v>15000</v>
      </c>
      <c r="F66" s="145">
        <f>Trans_veh_VKM!H100</f>
        <v>17500</v>
      </c>
      <c r="G66" s="145">
        <f>Trans_veh_VKM!I100</f>
        <v>20000</v>
      </c>
    </row>
    <row r="67" spans="1:7" x14ac:dyDescent="0.25">
      <c r="A67" s="141" t="s">
        <v>63</v>
      </c>
      <c r="B67" s="141" t="s">
        <v>66</v>
      </c>
      <c r="C67" s="141" t="s">
        <v>212</v>
      </c>
      <c r="D67" s="145">
        <f>Trans_veh_VKM!F101</f>
        <v>14112.911215632312</v>
      </c>
      <c r="E67" s="145">
        <f>Trans_veh_VKM!G101</f>
        <v>15000</v>
      </c>
      <c r="F67" s="145">
        <f>Trans_veh_VKM!H101</f>
        <v>15000</v>
      </c>
      <c r="G67" s="145">
        <f>Trans_veh_VKM!I101</f>
        <v>15000</v>
      </c>
    </row>
    <row r="68" spans="1:7" x14ac:dyDescent="0.25">
      <c r="A68" s="141" t="s">
        <v>63</v>
      </c>
      <c r="B68" s="141" t="s">
        <v>76</v>
      </c>
      <c r="C68" s="141" t="s">
        <v>212</v>
      </c>
      <c r="D68" s="145">
        <f>Trans_veh_VKM!F102</f>
        <v>10425</v>
      </c>
      <c r="E68" s="145">
        <f>Trans_veh_VKM!G102</f>
        <v>12500</v>
      </c>
      <c r="F68" s="145">
        <f>Trans_veh_VKM!H102</f>
        <v>13000</v>
      </c>
      <c r="G68" s="145">
        <f>Trans_veh_VKM!I102</f>
        <v>15000</v>
      </c>
    </row>
    <row r="69" spans="1:7" x14ac:dyDescent="0.25">
      <c r="A69" s="141" t="s">
        <v>63</v>
      </c>
      <c r="B69" s="141" t="s">
        <v>77</v>
      </c>
      <c r="C69" s="141" t="s">
        <v>212</v>
      </c>
      <c r="D69" s="145">
        <f>Trans_veh_VKM!F103</f>
        <v>12000</v>
      </c>
      <c r="E69" s="145">
        <f>Trans_veh_VKM!G103</f>
        <v>12500</v>
      </c>
      <c r="F69" s="145">
        <f>Trans_veh_VKM!H103</f>
        <v>13000</v>
      </c>
      <c r="G69" s="145">
        <f>Trans_veh_VKM!I103</f>
        <v>15000</v>
      </c>
    </row>
    <row r="70" spans="1:7" x14ac:dyDescent="0.25">
      <c r="A70" s="141" t="s">
        <v>63</v>
      </c>
      <c r="B70" s="141" t="s">
        <v>78</v>
      </c>
      <c r="C70" s="141" t="s">
        <v>212</v>
      </c>
      <c r="D70" s="145">
        <f>Trans_veh_VKM!F104</f>
        <v>16478.672168192112</v>
      </c>
      <c r="E70" s="145">
        <f>Trans_veh_VKM!G104</f>
        <v>17500</v>
      </c>
      <c r="F70" s="145">
        <f>Trans_veh_VKM!H104</f>
        <v>18500</v>
      </c>
      <c r="G70" s="145">
        <f>Trans_veh_VKM!I104</f>
        <v>20000</v>
      </c>
    </row>
    <row r="71" spans="1:7" x14ac:dyDescent="0.25">
      <c r="A71" s="141" t="s">
        <v>63</v>
      </c>
      <c r="B71" s="141" t="s">
        <v>79</v>
      </c>
      <c r="C71" s="141" t="s">
        <v>212</v>
      </c>
      <c r="D71" s="145">
        <f>Trans_veh_VKM!F105</f>
        <v>10425</v>
      </c>
      <c r="E71" s="145">
        <f>Trans_veh_VKM!G105</f>
        <v>15000</v>
      </c>
      <c r="F71" s="145">
        <f>Trans_veh_VKM!H105</f>
        <v>17500</v>
      </c>
      <c r="G71" s="145">
        <f>Trans_veh_VKM!I105</f>
        <v>20000</v>
      </c>
    </row>
    <row r="72" spans="1:7" x14ac:dyDescent="0.25">
      <c r="A72" s="141" t="s">
        <v>64</v>
      </c>
      <c r="B72" s="141" t="s">
        <v>66</v>
      </c>
      <c r="C72" s="141" t="s">
        <v>212</v>
      </c>
      <c r="D72" s="145">
        <f>Trans_veh_VKM!F106</f>
        <v>14112.911215632312</v>
      </c>
      <c r="E72" s="145">
        <f>Trans_veh_VKM!G106</f>
        <v>17500</v>
      </c>
      <c r="F72" s="145">
        <f>Trans_veh_VKM!H106</f>
        <v>18500</v>
      </c>
      <c r="G72" s="145">
        <f>Trans_veh_VKM!I106</f>
        <v>20000</v>
      </c>
    </row>
    <row r="73" spans="1:7" x14ac:dyDescent="0.25">
      <c r="A73" s="141" t="s">
        <v>64</v>
      </c>
      <c r="B73" s="141" t="s">
        <v>76</v>
      </c>
      <c r="C73" s="141" t="s">
        <v>212</v>
      </c>
      <c r="D73" s="145">
        <f>Trans_veh_VKM!F107</f>
        <v>10425</v>
      </c>
      <c r="E73" s="145">
        <f>Trans_veh_VKM!G107</f>
        <v>15000</v>
      </c>
      <c r="F73" s="145">
        <f>Trans_veh_VKM!H107</f>
        <v>17500</v>
      </c>
      <c r="G73" s="145">
        <f>Trans_veh_VKM!I107</f>
        <v>20000</v>
      </c>
    </row>
    <row r="74" spans="1:7" x14ac:dyDescent="0.25">
      <c r="A74" s="141" t="s">
        <v>64</v>
      </c>
      <c r="B74" s="141" t="s">
        <v>77</v>
      </c>
      <c r="C74" s="141" t="s">
        <v>212</v>
      </c>
      <c r="D74" s="145">
        <f>Trans_veh_VKM!F108</f>
        <v>12000</v>
      </c>
      <c r="E74" s="145">
        <f>Trans_veh_VKM!G108</f>
        <v>15000</v>
      </c>
      <c r="F74" s="145">
        <f>Trans_veh_VKM!H108</f>
        <v>17000</v>
      </c>
      <c r="G74" s="145">
        <f>Trans_veh_VKM!I108</f>
        <v>20000</v>
      </c>
    </row>
    <row r="75" spans="1:7" x14ac:dyDescent="0.25">
      <c r="A75" s="141" t="s">
        <v>64</v>
      </c>
      <c r="B75" s="141" t="s">
        <v>78</v>
      </c>
      <c r="C75" s="141" t="s">
        <v>212</v>
      </c>
      <c r="D75" s="145">
        <f>Trans_veh_VKM!F109</f>
        <v>16478.672168192112</v>
      </c>
      <c r="E75" s="145">
        <f>Trans_veh_VKM!G109</f>
        <v>20000</v>
      </c>
      <c r="F75" s="145">
        <f>Trans_veh_VKM!H109</f>
        <v>22500</v>
      </c>
      <c r="G75" s="145">
        <f>Trans_veh_VKM!I109</f>
        <v>25000</v>
      </c>
    </row>
    <row r="76" spans="1:7" x14ac:dyDescent="0.25">
      <c r="A76" s="141" t="s">
        <v>64</v>
      </c>
      <c r="B76" s="141" t="s">
        <v>79</v>
      </c>
      <c r="C76" s="141" t="s">
        <v>212</v>
      </c>
      <c r="D76" s="145">
        <f>Trans_veh_VKM!F110</f>
        <v>10425</v>
      </c>
      <c r="E76" s="145">
        <f>Trans_veh_VKM!G110</f>
        <v>16000</v>
      </c>
      <c r="F76" s="145">
        <f>Trans_veh_VKM!H110</f>
        <v>20000</v>
      </c>
      <c r="G76" s="145">
        <f>Trans_veh_VKM!I110</f>
        <v>25000</v>
      </c>
    </row>
  </sheetData>
  <autoFilter ref="A1:G76" xr:uid="{05130EA8-1592-424D-BC0C-CBD126515FBC}">
    <sortState xmlns:xlrd2="http://schemas.microsoft.com/office/spreadsheetml/2017/richdata2" ref="A2:G76">
      <sortCondition ref="C1:C76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04FB-4DF7-48AF-8C58-CBC70C5C5360}">
  <sheetPr>
    <tabColor theme="9" tint="0.79998168889431442"/>
  </sheetPr>
  <dimension ref="A1:G101"/>
  <sheetViews>
    <sheetView workbookViewId="0">
      <selection activeCell="G101" sqref="A1:G101"/>
    </sheetView>
  </sheetViews>
  <sheetFormatPr defaultRowHeight="15" x14ac:dyDescent="0.25"/>
  <sheetData>
    <row r="1" spans="1:7" x14ac:dyDescent="0.25">
      <c r="A1" s="16"/>
      <c r="B1" s="16"/>
      <c r="C1" s="16"/>
      <c r="D1" s="141">
        <v>2015</v>
      </c>
      <c r="E1" s="141">
        <v>2050</v>
      </c>
      <c r="F1" s="141">
        <v>2060</v>
      </c>
      <c r="G1" s="141">
        <v>2100</v>
      </c>
    </row>
    <row r="2" spans="1:7" x14ac:dyDescent="0.25">
      <c r="A2" s="141" t="s">
        <v>30</v>
      </c>
      <c r="B2" s="141" t="s">
        <v>66</v>
      </c>
      <c r="C2" s="141" t="s">
        <v>243</v>
      </c>
      <c r="D2" s="29">
        <v>0</v>
      </c>
      <c r="E2" s="29">
        <v>1.2499999999999961E-2</v>
      </c>
      <c r="F2" s="29">
        <v>1.2499999999999961E-2</v>
      </c>
      <c r="G2" s="29">
        <v>1.2499999999999961E-2</v>
      </c>
    </row>
    <row r="3" spans="1:7" x14ac:dyDescent="0.25">
      <c r="A3" s="141" t="s">
        <v>30</v>
      </c>
      <c r="B3" s="141" t="s">
        <v>66</v>
      </c>
      <c r="C3" s="141" t="s">
        <v>244</v>
      </c>
      <c r="D3" s="29">
        <v>0.35</v>
      </c>
      <c r="E3" s="29">
        <v>0.36533781306507002</v>
      </c>
      <c r="F3" s="29">
        <v>0.36533781306507002</v>
      </c>
      <c r="G3" s="29">
        <v>0.36533781306507002</v>
      </c>
    </row>
    <row r="4" spans="1:7" x14ac:dyDescent="0.25">
      <c r="A4" s="141" t="s">
        <v>30</v>
      </c>
      <c r="B4" s="141" t="s">
        <v>66</v>
      </c>
      <c r="C4" s="141" t="s">
        <v>245</v>
      </c>
      <c r="D4" s="29">
        <v>0.27180864272543309</v>
      </c>
      <c r="E4" s="29">
        <v>0.185</v>
      </c>
      <c r="F4" s="29">
        <v>0.185</v>
      </c>
      <c r="G4" s="29">
        <v>0.185</v>
      </c>
    </row>
    <row r="5" spans="1:7" x14ac:dyDescent="0.25">
      <c r="A5" s="141" t="s">
        <v>30</v>
      </c>
      <c r="B5" s="141" t="s">
        <v>66</v>
      </c>
      <c r="C5" s="141" t="s">
        <v>246</v>
      </c>
      <c r="D5" s="29">
        <v>0.37819135727456688</v>
      </c>
      <c r="E5" s="29">
        <v>0.43716218693493009</v>
      </c>
      <c r="F5" s="29">
        <v>0.43716218693493009</v>
      </c>
      <c r="G5" s="29">
        <v>0.43716218693493009</v>
      </c>
    </row>
    <row r="6" spans="1:7" x14ac:dyDescent="0.25">
      <c r="A6" s="141" t="s">
        <v>30</v>
      </c>
      <c r="B6" s="141" t="s">
        <v>76</v>
      </c>
      <c r="C6" s="141" t="s">
        <v>243</v>
      </c>
      <c r="D6" s="29">
        <v>0.38700000000000012</v>
      </c>
      <c r="E6" s="29">
        <v>4.9999999999999968E-2</v>
      </c>
      <c r="F6" s="29">
        <v>4.9999999999999968E-2</v>
      </c>
      <c r="G6" s="29">
        <v>4.9999999999999968E-2</v>
      </c>
    </row>
    <row r="7" spans="1:7" x14ac:dyDescent="0.25">
      <c r="A7" s="141" t="s">
        <v>30</v>
      </c>
      <c r="B7" s="141" t="s">
        <v>76</v>
      </c>
      <c r="C7" s="141" t="s">
        <v>244</v>
      </c>
      <c r="D7" s="29">
        <v>0</v>
      </c>
      <c r="E7" s="29">
        <v>0.15</v>
      </c>
      <c r="F7" s="29">
        <v>0.15</v>
      </c>
      <c r="G7" s="29">
        <v>0.15</v>
      </c>
    </row>
    <row r="8" spans="1:7" x14ac:dyDescent="0.25">
      <c r="A8" s="141" t="s">
        <v>30</v>
      </c>
      <c r="B8" s="141" t="s">
        <v>76</v>
      </c>
      <c r="C8" s="141" t="s">
        <v>245</v>
      </c>
      <c r="D8" s="29">
        <v>0.14099999999999999</v>
      </c>
      <c r="E8" s="29">
        <v>0.04</v>
      </c>
      <c r="F8" s="29">
        <v>0.04</v>
      </c>
      <c r="G8" s="29">
        <v>0.04</v>
      </c>
    </row>
    <row r="9" spans="1:7" x14ac:dyDescent="0.25">
      <c r="A9" s="141" t="s">
        <v>30</v>
      </c>
      <c r="B9" s="141" t="s">
        <v>76</v>
      </c>
      <c r="C9" s="141" t="s">
        <v>246</v>
      </c>
      <c r="D9" s="29">
        <v>0.47199999999999998</v>
      </c>
      <c r="E9" s="29">
        <v>0.76</v>
      </c>
      <c r="F9" s="29">
        <v>0.76</v>
      </c>
      <c r="G9" s="29">
        <v>0.76</v>
      </c>
    </row>
    <row r="10" spans="1:7" x14ac:dyDescent="0.25">
      <c r="A10" s="141" t="s">
        <v>30</v>
      </c>
      <c r="B10" s="141" t="s">
        <v>77</v>
      </c>
      <c r="C10" s="141" t="s">
        <v>243</v>
      </c>
      <c r="D10" s="29">
        <v>0.14285765102160061</v>
      </c>
      <c r="E10" s="29">
        <v>4.9999999999999968E-2</v>
      </c>
      <c r="F10" s="29">
        <v>4.9999999999999968E-2</v>
      </c>
      <c r="G10" s="29">
        <v>4.9999999999999968E-2</v>
      </c>
    </row>
    <row r="11" spans="1:7" x14ac:dyDescent="0.25">
      <c r="A11" s="141" t="s">
        <v>30</v>
      </c>
      <c r="B11" s="141" t="s">
        <v>77</v>
      </c>
      <c r="C11" s="141" t="s">
        <v>244</v>
      </c>
      <c r="D11" s="29">
        <v>7.7142348978399319E-2</v>
      </c>
      <c r="E11" s="29">
        <v>0.15</v>
      </c>
      <c r="F11" s="29">
        <v>0.15</v>
      </c>
      <c r="G11" s="29">
        <v>0.15</v>
      </c>
    </row>
    <row r="12" spans="1:7" x14ac:dyDescent="0.25">
      <c r="A12" s="141" t="s">
        <v>30</v>
      </c>
      <c r="B12" s="141" t="s">
        <v>77</v>
      </c>
      <c r="C12" s="141" t="s">
        <v>245</v>
      </c>
      <c r="D12" s="29">
        <v>0.24</v>
      </c>
      <c r="E12" s="29">
        <v>0.04</v>
      </c>
      <c r="F12" s="29">
        <v>0.04</v>
      </c>
      <c r="G12" s="29">
        <v>0.04</v>
      </c>
    </row>
    <row r="13" spans="1:7" x14ac:dyDescent="0.25">
      <c r="A13" s="141" t="s">
        <v>30</v>
      </c>
      <c r="B13" s="141" t="s">
        <v>77</v>
      </c>
      <c r="C13" s="141" t="s">
        <v>246</v>
      </c>
      <c r="D13" s="29">
        <v>0.54</v>
      </c>
      <c r="E13" s="29">
        <v>0.76</v>
      </c>
      <c r="F13" s="29">
        <v>0.76</v>
      </c>
      <c r="G13" s="29">
        <v>0.76</v>
      </c>
    </row>
    <row r="14" spans="1:7" x14ac:dyDescent="0.25">
      <c r="A14" s="141" t="s">
        <v>30</v>
      </c>
      <c r="B14" s="141" t="s">
        <v>78</v>
      </c>
      <c r="C14" s="141" t="s">
        <v>243</v>
      </c>
      <c r="D14" s="29">
        <v>0.14285765102160061</v>
      </c>
      <c r="E14" s="29">
        <v>3.0000000000000051E-2</v>
      </c>
      <c r="F14" s="29">
        <v>3.0000000000000051E-2</v>
      </c>
      <c r="G14" s="29">
        <v>3.0000000000000051E-2</v>
      </c>
    </row>
    <row r="15" spans="1:7" x14ac:dyDescent="0.25">
      <c r="A15" s="141" t="s">
        <v>30</v>
      </c>
      <c r="B15" s="141" t="s">
        <v>78</v>
      </c>
      <c r="C15" s="141" t="s">
        <v>244</v>
      </c>
      <c r="D15" s="29">
        <v>7.7142348978399319E-2</v>
      </c>
      <c r="E15" s="29">
        <v>0.1</v>
      </c>
      <c r="F15" s="29">
        <v>0.1</v>
      </c>
      <c r="G15" s="29">
        <v>0.1</v>
      </c>
    </row>
    <row r="16" spans="1:7" x14ac:dyDescent="0.25">
      <c r="A16" s="141" t="s">
        <v>30</v>
      </c>
      <c r="B16" s="141" t="s">
        <v>78</v>
      </c>
      <c r="C16" s="141" t="s">
        <v>245</v>
      </c>
      <c r="D16" s="29">
        <v>0.24</v>
      </c>
      <c r="E16" s="29">
        <v>0.15</v>
      </c>
      <c r="F16" s="29">
        <v>0.15</v>
      </c>
      <c r="G16" s="29">
        <v>0.15</v>
      </c>
    </row>
    <row r="17" spans="1:7" x14ac:dyDescent="0.25">
      <c r="A17" s="141" t="s">
        <v>30</v>
      </c>
      <c r="B17" s="141" t="s">
        <v>78</v>
      </c>
      <c r="C17" s="141" t="s">
        <v>246</v>
      </c>
      <c r="D17" s="29">
        <v>0.54</v>
      </c>
      <c r="E17" s="29">
        <v>0.72</v>
      </c>
      <c r="F17" s="29">
        <v>0.72</v>
      </c>
      <c r="G17" s="29">
        <v>0.72</v>
      </c>
    </row>
    <row r="18" spans="1:7" x14ac:dyDescent="0.25">
      <c r="A18" s="141" t="s">
        <v>30</v>
      </c>
      <c r="B18" s="141" t="s">
        <v>79</v>
      </c>
      <c r="C18" s="141" t="s">
        <v>243</v>
      </c>
      <c r="D18" s="29">
        <v>0.14285765102160061</v>
      </c>
      <c r="E18" s="29">
        <v>3.0000000000000051E-2</v>
      </c>
      <c r="F18" s="29">
        <v>3.0000000000000051E-2</v>
      </c>
      <c r="G18" s="29">
        <v>3.0000000000000051E-2</v>
      </c>
    </row>
    <row r="19" spans="1:7" x14ac:dyDescent="0.25">
      <c r="A19" s="141" t="s">
        <v>30</v>
      </c>
      <c r="B19" s="141" t="s">
        <v>79</v>
      </c>
      <c r="C19" s="141" t="s">
        <v>244</v>
      </c>
      <c r="D19" s="29">
        <v>7.7142348978399319E-2</v>
      </c>
      <c r="E19" s="29">
        <v>0.1</v>
      </c>
      <c r="F19" s="29">
        <v>0.1</v>
      </c>
      <c r="G19" s="29">
        <v>0.1</v>
      </c>
    </row>
    <row r="20" spans="1:7" x14ac:dyDescent="0.25">
      <c r="A20" s="141" t="s">
        <v>30</v>
      </c>
      <c r="B20" s="141" t="s">
        <v>79</v>
      </c>
      <c r="C20" s="141" t="s">
        <v>245</v>
      </c>
      <c r="D20" s="29">
        <v>0.24</v>
      </c>
      <c r="E20" s="29">
        <v>0.15</v>
      </c>
      <c r="F20" s="29">
        <v>0.15</v>
      </c>
      <c r="G20" s="29">
        <v>0.15</v>
      </c>
    </row>
    <row r="21" spans="1:7" x14ac:dyDescent="0.25">
      <c r="A21" s="141" t="s">
        <v>30</v>
      </c>
      <c r="B21" s="141" t="s">
        <v>79</v>
      </c>
      <c r="C21" s="141" t="s">
        <v>246</v>
      </c>
      <c r="D21" s="29">
        <v>0.54</v>
      </c>
      <c r="E21" s="29">
        <v>0.72</v>
      </c>
      <c r="F21" s="29">
        <v>0.72</v>
      </c>
      <c r="G21" s="29">
        <v>0.72</v>
      </c>
    </row>
    <row r="22" spans="1:7" x14ac:dyDescent="0.25">
      <c r="A22" s="141" t="s">
        <v>42</v>
      </c>
      <c r="B22" s="141" t="s">
        <v>66</v>
      </c>
      <c r="C22" s="141" t="s">
        <v>243</v>
      </c>
      <c r="D22" s="29">
        <v>0</v>
      </c>
      <c r="E22" s="29">
        <v>1.500000000000001E-2</v>
      </c>
      <c r="F22" s="29">
        <v>1.500000000000001E-2</v>
      </c>
      <c r="G22" s="29">
        <v>1.500000000000001E-2</v>
      </c>
    </row>
    <row r="23" spans="1:7" x14ac:dyDescent="0.25">
      <c r="A23" s="141" t="s">
        <v>42</v>
      </c>
      <c r="B23" s="141" t="s">
        <v>66</v>
      </c>
      <c r="C23" s="141" t="s">
        <v>244</v>
      </c>
      <c r="D23" s="29">
        <v>0.35</v>
      </c>
      <c r="E23" s="29">
        <v>0.2056756261301399</v>
      </c>
      <c r="F23" s="29">
        <v>0.2056756261301399</v>
      </c>
      <c r="G23" s="29">
        <v>0.2056756261301399</v>
      </c>
    </row>
    <row r="24" spans="1:7" x14ac:dyDescent="0.25">
      <c r="A24" s="141" t="s">
        <v>42</v>
      </c>
      <c r="B24" s="141" t="s">
        <v>66</v>
      </c>
      <c r="C24" s="141" t="s">
        <v>245</v>
      </c>
      <c r="D24" s="29">
        <v>0.27180864272543309</v>
      </c>
      <c r="E24" s="29">
        <v>0.29499999999999998</v>
      </c>
      <c r="F24" s="29">
        <v>0.29499999999999998</v>
      </c>
      <c r="G24" s="29">
        <v>0.29499999999999998</v>
      </c>
    </row>
    <row r="25" spans="1:7" x14ac:dyDescent="0.25">
      <c r="A25" s="141" t="s">
        <v>42</v>
      </c>
      <c r="B25" s="141" t="s">
        <v>66</v>
      </c>
      <c r="C25" s="141" t="s">
        <v>246</v>
      </c>
      <c r="D25" s="29">
        <v>0.37819135727456688</v>
      </c>
      <c r="E25" s="29">
        <v>0.4843243738698601</v>
      </c>
      <c r="F25" s="29">
        <v>0.4843243738698601</v>
      </c>
      <c r="G25" s="29">
        <v>0.4843243738698601</v>
      </c>
    </row>
    <row r="26" spans="1:7" x14ac:dyDescent="0.25">
      <c r="A26" s="141" t="s">
        <v>42</v>
      </c>
      <c r="B26" s="141" t="s">
        <v>76</v>
      </c>
      <c r="C26" s="141" t="s">
        <v>243</v>
      </c>
      <c r="D26" s="29">
        <v>0.38700000000000012</v>
      </c>
      <c r="E26" s="29">
        <v>0.15</v>
      </c>
      <c r="F26" s="29">
        <v>0.15</v>
      </c>
      <c r="G26" s="29">
        <v>0.15</v>
      </c>
    </row>
    <row r="27" spans="1:7" x14ac:dyDescent="0.25">
      <c r="A27" s="141" t="s">
        <v>42</v>
      </c>
      <c r="B27" s="141" t="s">
        <v>76</v>
      </c>
      <c r="C27" s="141" t="s">
        <v>244</v>
      </c>
      <c r="D27" s="29">
        <v>0</v>
      </c>
      <c r="E27" s="29">
        <v>0.1</v>
      </c>
      <c r="F27" s="29">
        <v>0.1</v>
      </c>
      <c r="G27" s="29">
        <v>0.1</v>
      </c>
    </row>
    <row r="28" spans="1:7" x14ac:dyDescent="0.25">
      <c r="A28" s="141" t="s">
        <v>42</v>
      </c>
      <c r="B28" s="141" t="s">
        <v>76</v>
      </c>
      <c r="C28" s="141" t="s">
        <v>245</v>
      </c>
      <c r="D28" s="29">
        <v>0.14099999999999999</v>
      </c>
      <c r="E28" s="29">
        <v>0.15</v>
      </c>
      <c r="F28" s="29">
        <v>0.15</v>
      </c>
      <c r="G28" s="29">
        <v>0.15</v>
      </c>
    </row>
    <row r="29" spans="1:7" x14ac:dyDescent="0.25">
      <c r="A29" s="141" t="s">
        <v>42</v>
      </c>
      <c r="B29" s="141" t="s">
        <v>76</v>
      </c>
      <c r="C29" s="141" t="s">
        <v>246</v>
      </c>
      <c r="D29" s="29">
        <v>0.47199999999999998</v>
      </c>
      <c r="E29" s="29">
        <v>0.6</v>
      </c>
      <c r="F29" s="29">
        <v>0.6</v>
      </c>
      <c r="G29" s="29">
        <v>0.6</v>
      </c>
    </row>
    <row r="30" spans="1:7" x14ac:dyDescent="0.25">
      <c r="A30" s="141" t="s">
        <v>42</v>
      </c>
      <c r="B30" s="141" t="s">
        <v>77</v>
      </c>
      <c r="C30" s="141" t="s">
        <v>243</v>
      </c>
      <c r="D30" s="29">
        <v>0.14285765102160061</v>
      </c>
      <c r="E30" s="29">
        <v>0.15</v>
      </c>
      <c r="F30" s="29">
        <v>0.15</v>
      </c>
      <c r="G30" s="29">
        <v>0.15</v>
      </c>
    </row>
    <row r="31" spans="1:7" x14ac:dyDescent="0.25">
      <c r="A31" s="141" t="s">
        <v>42</v>
      </c>
      <c r="B31" s="141" t="s">
        <v>77</v>
      </c>
      <c r="C31" s="141" t="s">
        <v>244</v>
      </c>
      <c r="D31" s="29">
        <v>7.7142348978399319E-2</v>
      </c>
      <c r="E31" s="29">
        <v>0.1</v>
      </c>
      <c r="F31" s="29">
        <v>0.1</v>
      </c>
      <c r="G31" s="29">
        <v>0.1</v>
      </c>
    </row>
    <row r="32" spans="1:7" x14ac:dyDescent="0.25">
      <c r="A32" s="141" t="s">
        <v>42</v>
      </c>
      <c r="B32" s="141" t="s">
        <v>77</v>
      </c>
      <c r="C32" s="141" t="s">
        <v>245</v>
      </c>
      <c r="D32" s="29">
        <v>0.24</v>
      </c>
      <c r="E32" s="29">
        <v>0.15</v>
      </c>
      <c r="F32" s="29">
        <v>0.15</v>
      </c>
      <c r="G32" s="29">
        <v>0.15</v>
      </c>
    </row>
    <row r="33" spans="1:7" x14ac:dyDescent="0.25">
      <c r="A33" s="141" t="s">
        <v>42</v>
      </c>
      <c r="B33" s="141" t="s">
        <v>77</v>
      </c>
      <c r="C33" s="141" t="s">
        <v>246</v>
      </c>
      <c r="D33" s="29">
        <v>0.54</v>
      </c>
      <c r="E33" s="29">
        <v>0.6</v>
      </c>
      <c r="F33" s="29">
        <v>0.6</v>
      </c>
      <c r="G33" s="29">
        <v>0.6</v>
      </c>
    </row>
    <row r="34" spans="1:7" x14ac:dyDescent="0.25">
      <c r="A34" s="141" t="s">
        <v>42</v>
      </c>
      <c r="B34" s="141" t="s">
        <v>78</v>
      </c>
      <c r="C34" s="141" t="s">
        <v>243</v>
      </c>
      <c r="D34" s="29">
        <v>0.14285765102160061</v>
      </c>
      <c r="E34" s="29">
        <v>2.000000000000007E-2</v>
      </c>
      <c r="F34" s="29">
        <v>2.000000000000007E-2</v>
      </c>
      <c r="G34" s="29">
        <v>2.000000000000007E-2</v>
      </c>
    </row>
    <row r="35" spans="1:7" x14ac:dyDescent="0.25">
      <c r="A35" s="141" t="s">
        <v>42</v>
      </c>
      <c r="B35" s="141" t="s">
        <v>78</v>
      </c>
      <c r="C35" s="141" t="s">
        <v>244</v>
      </c>
      <c r="D35" s="29">
        <v>7.7142348978399319E-2</v>
      </c>
      <c r="E35" s="29">
        <v>0.08</v>
      </c>
      <c r="F35" s="29">
        <v>0.08</v>
      </c>
      <c r="G35" s="29">
        <v>0.08</v>
      </c>
    </row>
    <row r="36" spans="1:7" x14ac:dyDescent="0.25">
      <c r="A36" s="141" t="s">
        <v>42</v>
      </c>
      <c r="B36" s="141" t="s">
        <v>78</v>
      </c>
      <c r="C36" s="141" t="s">
        <v>245</v>
      </c>
      <c r="D36" s="29">
        <v>0.24</v>
      </c>
      <c r="E36" s="29">
        <v>0.31</v>
      </c>
      <c r="F36" s="29">
        <v>0.31</v>
      </c>
      <c r="G36" s="29">
        <v>0.31</v>
      </c>
    </row>
    <row r="37" spans="1:7" x14ac:dyDescent="0.25">
      <c r="A37" s="141" t="s">
        <v>42</v>
      </c>
      <c r="B37" s="141" t="s">
        <v>78</v>
      </c>
      <c r="C37" s="141" t="s">
        <v>246</v>
      </c>
      <c r="D37" s="29">
        <v>0.54</v>
      </c>
      <c r="E37" s="29">
        <v>0.59</v>
      </c>
      <c r="F37" s="29">
        <v>0.59</v>
      </c>
      <c r="G37" s="29">
        <v>0.59</v>
      </c>
    </row>
    <row r="38" spans="1:7" x14ac:dyDescent="0.25">
      <c r="A38" s="141" t="s">
        <v>42</v>
      </c>
      <c r="B38" s="141" t="s">
        <v>79</v>
      </c>
      <c r="C38" s="141" t="s">
        <v>243</v>
      </c>
      <c r="D38" s="29">
        <v>0.14285765102160061</v>
      </c>
      <c r="E38" s="29">
        <v>2.000000000000007E-2</v>
      </c>
      <c r="F38" s="29">
        <v>2.000000000000007E-2</v>
      </c>
      <c r="G38" s="29">
        <v>2.000000000000007E-2</v>
      </c>
    </row>
    <row r="39" spans="1:7" x14ac:dyDescent="0.25">
      <c r="A39" s="141" t="s">
        <v>42</v>
      </c>
      <c r="B39" s="141" t="s">
        <v>79</v>
      </c>
      <c r="C39" s="141" t="s">
        <v>244</v>
      </c>
      <c r="D39" s="29">
        <v>7.7142348978399319E-2</v>
      </c>
      <c r="E39" s="29">
        <v>0.08</v>
      </c>
      <c r="F39" s="29">
        <v>0.08</v>
      </c>
      <c r="G39" s="29">
        <v>0.08</v>
      </c>
    </row>
    <row r="40" spans="1:7" x14ac:dyDescent="0.25">
      <c r="A40" s="141" t="s">
        <v>42</v>
      </c>
      <c r="B40" s="141" t="s">
        <v>79</v>
      </c>
      <c r="C40" s="141" t="s">
        <v>245</v>
      </c>
      <c r="D40" s="29">
        <v>0.24</v>
      </c>
      <c r="E40" s="29">
        <v>0.31</v>
      </c>
      <c r="F40" s="29">
        <v>0.31</v>
      </c>
      <c r="G40" s="29">
        <v>0.31</v>
      </c>
    </row>
    <row r="41" spans="1:7" x14ac:dyDescent="0.25">
      <c r="A41" s="141" t="s">
        <v>42</v>
      </c>
      <c r="B41" s="141" t="s">
        <v>79</v>
      </c>
      <c r="C41" s="141" t="s">
        <v>246</v>
      </c>
      <c r="D41" s="29">
        <v>0.54</v>
      </c>
      <c r="E41" s="29">
        <v>0.59</v>
      </c>
      <c r="F41" s="29">
        <v>0.59</v>
      </c>
      <c r="G41" s="29">
        <v>0.59</v>
      </c>
    </row>
    <row r="42" spans="1:7" x14ac:dyDescent="0.25">
      <c r="A42" s="141" t="s">
        <v>62</v>
      </c>
      <c r="B42" s="141" t="s">
        <v>66</v>
      </c>
      <c r="C42" s="141" t="s">
        <v>243</v>
      </c>
      <c r="D42" s="29">
        <v>0</v>
      </c>
      <c r="E42" s="29">
        <v>1.500000000000001E-2</v>
      </c>
      <c r="F42" s="29">
        <v>1.500000000000001E-2</v>
      </c>
      <c r="G42" s="29">
        <v>1.500000000000001E-2</v>
      </c>
    </row>
    <row r="43" spans="1:7" x14ac:dyDescent="0.25">
      <c r="A43" s="141" t="s">
        <v>62</v>
      </c>
      <c r="B43" s="141" t="s">
        <v>66</v>
      </c>
      <c r="C43" s="141" t="s">
        <v>244</v>
      </c>
      <c r="D43" s="29">
        <v>0.35</v>
      </c>
      <c r="E43" s="29">
        <v>0.2056756261301399</v>
      </c>
      <c r="F43" s="29">
        <v>0.2056756261301399</v>
      </c>
      <c r="G43" s="29">
        <v>0.2056756261301399</v>
      </c>
    </row>
    <row r="44" spans="1:7" x14ac:dyDescent="0.25">
      <c r="A44" s="141" t="s">
        <v>62</v>
      </c>
      <c r="B44" s="141" t="s">
        <v>66</v>
      </c>
      <c r="C44" s="141" t="s">
        <v>245</v>
      </c>
      <c r="D44" s="29">
        <v>0.27180864272543309</v>
      </c>
      <c r="E44" s="29">
        <v>0.29499999999999998</v>
      </c>
      <c r="F44" s="29">
        <v>0.29499999999999998</v>
      </c>
      <c r="G44" s="29">
        <v>0.29499999999999998</v>
      </c>
    </row>
    <row r="45" spans="1:7" x14ac:dyDescent="0.25">
      <c r="A45" s="141" t="s">
        <v>62</v>
      </c>
      <c r="B45" s="141" t="s">
        <v>66</v>
      </c>
      <c r="C45" s="141" t="s">
        <v>246</v>
      </c>
      <c r="D45" s="29">
        <v>0.37819135727456688</v>
      </c>
      <c r="E45" s="29">
        <v>0.4843243738698601</v>
      </c>
      <c r="F45" s="29">
        <v>0.4843243738698601</v>
      </c>
      <c r="G45" s="29">
        <v>0.4843243738698601</v>
      </c>
    </row>
    <row r="46" spans="1:7" x14ac:dyDescent="0.25">
      <c r="A46" s="141" t="s">
        <v>62</v>
      </c>
      <c r="B46" s="141" t="s">
        <v>76</v>
      </c>
      <c r="C46" s="141" t="s">
        <v>243</v>
      </c>
      <c r="D46" s="29">
        <v>0.38700000000000012</v>
      </c>
      <c r="E46" s="29">
        <v>0.15</v>
      </c>
      <c r="F46" s="29">
        <v>0.15</v>
      </c>
      <c r="G46" s="29">
        <v>0.15</v>
      </c>
    </row>
    <row r="47" spans="1:7" x14ac:dyDescent="0.25">
      <c r="A47" s="141" t="s">
        <v>62</v>
      </c>
      <c r="B47" s="141" t="s">
        <v>76</v>
      </c>
      <c r="C47" s="141" t="s">
        <v>244</v>
      </c>
      <c r="D47" s="29">
        <v>0</v>
      </c>
      <c r="E47" s="29">
        <v>0.1</v>
      </c>
      <c r="F47" s="29">
        <v>0.1</v>
      </c>
      <c r="G47" s="29">
        <v>0.1</v>
      </c>
    </row>
    <row r="48" spans="1:7" x14ac:dyDescent="0.25">
      <c r="A48" s="141" t="s">
        <v>62</v>
      </c>
      <c r="B48" s="141" t="s">
        <v>76</v>
      </c>
      <c r="C48" s="141" t="s">
        <v>245</v>
      </c>
      <c r="D48" s="29">
        <v>0.14099999999999999</v>
      </c>
      <c r="E48" s="29">
        <v>0.15</v>
      </c>
      <c r="F48" s="29">
        <v>0.15</v>
      </c>
      <c r="G48" s="29">
        <v>0.15</v>
      </c>
    </row>
    <row r="49" spans="1:7" x14ac:dyDescent="0.25">
      <c r="A49" s="141" t="s">
        <v>62</v>
      </c>
      <c r="B49" s="141" t="s">
        <v>76</v>
      </c>
      <c r="C49" s="141" t="s">
        <v>246</v>
      </c>
      <c r="D49" s="29">
        <v>0.47199999999999998</v>
      </c>
      <c r="E49" s="29">
        <v>0.6</v>
      </c>
      <c r="F49" s="29">
        <v>0.6</v>
      </c>
      <c r="G49" s="29">
        <v>0.6</v>
      </c>
    </row>
    <row r="50" spans="1:7" x14ac:dyDescent="0.25">
      <c r="A50" s="141" t="s">
        <v>62</v>
      </c>
      <c r="B50" s="141" t="s">
        <v>77</v>
      </c>
      <c r="C50" s="141" t="s">
        <v>243</v>
      </c>
      <c r="D50" s="29">
        <v>0.14285765102160061</v>
      </c>
      <c r="E50" s="29">
        <v>0.15</v>
      </c>
      <c r="F50" s="29">
        <v>0.15</v>
      </c>
      <c r="G50" s="29">
        <v>0.15</v>
      </c>
    </row>
    <row r="51" spans="1:7" x14ac:dyDescent="0.25">
      <c r="A51" s="141" t="s">
        <v>62</v>
      </c>
      <c r="B51" s="141" t="s">
        <v>77</v>
      </c>
      <c r="C51" s="141" t="s">
        <v>244</v>
      </c>
      <c r="D51" s="29">
        <v>7.7142348978399319E-2</v>
      </c>
      <c r="E51" s="29">
        <v>0.1</v>
      </c>
      <c r="F51" s="29">
        <v>0.1</v>
      </c>
      <c r="G51" s="29">
        <v>0.1</v>
      </c>
    </row>
    <row r="52" spans="1:7" x14ac:dyDescent="0.25">
      <c r="A52" s="141" t="s">
        <v>62</v>
      </c>
      <c r="B52" s="141" t="s">
        <v>77</v>
      </c>
      <c r="C52" s="141" t="s">
        <v>245</v>
      </c>
      <c r="D52" s="29">
        <v>0.24</v>
      </c>
      <c r="E52" s="29">
        <v>0.15</v>
      </c>
      <c r="F52" s="29">
        <v>0.15</v>
      </c>
      <c r="G52" s="29">
        <v>0.15</v>
      </c>
    </row>
    <row r="53" spans="1:7" x14ac:dyDescent="0.25">
      <c r="A53" s="141" t="s">
        <v>62</v>
      </c>
      <c r="B53" s="141" t="s">
        <v>77</v>
      </c>
      <c r="C53" s="141" t="s">
        <v>246</v>
      </c>
      <c r="D53" s="29">
        <v>0.54</v>
      </c>
      <c r="E53" s="29">
        <v>0.6</v>
      </c>
      <c r="F53" s="29">
        <v>0.6</v>
      </c>
      <c r="G53" s="29">
        <v>0.6</v>
      </c>
    </row>
    <row r="54" spans="1:7" x14ac:dyDescent="0.25">
      <c r="A54" s="141" t="s">
        <v>62</v>
      </c>
      <c r="B54" s="141" t="s">
        <v>78</v>
      </c>
      <c r="C54" s="141" t="s">
        <v>243</v>
      </c>
      <c r="D54" s="29">
        <v>0.14285765102160061</v>
      </c>
      <c r="E54" s="29">
        <v>2.000000000000007E-2</v>
      </c>
      <c r="F54" s="29">
        <v>2.000000000000007E-2</v>
      </c>
      <c r="G54" s="29">
        <v>2.000000000000007E-2</v>
      </c>
    </row>
    <row r="55" spans="1:7" x14ac:dyDescent="0.25">
      <c r="A55" s="141" t="s">
        <v>62</v>
      </c>
      <c r="B55" s="141" t="s">
        <v>78</v>
      </c>
      <c r="C55" s="141" t="s">
        <v>244</v>
      </c>
      <c r="D55" s="29">
        <v>7.7142348978399319E-2</v>
      </c>
      <c r="E55" s="29">
        <v>0.08</v>
      </c>
      <c r="F55" s="29">
        <v>0.08</v>
      </c>
      <c r="G55" s="29">
        <v>0.08</v>
      </c>
    </row>
    <row r="56" spans="1:7" x14ac:dyDescent="0.25">
      <c r="A56" s="141" t="s">
        <v>62</v>
      </c>
      <c r="B56" s="141" t="s">
        <v>78</v>
      </c>
      <c r="C56" s="141" t="s">
        <v>245</v>
      </c>
      <c r="D56" s="29">
        <v>0.24</v>
      </c>
      <c r="E56" s="29">
        <v>0.31</v>
      </c>
      <c r="F56" s="29">
        <v>0.31</v>
      </c>
      <c r="G56" s="29">
        <v>0.31</v>
      </c>
    </row>
    <row r="57" spans="1:7" x14ac:dyDescent="0.25">
      <c r="A57" s="141" t="s">
        <v>62</v>
      </c>
      <c r="B57" s="141" t="s">
        <v>78</v>
      </c>
      <c r="C57" s="141" t="s">
        <v>246</v>
      </c>
      <c r="D57" s="29">
        <v>0.54</v>
      </c>
      <c r="E57" s="29">
        <v>0.59</v>
      </c>
      <c r="F57" s="29">
        <v>0.59</v>
      </c>
      <c r="G57" s="29">
        <v>0.59</v>
      </c>
    </row>
    <row r="58" spans="1:7" x14ac:dyDescent="0.25">
      <c r="A58" s="141" t="s">
        <v>62</v>
      </c>
      <c r="B58" s="141" t="s">
        <v>79</v>
      </c>
      <c r="C58" s="141" t="s">
        <v>243</v>
      </c>
      <c r="D58" s="29">
        <v>0.14285765102160061</v>
      </c>
      <c r="E58" s="29">
        <v>2.000000000000007E-2</v>
      </c>
      <c r="F58" s="29">
        <v>2.000000000000007E-2</v>
      </c>
      <c r="G58" s="29">
        <v>2.000000000000007E-2</v>
      </c>
    </row>
    <row r="59" spans="1:7" x14ac:dyDescent="0.25">
      <c r="A59" s="141" t="s">
        <v>62</v>
      </c>
      <c r="B59" s="141" t="s">
        <v>79</v>
      </c>
      <c r="C59" s="141" t="s">
        <v>244</v>
      </c>
      <c r="D59" s="29">
        <v>7.7142348978399319E-2</v>
      </c>
      <c r="E59" s="29">
        <v>0.08</v>
      </c>
      <c r="F59" s="29">
        <v>0.08</v>
      </c>
      <c r="G59" s="29">
        <v>0.08</v>
      </c>
    </row>
    <row r="60" spans="1:7" x14ac:dyDescent="0.25">
      <c r="A60" s="141" t="s">
        <v>62</v>
      </c>
      <c r="B60" s="141" t="s">
        <v>79</v>
      </c>
      <c r="C60" s="141" t="s">
        <v>245</v>
      </c>
      <c r="D60" s="29">
        <v>0.24</v>
      </c>
      <c r="E60" s="29">
        <v>0.31</v>
      </c>
      <c r="F60" s="29">
        <v>0.31</v>
      </c>
      <c r="G60" s="29">
        <v>0.31</v>
      </c>
    </row>
    <row r="61" spans="1:7" x14ac:dyDescent="0.25">
      <c r="A61" s="141" t="s">
        <v>62</v>
      </c>
      <c r="B61" s="141" t="s">
        <v>79</v>
      </c>
      <c r="C61" s="141" t="s">
        <v>246</v>
      </c>
      <c r="D61" s="29">
        <v>0.54</v>
      </c>
      <c r="E61" s="29">
        <v>0.59</v>
      </c>
      <c r="F61" s="29">
        <v>0.59</v>
      </c>
      <c r="G61" s="29">
        <v>0.59</v>
      </c>
    </row>
    <row r="62" spans="1:7" x14ac:dyDescent="0.25">
      <c r="A62" s="141" t="s">
        <v>63</v>
      </c>
      <c r="B62" s="141" t="s">
        <v>66</v>
      </c>
      <c r="C62" s="141" t="s">
        <v>243</v>
      </c>
      <c r="D62" s="29">
        <v>0</v>
      </c>
      <c r="E62" s="29">
        <v>1.500000000000001E-2</v>
      </c>
      <c r="F62" s="29">
        <v>1.500000000000001E-2</v>
      </c>
      <c r="G62" s="29">
        <v>1.500000000000001E-2</v>
      </c>
    </row>
    <row r="63" spans="1:7" x14ac:dyDescent="0.25">
      <c r="A63" s="141" t="s">
        <v>63</v>
      </c>
      <c r="B63" s="141" t="s">
        <v>66</v>
      </c>
      <c r="C63" s="141" t="s">
        <v>244</v>
      </c>
      <c r="D63" s="29">
        <v>0.35</v>
      </c>
      <c r="E63" s="29">
        <v>0.2056756261301399</v>
      </c>
      <c r="F63" s="29">
        <v>0.2056756261301399</v>
      </c>
      <c r="G63" s="29">
        <v>0.2056756261301399</v>
      </c>
    </row>
    <row r="64" spans="1:7" x14ac:dyDescent="0.25">
      <c r="A64" s="141" t="s">
        <v>63</v>
      </c>
      <c r="B64" s="141" t="s">
        <v>66</v>
      </c>
      <c r="C64" s="141" t="s">
        <v>245</v>
      </c>
      <c r="D64" s="29">
        <v>0.27180864272543309</v>
      </c>
      <c r="E64" s="29">
        <v>0.29499999999999998</v>
      </c>
      <c r="F64" s="29">
        <v>0.29499999999999998</v>
      </c>
      <c r="G64" s="29">
        <v>0.29499999999999998</v>
      </c>
    </row>
    <row r="65" spans="1:7" x14ac:dyDescent="0.25">
      <c r="A65" s="141" t="s">
        <v>63</v>
      </c>
      <c r="B65" s="141" t="s">
        <v>66</v>
      </c>
      <c r="C65" s="141" t="s">
        <v>246</v>
      </c>
      <c r="D65" s="29">
        <v>0.37819135727456688</v>
      </c>
      <c r="E65" s="29">
        <v>0.4843243738698601</v>
      </c>
      <c r="F65" s="29">
        <v>0.4843243738698601</v>
      </c>
      <c r="G65" s="29">
        <v>0.4843243738698601</v>
      </c>
    </row>
    <row r="66" spans="1:7" x14ac:dyDescent="0.25">
      <c r="A66" s="141" t="s">
        <v>63</v>
      </c>
      <c r="B66" s="141" t="s">
        <v>76</v>
      </c>
      <c r="C66" s="141" t="s">
        <v>243</v>
      </c>
      <c r="D66" s="29">
        <v>0.38700000000000012</v>
      </c>
      <c r="E66" s="29">
        <v>0.15</v>
      </c>
      <c r="F66" s="29">
        <v>0.15</v>
      </c>
      <c r="G66" s="29">
        <v>0.15</v>
      </c>
    </row>
    <row r="67" spans="1:7" x14ac:dyDescent="0.25">
      <c r="A67" s="141" t="s">
        <v>63</v>
      </c>
      <c r="B67" s="141" t="s">
        <v>76</v>
      </c>
      <c r="C67" s="141" t="s">
        <v>244</v>
      </c>
      <c r="D67" s="29">
        <v>0</v>
      </c>
      <c r="E67" s="29">
        <v>0.1</v>
      </c>
      <c r="F67" s="29">
        <v>0.1</v>
      </c>
      <c r="G67" s="29">
        <v>0.1</v>
      </c>
    </row>
    <row r="68" spans="1:7" x14ac:dyDescent="0.25">
      <c r="A68" s="141" t="s">
        <v>63</v>
      </c>
      <c r="B68" s="141" t="s">
        <v>76</v>
      </c>
      <c r="C68" s="141" t="s">
        <v>245</v>
      </c>
      <c r="D68" s="29">
        <v>0.14099999999999999</v>
      </c>
      <c r="E68" s="29">
        <v>0.15</v>
      </c>
      <c r="F68" s="29">
        <v>0.15</v>
      </c>
      <c r="G68" s="29">
        <v>0.15</v>
      </c>
    </row>
    <row r="69" spans="1:7" x14ac:dyDescent="0.25">
      <c r="A69" s="141" t="s">
        <v>63</v>
      </c>
      <c r="B69" s="141" t="s">
        <v>76</v>
      </c>
      <c r="C69" s="141" t="s">
        <v>246</v>
      </c>
      <c r="D69" s="29">
        <v>0.47199999999999998</v>
      </c>
      <c r="E69" s="29">
        <v>0.6</v>
      </c>
      <c r="F69" s="29">
        <v>0.6</v>
      </c>
      <c r="G69" s="29">
        <v>0.6</v>
      </c>
    </row>
    <row r="70" spans="1:7" x14ac:dyDescent="0.25">
      <c r="A70" s="141" t="s">
        <v>63</v>
      </c>
      <c r="B70" s="141" t="s">
        <v>77</v>
      </c>
      <c r="C70" s="141" t="s">
        <v>243</v>
      </c>
      <c r="D70" s="29">
        <v>0.14285765102160061</v>
      </c>
      <c r="E70" s="29">
        <v>0.15</v>
      </c>
      <c r="F70" s="29">
        <v>0.15</v>
      </c>
      <c r="G70" s="29">
        <v>0.15</v>
      </c>
    </row>
    <row r="71" spans="1:7" x14ac:dyDescent="0.25">
      <c r="A71" s="141" t="s">
        <v>63</v>
      </c>
      <c r="B71" s="141" t="s">
        <v>77</v>
      </c>
      <c r="C71" s="141" t="s">
        <v>244</v>
      </c>
      <c r="D71" s="29">
        <v>7.7142348978399319E-2</v>
      </c>
      <c r="E71" s="29">
        <v>0.1</v>
      </c>
      <c r="F71" s="29">
        <v>0.1</v>
      </c>
      <c r="G71" s="29">
        <v>0.1</v>
      </c>
    </row>
    <row r="72" spans="1:7" x14ac:dyDescent="0.25">
      <c r="A72" s="141" t="s">
        <v>63</v>
      </c>
      <c r="B72" s="141" t="s">
        <v>77</v>
      </c>
      <c r="C72" s="141" t="s">
        <v>245</v>
      </c>
      <c r="D72" s="29">
        <v>0.24</v>
      </c>
      <c r="E72" s="29">
        <v>0.15</v>
      </c>
      <c r="F72" s="29">
        <v>0.15</v>
      </c>
      <c r="G72" s="29">
        <v>0.15</v>
      </c>
    </row>
    <row r="73" spans="1:7" x14ac:dyDescent="0.25">
      <c r="A73" s="141" t="s">
        <v>63</v>
      </c>
      <c r="B73" s="141" t="s">
        <v>77</v>
      </c>
      <c r="C73" s="141" t="s">
        <v>246</v>
      </c>
      <c r="D73" s="29">
        <v>0.54</v>
      </c>
      <c r="E73" s="29">
        <v>0.6</v>
      </c>
      <c r="F73" s="29">
        <v>0.6</v>
      </c>
      <c r="G73" s="29">
        <v>0.6</v>
      </c>
    </row>
    <row r="74" spans="1:7" x14ac:dyDescent="0.25">
      <c r="A74" s="141" t="s">
        <v>63</v>
      </c>
      <c r="B74" s="141" t="s">
        <v>78</v>
      </c>
      <c r="C74" s="141" t="s">
        <v>243</v>
      </c>
      <c r="D74" s="29">
        <v>0.14285765102160061</v>
      </c>
      <c r="E74" s="29">
        <v>2.000000000000007E-2</v>
      </c>
      <c r="F74" s="29">
        <v>2.000000000000007E-2</v>
      </c>
      <c r="G74" s="29">
        <v>2.000000000000007E-2</v>
      </c>
    </row>
    <row r="75" spans="1:7" x14ac:dyDescent="0.25">
      <c r="A75" s="141" t="s">
        <v>63</v>
      </c>
      <c r="B75" s="141" t="s">
        <v>78</v>
      </c>
      <c r="C75" s="141" t="s">
        <v>244</v>
      </c>
      <c r="D75" s="29">
        <v>7.7142348978399319E-2</v>
      </c>
      <c r="E75" s="29">
        <v>0.08</v>
      </c>
      <c r="F75" s="29">
        <v>0.08</v>
      </c>
      <c r="G75" s="29">
        <v>0.08</v>
      </c>
    </row>
    <row r="76" spans="1:7" x14ac:dyDescent="0.25">
      <c r="A76" s="141" t="s">
        <v>63</v>
      </c>
      <c r="B76" s="141" t="s">
        <v>78</v>
      </c>
      <c r="C76" s="141" t="s">
        <v>245</v>
      </c>
      <c r="D76" s="29">
        <v>0.24</v>
      </c>
      <c r="E76" s="29">
        <v>0.31</v>
      </c>
      <c r="F76" s="29">
        <v>0.31</v>
      </c>
      <c r="G76" s="29">
        <v>0.31</v>
      </c>
    </row>
    <row r="77" spans="1:7" x14ac:dyDescent="0.25">
      <c r="A77" s="141" t="s">
        <v>63</v>
      </c>
      <c r="B77" s="141" t="s">
        <v>78</v>
      </c>
      <c r="C77" s="141" t="s">
        <v>246</v>
      </c>
      <c r="D77" s="29">
        <v>0.54</v>
      </c>
      <c r="E77" s="29">
        <v>0.59</v>
      </c>
      <c r="F77" s="29">
        <v>0.59</v>
      </c>
      <c r="G77" s="29">
        <v>0.59</v>
      </c>
    </row>
    <row r="78" spans="1:7" x14ac:dyDescent="0.25">
      <c r="A78" s="141" t="s">
        <v>63</v>
      </c>
      <c r="B78" s="141" t="s">
        <v>79</v>
      </c>
      <c r="C78" s="141" t="s">
        <v>243</v>
      </c>
      <c r="D78" s="29">
        <v>0.14285765102160061</v>
      </c>
      <c r="E78" s="29">
        <v>2.000000000000007E-2</v>
      </c>
      <c r="F78" s="29">
        <v>2.000000000000007E-2</v>
      </c>
      <c r="G78" s="29">
        <v>2.000000000000007E-2</v>
      </c>
    </row>
    <row r="79" spans="1:7" x14ac:dyDescent="0.25">
      <c r="A79" s="141" t="s">
        <v>63</v>
      </c>
      <c r="B79" s="141" t="s">
        <v>79</v>
      </c>
      <c r="C79" s="141" t="s">
        <v>244</v>
      </c>
      <c r="D79" s="29">
        <v>7.7142348978399319E-2</v>
      </c>
      <c r="E79" s="29">
        <v>0.08</v>
      </c>
      <c r="F79" s="29">
        <v>0.08</v>
      </c>
      <c r="G79" s="29">
        <v>0.08</v>
      </c>
    </row>
    <row r="80" spans="1:7" x14ac:dyDescent="0.25">
      <c r="A80" s="141" t="s">
        <v>63</v>
      </c>
      <c r="B80" s="141" t="s">
        <v>79</v>
      </c>
      <c r="C80" s="141" t="s">
        <v>245</v>
      </c>
      <c r="D80" s="29">
        <v>0.24</v>
      </c>
      <c r="E80" s="29">
        <v>0.31</v>
      </c>
      <c r="F80" s="29">
        <v>0.31</v>
      </c>
      <c r="G80" s="29">
        <v>0.31</v>
      </c>
    </row>
    <row r="81" spans="1:7" x14ac:dyDescent="0.25">
      <c r="A81" s="141" t="s">
        <v>63</v>
      </c>
      <c r="B81" s="141" t="s">
        <v>79</v>
      </c>
      <c r="C81" s="141" t="s">
        <v>246</v>
      </c>
      <c r="D81" s="29">
        <v>0.54</v>
      </c>
      <c r="E81" s="29">
        <v>0.59</v>
      </c>
      <c r="F81" s="29">
        <v>0.59</v>
      </c>
      <c r="G81" s="29">
        <v>0.59</v>
      </c>
    </row>
    <row r="82" spans="1:7" x14ac:dyDescent="0.25">
      <c r="A82" s="141" t="s">
        <v>64</v>
      </c>
      <c r="B82" s="141" t="s">
        <v>66</v>
      </c>
      <c r="C82" s="141" t="s">
        <v>243</v>
      </c>
      <c r="D82" s="29">
        <v>0</v>
      </c>
      <c r="E82" s="29">
        <f>((G82-D82)*(35)/(2100-2015))+D82</f>
        <v>0.10294117647058823</v>
      </c>
      <c r="F82" s="29">
        <f>((G82-D82)*(45)/(2100-2015))+D82</f>
        <v>0.13235294117647059</v>
      </c>
      <c r="G82" s="29">
        <v>0.25</v>
      </c>
    </row>
    <row r="83" spans="1:7" x14ac:dyDescent="0.25">
      <c r="A83" s="141" t="s">
        <v>64</v>
      </c>
      <c r="B83" s="141" t="s">
        <v>66</v>
      </c>
      <c r="C83" s="141" t="s">
        <v>244</v>
      </c>
      <c r="D83" s="29">
        <v>0.35</v>
      </c>
      <c r="E83" s="29">
        <f t="shared" ref="E83:E101" si="0">((G83-D83)*(35)/(2100-2015))+D83</f>
        <v>0.22647058823529409</v>
      </c>
      <c r="F83" s="29">
        <f t="shared" ref="F83:F101" si="1">((G83-D83)*(45)/(2100-2015))+D83</f>
        <v>0.19117647058823528</v>
      </c>
      <c r="G83" s="29">
        <v>0.05</v>
      </c>
    </row>
    <row r="84" spans="1:7" x14ac:dyDescent="0.25">
      <c r="A84" s="141" t="s">
        <v>64</v>
      </c>
      <c r="B84" s="141" t="s">
        <v>66</v>
      </c>
      <c r="C84" s="141" t="s">
        <v>245</v>
      </c>
      <c r="D84" s="29">
        <v>0.27180864272543309</v>
      </c>
      <c r="E84" s="29">
        <f t="shared" si="0"/>
        <v>0.26282861336790181</v>
      </c>
      <c r="F84" s="29">
        <f t="shared" si="1"/>
        <v>0.26026289069432146</v>
      </c>
      <c r="G84" s="29">
        <v>0.25</v>
      </c>
    </row>
    <row r="85" spans="1:7" x14ac:dyDescent="0.25">
      <c r="A85" s="141" t="s">
        <v>64</v>
      </c>
      <c r="B85" s="141" t="s">
        <v>66</v>
      </c>
      <c r="C85" s="141" t="s">
        <v>246</v>
      </c>
      <c r="D85" s="29">
        <v>0.37819135727456688</v>
      </c>
      <c r="E85" s="29">
        <f t="shared" si="0"/>
        <v>0.40775962192621584</v>
      </c>
      <c r="F85" s="29">
        <f t="shared" si="1"/>
        <v>0.41620769754097264</v>
      </c>
      <c r="G85" s="29">
        <v>0.45</v>
      </c>
    </row>
    <row r="86" spans="1:7" x14ac:dyDescent="0.25">
      <c r="A86" s="141" t="s">
        <v>64</v>
      </c>
      <c r="B86" s="141" t="s">
        <v>76</v>
      </c>
      <c r="C86" s="141" t="s">
        <v>243</v>
      </c>
      <c r="D86" s="29">
        <v>0.38700000000000012</v>
      </c>
      <c r="E86" s="29">
        <f t="shared" si="0"/>
        <v>0.33058823529411774</v>
      </c>
      <c r="F86" s="29">
        <f t="shared" si="1"/>
        <v>0.31447058823529417</v>
      </c>
      <c r="G86" s="29">
        <v>0.25</v>
      </c>
    </row>
    <row r="87" spans="1:7" x14ac:dyDescent="0.25">
      <c r="A87" s="141" t="s">
        <v>64</v>
      </c>
      <c r="B87" s="141" t="s">
        <v>76</v>
      </c>
      <c r="C87" s="141" t="s">
        <v>244</v>
      </c>
      <c r="D87" s="29">
        <v>0</v>
      </c>
      <c r="E87" s="29">
        <f t="shared" si="0"/>
        <v>2.0588235294117647E-2</v>
      </c>
      <c r="F87" s="29">
        <f t="shared" si="1"/>
        <v>2.6470588235294117E-2</v>
      </c>
      <c r="G87" s="29">
        <v>0.05</v>
      </c>
    </row>
    <row r="88" spans="1:7" x14ac:dyDescent="0.25">
      <c r="A88" s="141" t="s">
        <v>64</v>
      </c>
      <c r="B88" s="141" t="s">
        <v>76</v>
      </c>
      <c r="C88" s="141" t="s">
        <v>245</v>
      </c>
      <c r="D88" s="29">
        <v>0.14099999999999999</v>
      </c>
      <c r="E88" s="29">
        <f t="shared" si="0"/>
        <v>0.18588235294117647</v>
      </c>
      <c r="F88" s="29">
        <f t="shared" si="1"/>
        <v>0.19870588235294118</v>
      </c>
      <c r="G88" s="29">
        <v>0.25</v>
      </c>
    </row>
    <row r="89" spans="1:7" x14ac:dyDescent="0.25">
      <c r="A89" s="141" t="s">
        <v>64</v>
      </c>
      <c r="B89" s="141" t="s">
        <v>76</v>
      </c>
      <c r="C89" s="141" t="s">
        <v>246</v>
      </c>
      <c r="D89" s="29">
        <v>0.47199999999999998</v>
      </c>
      <c r="E89" s="29">
        <f t="shared" si="0"/>
        <v>0.46294117647058824</v>
      </c>
      <c r="F89" s="29">
        <f t="shared" si="1"/>
        <v>0.46035294117647058</v>
      </c>
      <c r="G89" s="29">
        <v>0.45</v>
      </c>
    </row>
    <row r="90" spans="1:7" x14ac:dyDescent="0.25">
      <c r="A90" s="141" t="s">
        <v>64</v>
      </c>
      <c r="B90" s="141" t="s">
        <v>77</v>
      </c>
      <c r="C90" s="141" t="s">
        <v>243</v>
      </c>
      <c r="D90" s="29">
        <v>0.14285765102160061</v>
      </c>
      <c r="E90" s="29">
        <f t="shared" si="0"/>
        <v>0.18697508883623565</v>
      </c>
      <c r="F90" s="29">
        <f t="shared" si="1"/>
        <v>0.19958007106898851</v>
      </c>
      <c r="G90" s="29">
        <v>0.25</v>
      </c>
    </row>
    <row r="91" spans="1:7" x14ac:dyDescent="0.25">
      <c r="A91" s="141" t="s">
        <v>64</v>
      </c>
      <c r="B91" s="141" t="s">
        <v>77</v>
      </c>
      <c r="C91" s="141" t="s">
        <v>244</v>
      </c>
      <c r="D91" s="29">
        <v>7.7142348978399319E-2</v>
      </c>
      <c r="E91" s="29">
        <f t="shared" si="0"/>
        <v>6.5966087634352549E-2</v>
      </c>
      <c r="F91" s="29">
        <f t="shared" si="1"/>
        <v>6.2772870107482032E-2</v>
      </c>
      <c r="G91" s="29">
        <v>0.05</v>
      </c>
    </row>
    <row r="92" spans="1:7" x14ac:dyDescent="0.25">
      <c r="A92" s="141" t="s">
        <v>64</v>
      </c>
      <c r="B92" s="141" t="s">
        <v>77</v>
      </c>
      <c r="C92" s="141" t="s">
        <v>245</v>
      </c>
      <c r="D92" s="29">
        <v>0.24</v>
      </c>
      <c r="E92" s="29">
        <f t="shared" si="0"/>
        <v>0.24411764705882352</v>
      </c>
      <c r="F92" s="29">
        <f t="shared" si="1"/>
        <v>0.24529411764705883</v>
      </c>
      <c r="G92" s="29">
        <v>0.25</v>
      </c>
    </row>
    <row r="93" spans="1:7" x14ac:dyDescent="0.25">
      <c r="A93" s="141" t="s">
        <v>64</v>
      </c>
      <c r="B93" s="141" t="s">
        <v>77</v>
      </c>
      <c r="C93" s="141" t="s">
        <v>246</v>
      </c>
      <c r="D93" s="29">
        <v>0.54</v>
      </c>
      <c r="E93" s="29">
        <f t="shared" si="0"/>
        <v>0.50294117647058822</v>
      </c>
      <c r="F93" s="29">
        <f t="shared" si="1"/>
        <v>0.4923529411764706</v>
      </c>
      <c r="G93" s="29">
        <v>0.45</v>
      </c>
    </row>
    <row r="94" spans="1:7" x14ac:dyDescent="0.25">
      <c r="A94" s="141" t="s">
        <v>64</v>
      </c>
      <c r="B94" s="141" t="s">
        <v>78</v>
      </c>
      <c r="C94" s="141" t="s">
        <v>243</v>
      </c>
      <c r="D94" s="29">
        <v>0.14285765102160061</v>
      </c>
      <c r="E94" s="29">
        <f t="shared" si="0"/>
        <v>0.18697508883623565</v>
      </c>
      <c r="F94" s="29">
        <f t="shared" si="1"/>
        <v>0.19958007106898851</v>
      </c>
      <c r="G94" s="29">
        <v>0.25</v>
      </c>
    </row>
    <row r="95" spans="1:7" x14ac:dyDescent="0.25">
      <c r="A95" s="141" t="s">
        <v>64</v>
      </c>
      <c r="B95" s="141" t="s">
        <v>78</v>
      </c>
      <c r="C95" s="141" t="s">
        <v>244</v>
      </c>
      <c r="D95" s="29">
        <v>7.7142348978399319E-2</v>
      </c>
      <c r="E95" s="29">
        <f t="shared" si="0"/>
        <v>6.5966087634352549E-2</v>
      </c>
      <c r="F95" s="29">
        <f t="shared" si="1"/>
        <v>6.2772870107482032E-2</v>
      </c>
      <c r="G95" s="29">
        <v>0.05</v>
      </c>
    </row>
    <row r="96" spans="1:7" x14ac:dyDescent="0.25">
      <c r="A96" s="141" t="s">
        <v>64</v>
      </c>
      <c r="B96" s="141" t="s">
        <v>78</v>
      </c>
      <c r="C96" s="141" t="s">
        <v>245</v>
      </c>
      <c r="D96" s="29">
        <v>0.24</v>
      </c>
      <c r="E96" s="29">
        <f t="shared" si="0"/>
        <v>0.24411764705882352</v>
      </c>
      <c r="F96" s="29">
        <f t="shared" si="1"/>
        <v>0.24529411764705883</v>
      </c>
      <c r="G96" s="29">
        <v>0.25</v>
      </c>
    </row>
    <row r="97" spans="1:7" x14ac:dyDescent="0.25">
      <c r="A97" s="141" t="s">
        <v>64</v>
      </c>
      <c r="B97" s="141" t="s">
        <v>78</v>
      </c>
      <c r="C97" s="141" t="s">
        <v>246</v>
      </c>
      <c r="D97" s="29">
        <v>0.54</v>
      </c>
      <c r="E97" s="29">
        <f t="shared" si="0"/>
        <v>0.50294117647058822</v>
      </c>
      <c r="F97" s="29">
        <f t="shared" si="1"/>
        <v>0.4923529411764706</v>
      </c>
      <c r="G97" s="29">
        <v>0.45</v>
      </c>
    </row>
    <row r="98" spans="1:7" x14ac:dyDescent="0.25">
      <c r="A98" s="141" t="s">
        <v>64</v>
      </c>
      <c r="B98" s="141" t="s">
        <v>79</v>
      </c>
      <c r="C98" s="141" t="s">
        <v>243</v>
      </c>
      <c r="D98" s="29">
        <v>0.14285765102160061</v>
      </c>
      <c r="E98" s="29">
        <f t="shared" si="0"/>
        <v>0.18697508883623565</v>
      </c>
      <c r="F98" s="29">
        <f t="shared" si="1"/>
        <v>0.19958007106898851</v>
      </c>
      <c r="G98" s="29">
        <v>0.25</v>
      </c>
    </row>
    <row r="99" spans="1:7" x14ac:dyDescent="0.25">
      <c r="A99" s="141" t="s">
        <v>64</v>
      </c>
      <c r="B99" s="141" t="s">
        <v>79</v>
      </c>
      <c r="C99" s="141" t="s">
        <v>244</v>
      </c>
      <c r="D99" s="29">
        <v>7.7142348978399319E-2</v>
      </c>
      <c r="E99" s="29">
        <f t="shared" si="0"/>
        <v>6.5966087634352549E-2</v>
      </c>
      <c r="F99" s="29">
        <f t="shared" si="1"/>
        <v>6.2772870107482032E-2</v>
      </c>
      <c r="G99" s="29">
        <v>0.05</v>
      </c>
    </row>
    <row r="100" spans="1:7" x14ac:dyDescent="0.25">
      <c r="A100" s="141" t="s">
        <v>64</v>
      </c>
      <c r="B100" s="141" t="s">
        <v>79</v>
      </c>
      <c r="C100" s="141" t="s">
        <v>245</v>
      </c>
      <c r="D100" s="29">
        <v>0.24</v>
      </c>
      <c r="E100" s="29">
        <f t="shared" si="0"/>
        <v>0.24411764705882352</v>
      </c>
      <c r="F100" s="29">
        <f t="shared" si="1"/>
        <v>0.24529411764705883</v>
      </c>
      <c r="G100" s="29">
        <v>0.25</v>
      </c>
    </row>
    <row r="101" spans="1:7" x14ac:dyDescent="0.25">
      <c r="A101" s="141" t="s">
        <v>64</v>
      </c>
      <c r="B101" s="141" t="s">
        <v>79</v>
      </c>
      <c r="C101" s="141" t="s">
        <v>246</v>
      </c>
      <c r="D101" s="29">
        <v>0.54</v>
      </c>
      <c r="E101" s="29">
        <f t="shared" si="0"/>
        <v>0.50294117647058822</v>
      </c>
      <c r="F101" s="29">
        <f t="shared" si="1"/>
        <v>0.4923529411764706</v>
      </c>
      <c r="G101" s="29">
        <v>0.45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7297-B25F-4D41-A99A-A32AFF61DF11}">
  <sheetPr>
    <tabColor theme="9" tint="0.79998168889431442"/>
  </sheetPr>
  <dimension ref="A1:G151"/>
  <sheetViews>
    <sheetView workbookViewId="0">
      <selection activeCell="D2" sqref="D2:G151"/>
    </sheetView>
  </sheetViews>
  <sheetFormatPr defaultRowHeight="15" x14ac:dyDescent="0.25"/>
  <cols>
    <col min="1" max="3" width="9.140625" style="12"/>
  </cols>
  <sheetData>
    <row r="1" spans="1:7" x14ac:dyDescent="0.25">
      <c r="A1" s="141"/>
      <c r="B1" s="141"/>
      <c r="C1" s="141"/>
      <c r="D1" s="141">
        <v>2015</v>
      </c>
      <c r="E1" s="141">
        <v>2050</v>
      </c>
      <c r="F1" s="141">
        <v>2060</v>
      </c>
      <c r="G1" s="141">
        <v>2100</v>
      </c>
    </row>
    <row r="2" spans="1:7" ht="15.75" x14ac:dyDescent="0.25">
      <c r="A2" s="141" t="s">
        <v>30</v>
      </c>
      <c r="B2" s="141" t="s">
        <v>66</v>
      </c>
      <c r="C2" s="174" t="s">
        <v>249</v>
      </c>
      <c r="D2" s="175">
        <v>0.71999999999600006</v>
      </c>
      <c r="E2" s="175">
        <v>0.13692280722908823</v>
      </c>
      <c r="F2" s="175">
        <v>0.13692280722908823</v>
      </c>
      <c r="G2" s="175">
        <v>0.13692280722908823</v>
      </c>
    </row>
    <row r="3" spans="1:7" ht="15.75" x14ac:dyDescent="0.25">
      <c r="A3" s="141" t="s">
        <v>30</v>
      </c>
      <c r="B3" s="141" t="s">
        <v>66</v>
      </c>
      <c r="C3" s="174" t="s">
        <v>250</v>
      </c>
      <c r="D3" s="66">
        <v>0.18</v>
      </c>
      <c r="E3" s="176">
        <v>9.2003112917933682E-3</v>
      </c>
      <c r="F3" s="176">
        <v>9.2003112917933682E-3</v>
      </c>
      <c r="G3" s="176">
        <v>9.2003112917933682E-3</v>
      </c>
    </row>
    <row r="4" spans="1:7" ht="15.75" x14ac:dyDescent="0.25">
      <c r="A4" s="141" t="s">
        <v>30</v>
      </c>
      <c r="B4" s="141" t="s">
        <v>66</v>
      </c>
      <c r="C4" s="174" t="s">
        <v>251</v>
      </c>
      <c r="D4" s="66">
        <v>6.0000000000000005E-2</v>
      </c>
      <c r="E4" s="176">
        <v>7.2803704319771456E-2</v>
      </c>
      <c r="F4" s="176">
        <v>7.2803704319771456E-2</v>
      </c>
      <c r="G4" s="176">
        <v>7.2803704319771456E-2</v>
      </c>
    </row>
    <row r="5" spans="1:7" ht="15.75" x14ac:dyDescent="0.25">
      <c r="A5" s="141" t="s">
        <v>30</v>
      </c>
      <c r="B5" s="141" t="s">
        <v>66</v>
      </c>
      <c r="C5" s="174" t="s">
        <v>252</v>
      </c>
      <c r="D5" s="66">
        <v>0.03</v>
      </c>
      <c r="E5" s="176">
        <v>0.33521461986718692</v>
      </c>
      <c r="F5" s="176">
        <v>0.33521461986718692</v>
      </c>
      <c r="G5" s="176">
        <v>0.33521461986718692</v>
      </c>
    </row>
    <row r="6" spans="1:7" ht="15.75" x14ac:dyDescent="0.25">
      <c r="A6" s="141" t="s">
        <v>30</v>
      </c>
      <c r="B6" s="141" t="s">
        <v>66</v>
      </c>
      <c r="C6" s="174" t="s">
        <v>253</v>
      </c>
      <c r="D6" s="66">
        <v>0.01</v>
      </c>
      <c r="E6" s="175">
        <v>0.25927140272469368</v>
      </c>
      <c r="F6" s="175">
        <v>0.25927140272469368</v>
      </c>
      <c r="G6" s="175">
        <v>0.25927140272469368</v>
      </c>
    </row>
    <row r="7" spans="1:7" ht="15.75" x14ac:dyDescent="0.25">
      <c r="A7" s="141" t="s">
        <v>30</v>
      </c>
      <c r="B7" s="141" t="s">
        <v>66</v>
      </c>
      <c r="C7" s="174" t="s">
        <v>254</v>
      </c>
      <c r="D7" s="66">
        <v>4.0000000000000007E-12</v>
      </c>
      <c r="E7" s="176">
        <v>0.18658715456746636</v>
      </c>
      <c r="F7" s="176">
        <v>0.18658715456746636</v>
      </c>
      <c r="G7" s="176">
        <v>0.18658715456746636</v>
      </c>
    </row>
    <row r="8" spans="1:7" ht="15.75" x14ac:dyDescent="0.25">
      <c r="A8" s="141" t="s">
        <v>30</v>
      </c>
      <c r="B8" s="141" t="s">
        <v>76</v>
      </c>
      <c r="C8" s="174" t="s">
        <v>249</v>
      </c>
      <c r="D8" s="175">
        <v>0.71999999999600006</v>
      </c>
      <c r="E8" s="175">
        <v>0.13692280722908823</v>
      </c>
      <c r="F8" s="175">
        <v>0.13692280722908823</v>
      </c>
      <c r="G8" s="175">
        <v>0.13692280722908823</v>
      </c>
    </row>
    <row r="9" spans="1:7" ht="15.75" x14ac:dyDescent="0.25">
      <c r="A9" s="141" t="s">
        <v>30</v>
      </c>
      <c r="B9" s="141" t="s">
        <v>76</v>
      </c>
      <c r="C9" s="174" t="s">
        <v>250</v>
      </c>
      <c r="D9" s="66">
        <v>0.18</v>
      </c>
      <c r="E9" s="176">
        <v>9.2003112917933682E-3</v>
      </c>
      <c r="F9" s="176">
        <v>9.2003112917933682E-3</v>
      </c>
      <c r="G9" s="176">
        <v>9.2003112917933682E-3</v>
      </c>
    </row>
    <row r="10" spans="1:7" ht="15.75" x14ac:dyDescent="0.25">
      <c r="A10" s="141" t="s">
        <v>30</v>
      </c>
      <c r="B10" s="141" t="s">
        <v>76</v>
      </c>
      <c r="C10" s="174" t="s">
        <v>251</v>
      </c>
      <c r="D10" s="66">
        <v>6.0000000000000005E-2</v>
      </c>
      <c r="E10" s="176">
        <v>7.2803704319771456E-2</v>
      </c>
      <c r="F10" s="176">
        <v>7.2803704319771456E-2</v>
      </c>
      <c r="G10" s="176">
        <v>7.2803704319771456E-2</v>
      </c>
    </row>
    <row r="11" spans="1:7" ht="15.75" x14ac:dyDescent="0.25">
      <c r="A11" s="141" t="s">
        <v>30</v>
      </c>
      <c r="B11" s="141" t="s">
        <v>76</v>
      </c>
      <c r="C11" s="174" t="s">
        <v>252</v>
      </c>
      <c r="D11" s="66">
        <v>0.03</v>
      </c>
      <c r="E11" s="176">
        <v>0.33521461986718692</v>
      </c>
      <c r="F11" s="176">
        <v>0.33521461986718692</v>
      </c>
      <c r="G11" s="176">
        <v>0.33521461986718692</v>
      </c>
    </row>
    <row r="12" spans="1:7" ht="15.75" x14ac:dyDescent="0.25">
      <c r="A12" s="141" t="s">
        <v>30</v>
      </c>
      <c r="B12" s="141" t="s">
        <v>76</v>
      </c>
      <c r="C12" s="174" t="s">
        <v>253</v>
      </c>
      <c r="D12" s="66">
        <v>0.01</v>
      </c>
      <c r="E12" s="175">
        <v>0.25927140272469368</v>
      </c>
      <c r="F12" s="175">
        <v>0.25927140272469368</v>
      </c>
      <c r="G12" s="175">
        <v>0.25927140272469368</v>
      </c>
    </row>
    <row r="13" spans="1:7" ht="15.75" x14ac:dyDescent="0.25">
      <c r="A13" s="141" t="s">
        <v>30</v>
      </c>
      <c r="B13" s="141" t="s">
        <v>76</v>
      </c>
      <c r="C13" s="174" t="s">
        <v>254</v>
      </c>
      <c r="D13" s="66">
        <v>4.0000000000000007E-12</v>
      </c>
      <c r="E13" s="176">
        <v>0.18658715456746636</v>
      </c>
      <c r="F13" s="176">
        <v>0.18658715456746636</v>
      </c>
      <c r="G13" s="176">
        <v>0.18658715456746636</v>
      </c>
    </row>
    <row r="14" spans="1:7" ht="15.75" x14ac:dyDescent="0.25">
      <c r="A14" s="141" t="s">
        <v>30</v>
      </c>
      <c r="B14" s="141" t="s">
        <v>77</v>
      </c>
      <c r="C14" s="174" t="s">
        <v>249</v>
      </c>
      <c r="D14" s="175">
        <v>0.71999999999600006</v>
      </c>
      <c r="E14" s="175">
        <v>0.13692280722908823</v>
      </c>
      <c r="F14" s="175">
        <v>0.13692280722908823</v>
      </c>
      <c r="G14" s="175">
        <v>0.13692280722908823</v>
      </c>
    </row>
    <row r="15" spans="1:7" ht="15.75" x14ac:dyDescent="0.25">
      <c r="A15" s="141" t="s">
        <v>30</v>
      </c>
      <c r="B15" s="141" t="s">
        <v>77</v>
      </c>
      <c r="C15" s="174" t="s">
        <v>250</v>
      </c>
      <c r="D15" s="66">
        <v>0.18</v>
      </c>
      <c r="E15" s="176">
        <v>9.2003112917933682E-3</v>
      </c>
      <c r="F15" s="176">
        <v>9.2003112917933682E-3</v>
      </c>
      <c r="G15" s="176">
        <v>9.2003112917933682E-3</v>
      </c>
    </row>
    <row r="16" spans="1:7" ht="15.75" x14ac:dyDescent="0.25">
      <c r="A16" s="141" t="s">
        <v>30</v>
      </c>
      <c r="B16" s="141" t="s">
        <v>77</v>
      </c>
      <c r="C16" s="174" t="s">
        <v>251</v>
      </c>
      <c r="D16" s="66">
        <v>6.0000000000000005E-2</v>
      </c>
      <c r="E16" s="176">
        <v>7.2803704319771456E-2</v>
      </c>
      <c r="F16" s="176">
        <v>7.2803704319771456E-2</v>
      </c>
      <c r="G16" s="176">
        <v>7.2803704319771456E-2</v>
      </c>
    </row>
    <row r="17" spans="1:7" ht="15.75" x14ac:dyDescent="0.25">
      <c r="A17" s="141" t="s">
        <v>30</v>
      </c>
      <c r="B17" s="141" t="s">
        <v>77</v>
      </c>
      <c r="C17" s="174" t="s">
        <v>252</v>
      </c>
      <c r="D17" s="66">
        <v>0.03</v>
      </c>
      <c r="E17" s="176">
        <v>0.33521461986718692</v>
      </c>
      <c r="F17" s="176">
        <v>0.33521461986718692</v>
      </c>
      <c r="G17" s="176">
        <v>0.33521461986718692</v>
      </c>
    </row>
    <row r="18" spans="1:7" ht="15.75" x14ac:dyDescent="0.25">
      <c r="A18" s="141" t="s">
        <v>30</v>
      </c>
      <c r="B18" s="141" t="s">
        <v>77</v>
      </c>
      <c r="C18" s="174" t="s">
        <v>253</v>
      </c>
      <c r="D18" s="66">
        <v>0.01</v>
      </c>
      <c r="E18" s="175">
        <v>0.25927140272469368</v>
      </c>
      <c r="F18" s="175">
        <v>0.25927140272469368</v>
      </c>
      <c r="G18" s="175">
        <v>0.25927140272469368</v>
      </c>
    </row>
    <row r="19" spans="1:7" ht="15.75" x14ac:dyDescent="0.25">
      <c r="A19" s="141" t="s">
        <v>30</v>
      </c>
      <c r="B19" s="141" t="s">
        <v>77</v>
      </c>
      <c r="C19" s="174" t="s">
        <v>254</v>
      </c>
      <c r="D19" s="66">
        <v>4.0000000000000007E-12</v>
      </c>
      <c r="E19" s="176">
        <v>0.18658715456746636</v>
      </c>
      <c r="F19" s="176">
        <v>0.18658715456746636</v>
      </c>
      <c r="G19" s="176">
        <v>0.18658715456746636</v>
      </c>
    </row>
    <row r="20" spans="1:7" ht="15.75" x14ac:dyDescent="0.25">
      <c r="A20" s="141" t="s">
        <v>30</v>
      </c>
      <c r="B20" s="141" t="s">
        <v>78</v>
      </c>
      <c r="C20" s="174" t="s">
        <v>249</v>
      </c>
      <c r="D20" s="175">
        <v>0.71999999999600006</v>
      </c>
      <c r="E20" s="175">
        <v>0.13692280722908823</v>
      </c>
      <c r="F20" s="175">
        <v>0.13692280722908823</v>
      </c>
      <c r="G20" s="175">
        <v>0.13692280722908823</v>
      </c>
    </row>
    <row r="21" spans="1:7" ht="15.75" x14ac:dyDescent="0.25">
      <c r="A21" s="141" t="s">
        <v>30</v>
      </c>
      <c r="B21" s="141" t="s">
        <v>78</v>
      </c>
      <c r="C21" s="174" t="s">
        <v>250</v>
      </c>
      <c r="D21" s="66">
        <v>0.18</v>
      </c>
      <c r="E21" s="176">
        <v>9.2003112917933682E-3</v>
      </c>
      <c r="F21" s="176">
        <v>9.2003112917933682E-3</v>
      </c>
      <c r="G21" s="176">
        <v>9.2003112917933682E-3</v>
      </c>
    </row>
    <row r="22" spans="1:7" ht="15.75" x14ac:dyDescent="0.25">
      <c r="A22" s="141" t="s">
        <v>30</v>
      </c>
      <c r="B22" s="141" t="s">
        <v>78</v>
      </c>
      <c r="C22" s="174" t="s">
        <v>251</v>
      </c>
      <c r="D22" s="66">
        <v>6.0000000000000005E-2</v>
      </c>
      <c r="E22" s="176">
        <v>7.2803704319771456E-2</v>
      </c>
      <c r="F22" s="176">
        <v>7.2803704319771456E-2</v>
      </c>
      <c r="G22" s="176">
        <v>7.2803704319771456E-2</v>
      </c>
    </row>
    <row r="23" spans="1:7" ht="15.75" x14ac:dyDescent="0.25">
      <c r="A23" s="141" t="s">
        <v>30</v>
      </c>
      <c r="B23" s="141" t="s">
        <v>78</v>
      </c>
      <c r="C23" s="174" t="s">
        <v>252</v>
      </c>
      <c r="D23" s="66">
        <v>0.03</v>
      </c>
      <c r="E23" s="176">
        <v>0.33521461986718692</v>
      </c>
      <c r="F23" s="176">
        <v>0.33521461986718692</v>
      </c>
      <c r="G23" s="176">
        <v>0.33521461986718692</v>
      </c>
    </row>
    <row r="24" spans="1:7" ht="15.75" x14ac:dyDescent="0.25">
      <c r="A24" s="141" t="s">
        <v>30</v>
      </c>
      <c r="B24" s="141" t="s">
        <v>78</v>
      </c>
      <c r="C24" s="174" t="s">
        <v>253</v>
      </c>
      <c r="D24" s="66">
        <v>0.01</v>
      </c>
      <c r="E24" s="175">
        <v>0.25927140272469368</v>
      </c>
      <c r="F24" s="175">
        <v>0.25927140272469368</v>
      </c>
      <c r="G24" s="175">
        <v>0.25927140272469368</v>
      </c>
    </row>
    <row r="25" spans="1:7" ht="15.75" x14ac:dyDescent="0.25">
      <c r="A25" s="141" t="s">
        <v>30</v>
      </c>
      <c r="B25" s="141" t="s">
        <v>78</v>
      </c>
      <c r="C25" s="174" t="s">
        <v>254</v>
      </c>
      <c r="D25" s="66">
        <v>4.0000000000000007E-12</v>
      </c>
      <c r="E25" s="176">
        <v>0.18658715456746636</v>
      </c>
      <c r="F25" s="176">
        <v>0.18658715456746636</v>
      </c>
      <c r="G25" s="176">
        <v>0.18658715456746636</v>
      </c>
    </row>
    <row r="26" spans="1:7" ht="15.75" x14ac:dyDescent="0.25">
      <c r="A26" s="141" t="s">
        <v>30</v>
      </c>
      <c r="B26" s="141" t="s">
        <v>79</v>
      </c>
      <c r="C26" s="174" t="s">
        <v>249</v>
      </c>
      <c r="D26" s="175">
        <v>0.71999999999600006</v>
      </c>
      <c r="E26" s="175">
        <v>0.13692280722908823</v>
      </c>
      <c r="F26" s="175">
        <v>0.13692280722908823</v>
      </c>
      <c r="G26" s="175">
        <v>0.13692280722908823</v>
      </c>
    </row>
    <row r="27" spans="1:7" ht="15.75" x14ac:dyDescent="0.25">
      <c r="A27" s="141" t="s">
        <v>30</v>
      </c>
      <c r="B27" s="141" t="s">
        <v>79</v>
      </c>
      <c r="C27" s="174" t="s">
        <v>250</v>
      </c>
      <c r="D27" s="66">
        <v>0.18</v>
      </c>
      <c r="E27" s="176">
        <v>9.2003112917933682E-3</v>
      </c>
      <c r="F27" s="176">
        <v>9.2003112917933682E-3</v>
      </c>
      <c r="G27" s="176">
        <v>9.2003112917933682E-3</v>
      </c>
    </row>
    <row r="28" spans="1:7" ht="15.75" x14ac:dyDescent="0.25">
      <c r="A28" s="141" t="s">
        <v>30</v>
      </c>
      <c r="B28" s="141" t="s">
        <v>79</v>
      </c>
      <c r="C28" s="174" t="s">
        <v>251</v>
      </c>
      <c r="D28" s="66">
        <v>6.0000000000000005E-2</v>
      </c>
      <c r="E28" s="176">
        <v>7.2803704319771456E-2</v>
      </c>
      <c r="F28" s="176">
        <v>7.2803704319771456E-2</v>
      </c>
      <c r="G28" s="176">
        <v>7.2803704319771456E-2</v>
      </c>
    </row>
    <row r="29" spans="1:7" ht="15.75" x14ac:dyDescent="0.25">
      <c r="A29" s="141" t="s">
        <v>30</v>
      </c>
      <c r="B29" s="141" t="s">
        <v>79</v>
      </c>
      <c r="C29" s="174" t="s">
        <v>252</v>
      </c>
      <c r="D29" s="66">
        <v>0.03</v>
      </c>
      <c r="E29" s="176">
        <v>0.33521461986718692</v>
      </c>
      <c r="F29" s="176">
        <v>0.33521461986718692</v>
      </c>
      <c r="G29" s="176">
        <v>0.33521461986718692</v>
      </c>
    </row>
    <row r="30" spans="1:7" ht="15.75" x14ac:dyDescent="0.25">
      <c r="A30" s="141" t="s">
        <v>30</v>
      </c>
      <c r="B30" s="141" t="s">
        <v>79</v>
      </c>
      <c r="C30" s="174" t="s">
        <v>253</v>
      </c>
      <c r="D30" s="66">
        <v>0.01</v>
      </c>
      <c r="E30" s="175">
        <v>0.25927140272469368</v>
      </c>
      <c r="F30" s="175">
        <v>0.25927140272469368</v>
      </c>
      <c r="G30" s="175">
        <v>0.25927140272469368</v>
      </c>
    </row>
    <row r="31" spans="1:7" ht="15.75" x14ac:dyDescent="0.25">
      <c r="A31" s="141" t="s">
        <v>30</v>
      </c>
      <c r="B31" s="141" t="s">
        <v>79</v>
      </c>
      <c r="C31" s="174" t="s">
        <v>254</v>
      </c>
      <c r="D31" s="66">
        <v>4.0000000000000007E-12</v>
      </c>
      <c r="E31" s="176">
        <v>0.18658715456746636</v>
      </c>
      <c r="F31" s="176">
        <v>0.18658715456746636</v>
      </c>
      <c r="G31" s="176">
        <v>0.18658715456746636</v>
      </c>
    </row>
    <row r="32" spans="1:7" ht="15.75" x14ac:dyDescent="0.25">
      <c r="A32" s="141" t="s">
        <v>42</v>
      </c>
      <c r="B32" s="141" t="s">
        <v>66</v>
      </c>
      <c r="C32" s="174" t="s">
        <v>249</v>
      </c>
      <c r="D32" s="175">
        <v>0.74999999999550004</v>
      </c>
      <c r="E32" s="66">
        <v>0.38256015005059457</v>
      </c>
      <c r="F32" s="66">
        <v>0.38256015005059457</v>
      </c>
      <c r="G32" s="66">
        <v>0.38256015005059457</v>
      </c>
    </row>
    <row r="33" spans="1:7" ht="15.75" x14ac:dyDescent="0.25">
      <c r="A33" s="141" t="s">
        <v>42</v>
      </c>
      <c r="B33" s="141" t="s">
        <v>66</v>
      </c>
      <c r="C33" s="174" t="s">
        <v>250</v>
      </c>
      <c r="D33" s="66">
        <v>0.185</v>
      </c>
      <c r="E33" s="176">
        <v>0.10223100769851974</v>
      </c>
      <c r="F33" s="176">
        <v>0.10223100769851974</v>
      </c>
      <c r="G33" s="176">
        <v>0.10223100769851974</v>
      </c>
    </row>
    <row r="34" spans="1:7" ht="15.75" x14ac:dyDescent="0.25">
      <c r="A34" s="141" t="s">
        <v>42</v>
      </c>
      <c r="B34" s="141" t="s">
        <v>66</v>
      </c>
      <c r="C34" s="174" t="s">
        <v>251</v>
      </c>
      <c r="D34" s="66">
        <v>4.4999999999999998E-2</v>
      </c>
      <c r="E34" s="176">
        <v>0.12464225367121223</v>
      </c>
      <c r="F34" s="176">
        <v>0.12464225367121223</v>
      </c>
      <c r="G34" s="176">
        <v>0.12464225367121223</v>
      </c>
    </row>
    <row r="35" spans="1:7" ht="15.75" x14ac:dyDescent="0.25">
      <c r="A35" s="141" t="s">
        <v>42</v>
      </c>
      <c r="B35" s="141" t="s">
        <v>66</v>
      </c>
      <c r="C35" s="174" t="s">
        <v>252</v>
      </c>
      <c r="D35" s="66">
        <v>1.5000000001E-2</v>
      </c>
      <c r="E35" s="66">
        <v>0.16761730993359347</v>
      </c>
      <c r="F35" s="66">
        <v>0.16761730993359347</v>
      </c>
      <c r="G35" s="66">
        <v>0.16761730993359347</v>
      </c>
    </row>
    <row r="36" spans="1:7" ht="15.75" x14ac:dyDescent="0.25">
      <c r="A36" s="141" t="s">
        <v>42</v>
      </c>
      <c r="B36" s="141" t="s">
        <v>66</v>
      </c>
      <c r="C36" s="174" t="s">
        <v>253</v>
      </c>
      <c r="D36" s="66">
        <v>5.0000000005000003E-3</v>
      </c>
      <c r="E36" s="66">
        <v>0.12964070136234684</v>
      </c>
      <c r="F36" s="66">
        <v>0.12964070136234684</v>
      </c>
      <c r="G36" s="66">
        <v>0.12964070136234684</v>
      </c>
    </row>
    <row r="37" spans="1:7" ht="15.75" x14ac:dyDescent="0.25">
      <c r="A37" s="141" t="s">
        <v>42</v>
      </c>
      <c r="B37" s="141" t="s">
        <v>66</v>
      </c>
      <c r="C37" s="174" t="s">
        <v>254</v>
      </c>
      <c r="D37" s="66">
        <v>3.0000000000000005E-12</v>
      </c>
      <c r="E37" s="176">
        <v>9.3308577283733179E-2</v>
      </c>
      <c r="F37" s="176">
        <v>9.3308577283733179E-2</v>
      </c>
      <c r="G37" s="176">
        <v>9.3308577283733179E-2</v>
      </c>
    </row>
    <row r="38" spans="1:7" ht="15.75" x14ac:dyDescent="0.25">
      <c r="A38" s="141" t="s">
        <v>42</v>
      </c>
      <c r="B38" s="141" t="s">
        <v>76</v>
      </c>
      <c r="C38" s="174" t="s">
        <v>249</v>
      </c>
      <c r="D38" s="175">
        <v>0.74999999999550004</v>
      </c>
      <c r="E38" s="66">
        <v>0.38256015005059457</v>
      </c>
      <c r="F38" s="66">
        <v>0.38256015005059457</v>
      </c>
      <c r="G38" s="66">
        <v>0.38256015005059457</v>
      </c>
    </row>
    <row r="39" spans="1:7" ht="15.75" x14ac:dyDescent="0.25">
      <c r="A39" s="141" t="s">
        <v>42</v>
      </c>
      <c r="B39" s="141" t="s">
        <v>76</v>
      </c>
      <c r="C39" s="174" t="s">
        <v>250</v>
      </c>
      <c r="D39" s="66">
        <v>0.185</v>
      </c>
      <c r="E39" s="176">
        <v>0.10223100769851974</v>
      </c>
      <c r="F39" s="176">
        <v>0.10223100769851974</v>
      </c>
      <c r="G39" s="176">
        <v>0.10223100769851974</v>
      </c>
    </row>
    <row r="40" spans="1:7" ht="15.75" x14ac:dyDescent="0.25">
      <c r="A40" s="141" t="s">
        <v>42</v>
      </c>
      <c r="B40" s="141" t="s">
        <v>76</v>
      </c>
      <c r="C40" s="174" t="s">
        <v>251</v>
      </c>
      <c r="D40" s="66">
        <v>4.4999999999999998E-2</v>
      </c>
      <c r="E40" s="176">
        <v>0.12464225367121223</v>
      </c>
      <c r="F40" s="176">
        <v>0.12464225367121223</v>
      </c>
      <c r="G40" s="176">
        <v>0.12464225367121223</v>
      </c>
    </row>
    <row r="41" spans="1:7" ht="15.75" x14ac:dyDescent="0.25">
      <c r="A41" s="141" t="s">
        <v>42</v>
      </c>
      <c r="B41" s="141" t="s">
        <v>76</v>
      </c>
      <c r="C41" s="174" t="s">
        <v>252</v>
      </c>
      <c r="D41" s="66">
        <v>1.5000000001E-2</v>
      </c>
      <c r="E41" s="66">
        <v>0.16761730993359347</v>
      </c>
      <c r="F41" s="66">
        <v>0.16761730993359347</v>
      </c>
      <c r="G41" s="66">
        <v>0.16761730993359347</v>
      </c>
    </row>
    <row r="42" spans="1:7" ht="15.75" x14ac:dyDescent="0.25">
      <c r="A42" s="141" t="s">
        <v>42</v>
      </c>
      <c r="B42" s="141" t="s">
        <v>76</v>
      </c>
      <c r="C42" s="174" t="s">
        <v>253</v>
      </c>
      <c r="D42" s="66">
        <v>5.0000000005000003E-3</v>
      </c>
      <c r="E42" s="66">
        <v>0.12964070136234684</v>
      </c>
      <c r="F42" s="66">
        <v>0.12964070136234684</v>
      </c>
      <c r="G42" s="66">
        <v>0.12964070136234684</v>
      </c>
    </row>
    <row r="43" spans="1:7" ht="15.75" x14ac:dyDescent="0.25">
      <c r="A43" s="141" t="s">
        <v>42</v>
      </c>
      <c r="B43" s="141" t="s">
        <v>76</v>
      </c>
      <c r="C43" s="174" t="s">
        <v>254</v>
      </c>
      <c r="D43" s="66">
        <v>3.0000000000000005E-12</v>
      </c>
      <c r="E43" s="176">
        <v>9.3308577283733179E-2</v>
      </c>
      <c r="F43" s="176">
        <v>9.3308577283733179E-2</v>
      </c>
      <c r="G43" s="176">
        <v>9.3308577283733179E-2</v>
      </c>
    </row>
    <row r="44" spans="1:7" ht="15.75" x14ac:dyDescent="0.25">
      <c r="A44" s="141" t="s">
        <v>42</v>
      </c>
      <c r="B44" s="141" t="s">
        <v>77</v>
      </c>
      <c r="C44" s="174" t="s">
        <v>249</v>
      </c>
      <c r="D44" s="175">
        <v>0.74999999999550004</v>
      </c>
      <c r="E44" s="66">
        <v>0.38256015005059457</v>
      </c>
      <c r="F44" s="66">
        <v>0.38256015005059457</v>
      </c>
      <c r="G44" s="66">
        <v>0.38256015005059457</v>
      </c>
    </row>
    <row r="45" spans="1:7" ht="15.75" x14ac:dyDescent="0.25">
      <c r="A45" s="141" t="s">
        <v>42</v>
      </c>
      <c r="B45" s="141" t="s">
        <v>77</v>
      </c>
      <c r="C45" s="174" t="s">
        <v>250</v>
      </c>
      <c r="D45" s="66">
        <v>0.185</v>
      </c>
      <c r="E45" s="176">
        <v>0.10223100769851974</v>
      </c>
      <c r="F45" s="176">
        <v>0.10223100769851974</v>
      </c>
      <c r="G45" s="176">
        <v>0.10223100769851974</v>
      </c>
    </row>
    <row r="46" spans="1:7" ht="15.75" x14ac:dyDescent="0.25">
      <c r="A46" s="141" t="s">
        <v>42</v>
      </c>
      <c r="B46" s="141" t="s">
        <v>77</v>
      </c>
      <c r="C46" s="174" t="s">
        <v>251</v>
      </c>
      <c r="D46" s="66">
        <v>4.4999999999999998E-2</v>
      </c>
      <c r="E46" s="176">
        <v>0.12464225367121223</v>
      </c>
      <c r="F46" s="176">
        <v>0.12464225367121223</v>
      </c>
      <c r="G46" s="176">
        <v>0.12464225367121223</v>
      </c>
    </row>
    <row r="47" spans="1:7" ht="15.75" x14ac:dyDescent="0.25">
      <c r="A47" s="141" t="s">
        <v>42</v>
      </c>
      <c r="B47" s="141" t="s">
        <v>77</v>
      </c>
      <c r="C47" s="174" t="s">
        <v>252</v>
      </c>
      <c r="D47" s="66">
        <v>1.5000000001E-2</v>
      </c>
      <c r="E47" s="66">
        <v>0.16761730993359347</v>
      </c>
      <c r="F47" s="66">
        <v>0.16761730993359347</v>
      </c>
      <c r="G47" s="66">
        <v>0.16761730993359347</v>
      </c>
    </row>
    <row r="48" spans="1:7" ht="15.75" x14ac:dyDescent="0.25">
      <c r="A48" s="141" t="s">
        <v>42</v>
      </c>
      <c r="B48" s="141" t="s">
        <v>77</v>
      </c>
      <c r="C48" s="174" t="s">
        <v>253</v>
      </c>
      <c r="D48" s="66">
        <v>5.0000000005000003E-3</v>
      </c>
      <c r="E48" s="66">
        <v>0.12964070136234684</v>
      </c>
      <c r="F48" s="66">
        <v>0.12964070136234684</v>
      </c>
      <c r="G48" s="66">
        <v>0.12964070136234684</v>
      </c>
    </row>
    <row r="49" spans="1:7" ht="15.75" x14ac:dyDescent="0.25">
      <c r="A49" s="141" t="s">
        <v>42</v>
      </c>
      <c r="B49" s="141" t="s">
        <v>77</v>
      </c>
      <c r="C49" s="174" t="s">
        <v>254</v>
      </c>
      <c r="D49" s="66">
        <v>3.0000000000000005E-12</v>
      </c>
      <c r="E49" s="176">
        <v>9.3308577283733179E-2</v>
      </c>
      <c r="F49" s="176">
        <v>9.3308577283733179E-2</v>
      </c>
      <c r="G49" s="176">
        <v>9.3308577283733179E-2</v>
      </c>
    </row>
    <row r="50" spans="1:7" ht="15.75" x14ac:dyDescent="0.25">
      <c r="A50" s="141" t="s">
        <v>42</v>
      </c>
      <c r="B50" s="141" t="s">
        <v>78</v>
      </c>
      <c r="C50" s="174" t="s">
        <v>249</v>
      </c>
      <c r="D50" s="175">
        <v>0.74999999999550004</v>
      </c>
      <c r="E50" s="66">
        <v>0.38256015005059457</v>
      </c>
      <c r="F50" s="66">
        <v>0.38256015005059457</v>
      </c>
      <c r="G50" s="66">
        <v>0.38256015005059457</v>
      </c>
    </row>
    <row r="51" spans="1:7" ht="15.75" x14ac:dyDescent="0.25">
      <c r="A51" s="141" t="s">
        <v>42</v>
      </c>
      <c r="B51" s="141" t="s">
        <v>78</v>
      </c>
      <c r="C51" s="174" t="s">
        <v>250</v>
      </c>
      <c r="D51" s="66">
        <v>0.185</v>
      </c>
      <c r="E51" s="176">
        <v>0.10223100769851974</v>
      </c>
      <c r="F51" s="176">
        <v>0.10223100769851974</v>
      </c>
      <c r="G51" s="176">
        <v>0.10223100769851974</v>
      </c>
    </row>
    <row r="52" spans="1:7" ht="15.75" x14ac:dyDescent="0.25">
      <c r="A52" s="141" t="s">
        <v>42</v>
      </c>
      <c r="B52" s="141" t="s">
        <v>78</v>
      </c>
      <c r="C52" s="174" t="s">
        <v>251</v>
      </c>
      <c r="D52" s="66">
        <v>4.4999999999999998E-2</v>
      </c>
      <c r="E52" s="176">
        <v>0.12464225367121223</v>
      </c>
      <c r="F52" s="176">
        <v>0.12464225367121223</v>
      </c>
      <c r="G52" s="176">
        <v>0.12464225367121223</v>
      </c>
    </row>
    <row r="53" spans="1:7" ht="15.75" x14ac:dyDescent="0.25">
      <c r="A53" s="141" t="s">
        <v>42</v>
      </c>
      <c r="B53" s="141" t="s">
        <v>78</v>
      </c>
      <c r="C53" s="174" t="s">
        <v>252</v>
      </c>
      <c r="D53" s="66">
        <v>1.5000000001E-2</v>
      </c>
      <c r="E53" s="66">
        <v>0.16761730993359347</v>
      </c>
      <c r="F53" s="66">
        <v>0.16761730993359347</v>
      </c>
      <c r="G53" s="66">
        <v>0.16761730993359347</v>
      </c>
    </row>
    <row r="54" spans="1:7" ht="15.75" x14ac:dyDescent="0.25">
      <c r="A54" s="141" t="s">
        <v>42</v>
      </c>
      <c r="B54" s="141" t="s">
        <v>78</v>
      </c>
      <c r="C54" s="174" t="s">
        <v>253</v>
      </c>
      <c r="D54" s="66">
        <v>5.0000000005000003E-3</v>
      </c>
      <c r="E54" s="66">
        <v>0.12964070136234684</v>
      </c>
      <c r="F54" s="66">
        <v>0.12964070136234684</v>
      </c>
      <c r="G54" s="66">
        <v>0.12964070136234684</v>
      </c>
    </row>
    <row r="55" spans="1:7" ht="15.75" x14ac:dyDescent="0.25">
      <c r="A55" s="141" t="s">
        <v>42</v>
      </c>
      <c r="B55" s="141" t="s">
        <v>78</v>
      </c>
      <c r="C55" s="174" t="s">
        <v>254</v>
      </c>
      <c r="D55" s="66">
        <v>3.0000000000000005E-12</v>
      </c>
      <c r="E55" s="176">
        <v>9.3308577283733179E-2</v>
      </c>
      <c r="F55" s="176">
        <v>9.3308577283733179E-2</v>
      </c>
      <c r="G55" s="176">
        <v>9.3308577283733179E-2</v>
      </c>
    </row>
    <row r="56" spans="1:7" ht="15.75" x14ac:dyDescent="0.25">
      <c r="A56" s="141" t="s">
        <v>42</v>
      </c>
      <c r="B56" s="141" t="s">
        <v>79</v>
      </c>
      <c r="C56" s="174" t="s">
        <v>249</v>
      </c>
      <c r="D56" s="175">
        <v>0.74999999999550004</v>
      </c>
      <c r="E56" s="66">
        <v>0.38256015005059457</v>
      </c>
      <c r="F56" s="66">
        <v>0.38256015005059457</v>
      </c>
      <c r="G56" s="66">
        <v>0.38256015005059457</v>
      </c>
    </row>
    <row r="57" spans="1:7" ht="15.75" x14ac:dyDescent="0.25">
      <c r="A57" s="141" t="s">
        <v>42</v>
      </c>
      <c r="B57" s="141" t="s">
        <v>79</v>
      </c>
      <c r="C57" s="174" t="s">
        <v>250</v>
      </c>
      <c r="D57" s="66">
        <v>0.185</v>
      </c>
      <c r="E57" s="176">
        <v>0.10223100769851974</v>
      </c>
      <c r="F57" s="176">
        <v>0.10223100769851974</v>
      </c>
      <c r="G57" s="176">
        <v>0.10223100769851974</v>
      </c>
    </row>
    <row r="58" spans="1:7" ht="15.75" x14ac:dyDescent="0.25">
      <c r="A58" s="141" t="s">
        <v>42</v>
      </c>
      <c r="B58" s="141" t="s">
        <v>79</v>
      </c>
      <c r="C58" s="174" t="s">
        <v>251</v>
      </c>
      <c r="D58" s="66">
        <v>4.4999999999999998E-2</v>
      </c>
      <c r="E58" s="176">
        <v>0.12464225367121223</v>
      </c>
      <c r="F58" s="176">
        <v>0.12464225367121223</v>
      </c>
      <c r="G58" s="176">
        <v>0.12464225367121223</v>
      </c>
    </row>
    <row r="59" spans="1:7" ht="15.75" x14ac:dyDescent="0.25">
      <c r="A59" s="141" t="s">
        <v>42</v>
      </c>
      <c r="B59" s="141" t="s">
        <v>79</v>
      </c>
      <c r="C59" s="174" t="s">
        <v>252</v>
      </c>
      <c r="D59" s="66">
        <v>1.5000000001E-2</v>
      </c>
      <c r="E59" s="66">
        <v>0.16761730993359347</v>
      </c>
      <c r="F59" s="66">
        <v>0.16761730993359347</v>
      </c>
      <c r="G59" s="66">
        <v>0.16761730993359347</v>
      </c>
    </row>
    <row r="60" spans="1:7" ht="15.75" x14ac:dyDescent="0.25">
      <c r="A60" s="141" t="s">
        <v>42</v>
      </c>
      <c r="B60" s="141" t="s">
        <v>79</v>
      </c>
      <c r="C60" s="174" t="s">
        <v>253</v>
      </c>
      <c r="D60" s="66">
        <v>5.0000000005000003E-3</v>
      </c>
      <c r="E60" s="66">
        <v>0.12964070136234684</v>
      </c>
      <c r="F60" s="66">
        <v>0.12964070136234684</v>
      </c>
      <c r="G60" s="66">
        <v>0.12964070136234684</v>
      </c>
    </row>
    <row r="61" spans="1:7" ht="15.75" x14ac:dyDescent="0.25">
      <c r="A61" s="141" t="s">
        <v>42</v>
      </c>
      <c r="B61" s="141" t="s">
        <v>79</v>
      </c>
      <c r="C61" s="174" t="s">
        <v>254</v>
      </c>
      <c r="D61" s="66">
        <v>3.0000000000000005E-12</v>
      </c>
      <c r="E61" s="176">
        <v>9.3308577283733179E-2</v>
      </c>
      <c r="F61" s="176">
        <v>9.3308577283733179E-2</v>
      </c>
      <c r="G61" s="176">
        <v>9.3308577283733179E-2</v>
      </c>
    </row>
    <row r="62" spans="1:7" ht="15.75" x14ac:dyDescent="0.25">
      <c r="A62" s="141" t="s">
        <v>62</v>
      </c>
      <c r="B62" s="141" t="s">
        <v>66</v>
      </c>
      <c r="C62" s="174" t="s">
        <v>249</v>
      </c>
      <c r="D62" s="175">
        <v>0.77999999999500003</v>
      </c>
      <c r="E62" s="175">
        <v>0.62819749287210092</v>
      </c>
      <c r="F62" s="175">
        <v>0.62819749287210092</v>
      </c>
      <c r="G62" s="175">
        <v>0.62819749287210092</v>
      </c>
    </row>
    <row r="63" spans="1:7" ht="15.75" x14ac:dyDescent="0.25">
      <c r="A63" s="141" t="s">
        <v>62</v>
      </c>
      <c r="B63" s="141" t="s">
        <v>66</v>
      </c>
      <c r="C63" s="174" t="s">
        <v>250</v>
      </c>
      <c r="D63" s="66">
        <v>0.19</v>
      </c>
      <c r="E63" s="176">
        <v>0.19526170410524613</v>
      </c>
      <c r="F63" s="176">
        <v>0.19526170410524613</v>
      </c>
      <c r="G63" s="176">
        <v>0.19526170410524613</v>
      </c>
    </row>
    <row r="64" spans="1:7" ht="15.75" x14ac:dyDescent="0.25">
      <c r="A64" s="141" t="s">
        <v>62</v>
      </c>
      <c r="B64" s="141" t="s">
        <v>66</v>
      </c>
      <c r="C64" s="174" t="s">
        <v>251</v>
      </c>
      <c r="D64" s="66">
        <v>0.03</v>
      </c>
      <c r="E64" s="176">
        <v>0.17648080302265301</v>
      </c>
      <c r="F64" s="176">
        <v>0.17648080302265301</v>
      </c>
      <c r="G64" s="176">
        <v>0.17648080302265301</v>
      </c>
    </row>
    <row r="65" spans="1:7" ht="15.75" x14ac:dyDescent="0.25">
      <c r="A65" s="141" t="s">
        <v>62</v>
      </c>
      <c r="B65" s="141" t="s">
        <v>66</v>
      </c>
      <c r="C65" s="174" t="s">
        <v>252</v>
      </c>
      <c r="D65" s="66">
        <v>2.0000000000000004E-12</v>
      </c>
      <c r="E65" s="176">
        <v>1.9999999999999998E-5</v>
      </c>
      <c r="F65" s="176">
        <v>1.9999999999999998E-5</v>
      </c>
      <c r="G65" s="176">
        <v>1.9999999999999998E-5</v>
      </c>
    </row>
    <row r="66" spans="1:7" ht="15.75" x14ac:dyDescent="0.25">
      <c r="A66" s="141" t="s">
        <v>62</v>
      </c>
      <c r="B66" s="141" t="s">
        <v>66</v>
      </c>
      <c r="C66" s="174" t="s">
        <v>253</v>
      </c>
      <c r="D66" s="66">
        <v>1.0000000000000002E-12</v>
      </c>
      <c r="E66" s="66">
        <v>1.0000000000000003E-5</v>
      </c>
      <c r="F66" s="66">
        <v>1.0000000000000003E-5</v>
      </c>
      <c r="G66" s="66">
        <v>1.0000000000000003E-5</v>
      </c>
    </row>
    <row r="67" spans="1:7" ht="15.75" x14ac:dyDescent="0.25">
      <c r="A67" s="141" t="s">
        <v>62</v>
      </c>
      <c r="B67" s="141" t="s">
        <v>66</v>
      </c>
      <c r="C67" s="174" t="s">
        <v>254</v>
      </c>
      <c r="D67" s="66">
        <v>2.0000000000000004E-12</v>
      </c>
      <c r="E67" s="176">
        <v>3.0000000000000008E-5</v>
      </c>
      <c r="F67" s="176">
        <v>3.0000000000000008E-5</v>
      </c>
      <c r="G67" s="176">
        <v>3.0000000000000008E-5</v>
      </c>
    </row>
    <row r="68" spans="1:7" ht="15.75" x14ac:dyDescent="0.25">
      <c r="A68" s="141" t="s">
        <v>62</v>
      </c>
      <c r="B68" s="141" t="s">
        <v>76</v>
      </c>
      <c r="C68" s="174" t="s">
        <v>249</v>
      </c>
      <c r="D68" s="175">
        <v>0.77999999999500003</v>
      </c>
      <c r="E68" s="175">
        <v>0.62819749287210092</v>
      </c>
      <c r="F68" s="175">
        <v>0.62819749287210092</v>
      </c>
      <c r="G68" s="175">
        <v>0.62819749287210092</v>
      </c>
    </row>
    <row r="69" spans="1:7" ht="15.75" x14ac:dyDescent="0.25">
      <c r="A69" s="141" t="s">
        <v>62</v>
      </c>
      <c r="B69" s="141" t="s">
        <v>76</v>
      </c>
      <c r="C69" s="174" t="s">
        <v>250</v>
      </c>
      <c r="D69" s="66">
        <v>0.19</v>
      </c>
      <c r="E69" s="176">
        <v>0.19526170410524613</v>
      </c>
      <c r="F69" s="176">
        <v>0.19526170410524613</v>
      </c>
      <c r="G69" s="176">
        <v>0.19526170410524613</v>
      </c>
    </row>
    <row r="70" spans="1:7" ht="15.75" x14ac:dyDescent="0.25">
      <c r="A70" s="141" t="s">
        <v>62</v>
      </c>
      <c r="B70" s="141" t="s">
        <v>76</v>
      </c>
      <c r="C70" s="174" t="s">
        <v>251</v>
      </c>
      <c r="D70" s="66">
        <v>0.03</v>
      </c>
      <c r="E70" s="176">
        <v>0.17648080302265301</v>
      </c>
      <c r="F70" s="176">
        <v>0.17648080302265301</v>
      </c>
      <c r="G70" s="176">
        <v>0.17648080302265301</v>
      </c>
    </row>
    <row r="71" spans="1:7" ht="15.75" x14ac:dyDescent="0.25">
      <c r="A71" s="141" t="s">
        <v>62</v>
      </c>
      <c r="B71" s="141" t="s">
        <v>76</v>
      </c>
      <c r="C71" s="174" t="s">
        <v>252</v>
      </c>
      <c r="D71" s="66">
        <v>2.0000000000000004E-12</v>
      </c>
      <c r="E71" s="176">
        <v>1.9999999999999998E-5</v>
      </c>
      <c r="F71" s="176">
        <v>1.9999999999999998E-5</v>
      </c>
      <c r="G71" s="176">
        <v>1.9999999999999998E-5</v>
      </c>
    </row>
    <row r="72" spans="1:7" ht="15.75" x14ac:dyDescent="0.25">
      <c r="A72" s="141" t="s">
        <v>62</v>
      </c>
      <c r="B72" s="141" t="s">
        <v>76</v>
      </c>
      <c r="C72" s="174" t="s">
        <v>253</v>
      </c>
      <c r="D72" s="66">
        <v>1.0000000000000002E-12</v>
      </c>
      <c r="E72" s="66">
        <v>1.0000000000000003E-5</v>
      </c>
      <c r="F72" s="66">
        <v>1.0000000000000003E-5</v>
      </c>
      <c r="G72" s="66">
        <v>1.0000000000000003E-5</v>
      </c>
    </row>
    <row r="73" spans="1:7" ht="15.75" x14ac:dyDescent="0.25">
      <c r="A73" s="141" t="s">
        <v>62</v>
      </c>
      <c r="B73" s="141" t="s">
        <v>76</v>
      </c>
      <c r="C73" s="174" t="s">
        <v>254</v>
      </c>
      <c r="D73" s="66">
        <v>2.0000000000000004E-12</v>
      </c>
      <c r="E73" s="176">
        <v>3.0000000000000008E-5</v>
      </c>
      <c r="F73" s="176">
        <v>3.0000000000000008E-5</v>
      </c>
      <c r="G73" s="176">
        <v>3.0000000000000008E-5</v>
      </c>
    </row>
    <row r="74" spans="1:7" ht="15.75" x14ac:dyDescent="0.25">
      <c r="A74" s="141" t="s">
        <v>62</v>
      </c>
      <c r="B74" s="141" t="s">
        <v>77</v>
      </c>
      <c r="C74" s="174" t="s">
        <v>249</v>
      </c>
      <c r="D74" s="175">
        <v>0.77999999999500003</v>
      </c>
      <c r="E74" s="175">
        <v>0.62819749287210092</v>
      </c>
      <c r="F74" s="175">
        <v>0.62819749287210092</v>
      </c>
      <c r="G74" s="175">
        <v>0.62819749287210092</v>
      </c>
    </row>
    <row r="75" spans="1:7" ht="15.75" x14ac:dyDescent="0.25">
      <c r="A75" s="141" t="s">
        <v>62</v>
      </c>
      <c r="B75" s="141" t="s">
        <v>77</v>
      </c>
      <c r="C75" s="174" t="s">
        <v>250</v>
      </c>
      <c r="D75" s="66">
        <v>0.19</v>
      </c>
      <c r="E75" s="176">
        <v>0.19526170410524613</v>
      </c>
      <c r="F75" s="176">
        <v>0.19526170410524613</v>
      </c>
      <c r="G75" s="176">
        <v>0.19526170410524613</v>
      </c>
    </row>
    <row r="76" spans="1:7" ht="15.75" x14ac:dyDescent="0.25">
      <c r="A76" s="141" t="s">
        <v>62</v>
      </c>
      <c r="B76" s="141" t="s">
        <v>77</v>
      </c>
      <c r="C76" s="174" t="s">
        <v>251</v>
      </c>
      <c r="D76" s="66">
        <v>0.03</v>
      </c>
      <c r="E76" s="176">
        <v>0.17648080302265301</v>
      </c>
      <c r="F76" s="176">
        <v>0.17648080302265301</v>
      </c>
      <c r="G76" s="176">
        <v>0.17648080302265301</v>
      </c>
    </row>
    <row r="77" spans="1:7" ht="15.75" x14ac:dyDescent="0.25">
      <c r="A77" s="141" t="s">
        <v>62</v>
      </c>
      <c r="B77" s="141" t="s">
        <v>77</v>
      </c>
      <c r="C77" s="174" t="s">
        <v>252</v>
      </c>
      <c r="D77" s="66">
        <v>2.0000000000000004E-12</v>
      </c>
      <c r="E77" s="176">
        <v>1.9999999999999998E-5</v>
      </c>
      <c r="F77" s="176">
        <v>1.9999999999999998E-5</v>
      </c>
      <c r="G77" s="176">
        <v>1.9999999999999998E-5</v>
      </c>
    </row>
    <row r="78" spans="1:7" ht="15.75" x14ac:dyDescent="0.25">
      <c r="A78" s="141" t="s">
        <v>62</v>
      </c>
      <c r="B78" s="141" t="s">
        <v>77</v>
      </c>
      <c r="C78" s="174" t="s">
        <v>253</v>
      </c>
      <c r="D78" s="66">
        <v>1.0000000000000002E-12</v>
      </c>
      <c r="E78" s="66">
        <v>1.0000000000000003E-5</v>
      </c>
      <c r="F78" s="66">
        <v>1.0000000000000003E-5</v>
      </c>
      <c r="G78" s="66">
        <v>1.0000000000000003E-5</v>
      </c>
    </row>
    <row r="79" spans="1:7" ht="15.75" x14ac:dyDescent="0.25">
      <c r="A79" s="141" t="s">
        <v>62</v>
      </c>
      <c r="B79" s="141" t="s">
        <v>77</v>
      </c>
      <c r="C79" s="174" t="s">
        <v>254</v>
      </c>
      <c r="D79" s="66">
        <v>2.0000000000000004E-12</v>
      </c>
      <c r="E79" s="176">
        <v>3.0000000000000008E-5</v>
      </c>
      <c r="F79" s="176">
        <v>3.0000000000000008E-5</v>
      </c>
      <c r="G79" s="176">
        <v>3.0000000000000008E-5</v>
      </c>
    </row>
    <row r="80" spans="1:7" ht="15.75" x14ac:dyDescent="0.25">
      <c r="A80" s="141" t="s">
        <v>62</v>
      </c>
      <c r="B80" s="141" t="s">
        <v>78</v>
      </c>
      <c r="C80" s="174" t="s">
        <v>249</v>
      </c>
      <c r="D80" s="175">
        <v>0.77999999999500003</v>
      </c>
      <c r="E80" s="175">
        <v>0.62819749287210092</v>
      </c>
      <c r="F80" s="175">
        <v>0.62819749287210092</v>
      </c>
      <c r="G80" s="175">
        <v>0.62819749287210092</v>
      </c>
    </row>
    <row r="81" spans="1:7" ht="15.75" x14ac:dyDescent="0.25">
      <c r="A81" s="141" t="s">
        <v>62</v>
      </c>
      <c r="B81" s="141" t="s">
        <v>78</v>
      </c>
      <c r="C81" s="174" t="s">
        <v>250</v>
      </c>
      <c r="D81" s="66">
        <v>0.19</v>
      </c>
      <c r="E81" s="176">
        <v>0.19526170410524613</v>
      </c>
      <c r="F81" s="176">
        <v>0.19526170410524613</v>
      </c>
      <c r="G81" s="176">
        <v>0.19526170410524613</v>
      </c>
    </row>
    <row r="82" spans="1:7" ht="15.75" x14ac:dyDescent="0.25">
      <c r="A82" s="141" t="s">
        <v>62</v>
      </c>
      <c r="B82" s="141" t="s">
        <v>78</v>
      </c>
      <c r="C82" s="174" t="s">
        <v>251</v>
      </c>
      <c r="D82" s="66">
        <v>0.03</v>
      </c>
      <c r="E82" s="176">
        <v>0.17648080302265301</v>
      </c>
      <c r="F82" s="176">
        <v>0.17648080302265301</v>
      </c>
      <c r="G82" s="176">
        <v>0.17648080302265301</v>
      </c>
    </row>
    <row r="83" spans="1:7" ht="15.75" x14ac:dyDescent="0.25">
      <c r="A83" s="141" t="s">
        <v>62</v>
      </c>
      <c r="B83" s="141" t="s">
        <v>78</v>
      </c>
      <c r="C83" s="174" t="s">
        <v>252</v>
      </c>
      <c r="D83" s="66">
        <v>2.0000000000000004E-12</v>
      </c>
      <c r="E83" s="176">
        <v>1.9999999999999998E-5</v>
      </c>
      <c r="F83" s="176">
        <v>1.9999999999999998E-5</v>
      </c>
      <c r="G83" s="176">
        <v>1.9999999999999998E-5</v>
      </c>
    </row>
    <row r="84" spans="1:7" ht="15.75" x14ac:dyDescent="0.25">
      <c r="A84" s="141" t="s">
        <v>62</v>
      </c>
      <c r="B84" s="141" t="s">
        <v>78</v>
      </c>
      <c r="C84" s="174" t="s">
        <v>253</v>
      </c>
      <c r="D84" s="66">
        <v>1.0000000000000002E-12</v>
      </c>
      <c r="E84" s="66">
        <v>1.0000000000000003E-5</v>
      </c>
      <c r="F84" s="66">
        <v>1.0000000000000003E-5</v>
      </c>
      <c r="G84" s="66">
        <v>1.0000000000000003E-5</v>
      </c>
    </row>
    <row r="85" spans="1:7" ht="15.75" x14ac:dyDescent="0.25">
      <c r="A85" s="141" t="s">
        <v>62</v>
      </c>
      <c r="B85" s="141" t="s">
        <v>78</v>
      </c>
      <c r="C85" s="174" t="s">
        <v>254</v>
      </c>
      <c r="D85" s="66">
        <v>2.0000000000000004E-12</v>
      </c>
      <c r="E85" s="176">
        <v>3.0000000000000008E-5</v>
      </c>
      <c r="F85" s="176">
        <v>3.0000000000000008E-5</v>
      </c>
      <c r="G85" s="176">
        <v>3.0000000000000008E-5</v>
      </c>
    </row>
    <row r="86" spans="1:7" ht="15.75" x14ac:dyDescent="0.25">
      <c r="A86" s="141" t="s">
        <v>62</v>
      </c>
      <c r="B86" s="141" t="s">
        <v>79</v>
      </c>
      <c r="C86" s="174" t="s">
        <v>249</v>
      </c>
      <c r="D86" s="175">
        <v>0.77999999999500003</v>
      </c>
      <c r="E86" s="175">
        <v>0.62819749287210092</v>
      </c>
      <c r="F86" s="175">
        <v>0.62819749287210092</v>
      </c>
      <c r="G86" s="175">
        <v>0.62819749287210092</v>
      </c>
    </row>
    <row r="87" spans="1:7" ht="15.75" x14ac:dyDescent="0.25">
      <c r="A87" s="141" t="s">
        <v>62</v>
      </c>
      <c r="B87" s="141" t="s">
        <v>79</v>
      </c>
      <c r="C87" s="174" t="s">
        <v>250</v>
      </c>
      <c r="D87" s="66">
        <v>0.19</v>
      </c>
      <c r="E87" s="176">
        <v>0.19526170410524613</v>
      </c>
      <c r="F87" s="176">
        <v>0.19526170410524613</v>
      </c>
      <c r="G87" s="176">
        <v>0.19526170410524613</v>
      </c>
    </row>
    <row r="88" spans="1:7" ht="15.75" x14ac:dyDescent="0.25">
      <c r="A88" s="141" t="s">
        <v>62</v>
      </c>
      <c r="B88" s="141" t="s">
        <v>79</v>
      </c>
      <c r="C88" s="174" t="s">
        <v>251</v>
      </c>
      <c r="D88" s="66">
        <v>0.03</v>
      </c>
      <c r="E88" s="176">
        <v>0.17648080302265301</v>
      </c>
      <c r="F88" s="176">
        <v>0.17648080302265301</v>
      </c>
      <c r="G88" s="176">
        <v>0.17648080302265301</v>
      </c>
    </row>
    <row r="89" spans="1:7" ht="15.75" x14ac:dyDescent="0.25">
      <c r="A89" s="141" t="s">
        <v>62</v>
      </c>
      <c r="B89" s="141" t="s">
        <v>79</v>
      </c>
      <c r="C89" s="174" t="s">
        <v>252</v>
      </c>
      <c r="D89" s="66">
        <v>2.0000000000000004E-12</v>
      </c>
      <c r="E89" s="176">
        <v>1.9999999999999998E-5</v>
      </c>
      <c r="F89" s="176">
        <v>1.9999999999999998E-5</v>
      </c>
      <c r="G89" s="176">
        <v>1.9999999999999998E-5</v>
      </c>
    </row>
    <row r="90" spans="1:7" ht="15.75" x14ac:dyDescent="0.25">
      <c r="A90" s="141" t="s">
        <v>62</v>
      </c>
      <c r="B90" s="141" t="s">
        <v>79</v>
      </c>
      <c r="C90" s="174" t="s">
        <v>253</v>
      </c>
      <c r="D90" s="66">
        <v>1.0000000000000002E-12</v>
      </c>
      <c r="E90" s="66">
        <v>1.0000000000000003E-5</v>
      </c>
      <c r="F90" s="66">
        <v>1.0000000000000003E-5</v>
      </c>
      <c r="G90" s="66">
        <v>1.0000000000000003E-5</v>
      </c>
    </row>
    <row r="91" spans="1:7" ht="15.75" x14ac:dyDescent="0.25">
      <c r="A91" s="141" t="s">
        <v>62</v>
      </c>
      <c r="B91" s="141" t="s">
        <v>79</v>
      </c>
      <c r="C91" s="174" t="s">
        <v>254</v>
      </c>
      <c r="D91" s="66">
        <v>2.0000000000000004E-12</v>
      </c>
      <c r="E91" s="176">
        <v>3.0000000000000008E-5</v>
      </c>
      <c r="F91" s="176">
        <v>3.0000000000000008E-5</v>
      </c>
      <c r="G91" s="176">
        <v>3.0000000000000008E-5</v>
      </c>
    </row>
    <row r="92" spans="1:7" ht="15.75" x14ac:dyDescent="0.25">
      <c r="A92" s="141" t="s">
        <v>63</v>
      </c>
      <c r="B92" s="141" t="s">
        <v>66</v>
      </c>
      <c r="C92" s="174" t="s">
        <v>249</v>
      </c>
      <c r="D92" s="175">
        <v>0.71999999999600006</v>
      </c>
      <c r="E92" s="175">
        <v>0.13692280722908823</v>
      </c>
      <c r="F92" s="175">
        <v>0.13692280722908823</v>
      </c>
      <c r="G92" s="175">
        <v>0.13692280722908823</v>
      </c>
    </row>
    <row r="93" spans="1:7" ht="15.75" x14ac:dyDescent="0.25">
      <c r="A93" s="141" t="s">
        <v>63</v>
      </c>
      <c r="B93" s="141" t="s">
        <v>66</v>
      </c>
      <c r="C93" s="174" t="s">
        <v>250</v>
      </c>
      <c r="D93" s="66">
        <v>0.18</v>
      </c>
      <c r="E93" s="176">
        <v>9.2003112917933682E-3</v>
      </c>
      <c r="F93" s="176">
        <v>9.2003112917933682E-3</v>
      </c>
      <c r="G93" s="176">
        <v>9.2003112917933682E-3</v>
      </c>
    </row>
    <row r="94" spans="1:7" ht="15.75" x14ac:dyDescent="0.25">
      <c r="A94" s="141" t="s">
        <v>63</v>
      </c>
      <c r="B94" s="141" t="s">
        <v>66</v>
      </c>
      <c r="C94" s="174" t="s">
        <v>251</v>
      </c>
      <c r="D94" s="66">
        <v>6.0000000000000005E-2</v>
      </c>
      <c r="E94" s="176">
        <v>7.2803704319771456E-2</v>
      </c>
      <c r="F94" s="176">
        <v>7.2803704319771456E-2</v>
      </c>
      <c r="G94" s="176">
        <v>7.2803704319771456E-2</v>
      </c>
    </row>
    <row r="95" spans="1:7" ht="15.75" x14ac:dyDescent="0.25">
      <c r="A95" s="141" t="s">
        <v>63</v>
      </c>
      <c r="B95" s="141" t="s">
        <v>66</v>
      </c>
      <c r="C95" s="174" t="s">
        <v>252</v>
      </c>
      <c r="D95" s="66">
        <v>0.03</v>
      </c>
      <c r="E95" s="176">
        <v>0.33521461986718692</v>
      </c>
      <c r="F95" s="176">
        <v>0.33521461986718692</v>
      </c>
      <c r="G95" s="176">
        <v>0.33521461986718692</v>
      </c>
    </row>
    <row r="96" spans="1:7" ht="15.75" x14ac:dyDescent="0.25">
      <c r="A96" s="141" t="s">
        <v>63</v>
      </c>
      <c r="B96" s="141" t="s">
        <v>66</v>
      </c>
      <c r="C96" s="174" t="s">
        <v>253</v>
      </c>
      <c r="D96" s="66">
        <v>0.01</v>
      </c>
      <c r="E96" s="66">
        <v>0.25927140272469368</v>
      </c>
      <c r="F96" s="66">
        <v>0.25927140272469368</v>
      </c>
      <c r="G96" s="66">
        <v>0.25927140272469368</v>
      </c>
    </row>
    <row r="97" spans="1:7" ht="15.75" x14ac:dyDescent="0.25">
      <c r="A97" s="141" t="s">
        <v>63</v>
      </c>
      <c r="B97" s="141" t="s">
        <v>66</v>
      </c>
      <c r="C97" s="174" t="s">
        <v>254</v>
      </c>
      <c r="D97" s="66">
        <v>4.0000000000000007E-12</v>
      </c>
      <c r="E97" s="176">
        <v>0.18658715456746636</v>
      </c>
      <c r="F97" s="176">
        <v>0.18658715456746636</v>
      </c>
      <c r="G97" s="176">
        <v>0.18658715456746636</v>
      </c>
    </row>
    <row r="98" spans="1:7" ht="15.75" x14ac:dyDescent="0.25">
      <c r="A98" s="141" t="s">
        <v>63</v>
      </c>
      <c r="B98" s="141" t="s">
        <v>76</v>
      </c>
      <c r="C98" s="174" t="s">
        <v>249</v>
      </c>
      <c r="D98" s="175">
        <v>0.71999999999600006</v>
      </c>
      <c r="E98" s="175">
        <v>0.13692280722908823</v>
      </c>
      <c r="F98" s="175">
        <v>0.13692280722908823</v>
      </c>
      <c r="G98" s="175">
        <v>0.13692280722908823</v>
      </c>
    </row>
    <row r="99" spans="1:7" ht="15.75" x14ac:dyDescent="0.25">
      <c r="A99" s="141" t="s">
        <v>63</v>
      </c>
      <c r="B99" s="141" t="s">
        <v>76</v>
      </c>
      <c r="C99" s="174" t="s">
        <v>250</v>
      </c>
      <c r="D99" s="66">
        <v>0.18</v>
      </c>
      <c r="E99" s="176">
        <v>9.2003112917933682E-3</v>
      </c>
      <c r="F99" s="176">
        <v>9.2003112917933682E-3</v>
      </c>
      <c r="G99" s="176">
        <v>9.2003112917933682E-3</v>
      </c>
    </row>
    <row r="100" spans="1:7" ht="15.75" x14ac:dyDescent="0.25">
      <c r="A100" s="141" t="s">
        <v>63</v>
      </c>
      <c r="B100" s="141" t="s">
        <v>76</v>
      </c>
      <c r="C100" s="174" t="s">
        <v>251</v>
      </c>
      <c r="D100" s="66">
        <v>6.0000000000000005E-2</v>
      </c>
      <c r="E100" s="176">
        <v>7.2803704319771456E-2</v>
      </c>
      <c r="F100" s="176">
        <v>7.2803704319771456E-2</v>
      </c>
      <c r="G100" s="176">
        <v>7.2803704319771456E-2</v>
      </c>
    </row>
    <row r="101" spans="1:7" ht="15.75" x14ac:dyDescent="0.25">
      <c r="A101" s="141" t="s">
        <v>63</v>
      </c>
      <c r="B101" s="141" t="s">
        <v>76</v>
      </c>
      <c r="C101" s="174" t="s">
        <v>252</v>
      </c>
      <c r="D101" s="66">
        <v>0.03</v>
      </c>
      <c r="E101" s="176">
        <v>0.33521461986718692</v>
      </c>
      <c r="F101" s="176">
        <v>0.33521461986718692</v>
      </c>
      <c r="G101" s="176">
        <v>0.33521461986718692</v>
      </c>
    </row>
    <row r="102" spans="1:7" ht="15.75" x14ac:dyDescent="0.25">
      <c r="A102" s="141" t="s">
        <v>63</v>
      </c>
      <c r="B102" s="141" t="s">
        <v>76</v>
      </c>
      <c r="C102" s="174" t="s">
        <v>253</v>
      </c>
      <c r="D102" s="66">
        <v>0.01</v>
      </c>
      <c r="E102" s="66">
        <v>0.25927140272469368</v>
      </c>
      <c r="F102" s="66">
        <v>0.25927140272469368</v>
      </c>
      <c r="G102" s="66">
        <v>0.25927140272469368</v>
      </c>
    </row>
    <row r="103" spans="1:7" ht="15.75" x14ac:dyDescent="0.25">
      <c r="A103" s="141" t="s">
        <v>63</v>
      </c>
      <c r="B103" s="141" t="s">
        <v>76</v>
      </c>
      <c r="C103" s="174" t="s">
        <v>254</v>
      </c>
      <c r="D103" s="66">
        <v>4.0000000000000007E-12</v>
      </c>
      <c r="E103" s="176">
        <v>0.18658715456746636</v>
      </c>
      <c r="F103" s="176">
        <v>0.18658715456746636</v>
      </c>
      <c r="G103" s="176">
        <v>0.18658715456746636</v>
      </c>
    </row>
    <row r="104" spans="1:7" ht="15.75" x14ac:dyDescent="0.25">
      <c r="A104" s="141" t="s">
        <v>63</v>
      </c>
      <c r="B104" s="141" t="s">
        <v>77</v>
      </c>
      <c r="C104" s="174" t="s">
        <v>249</v>
      </c>
      <c r="D104" s="175">
        <v>0.71999999999600006</v>
      </c>
      <c r="E104" s="175">
        <v>0.13692280722908823</v>
      </c>
      <c r="F104" s="175">
        <v>0.13692280722908823</v>
      </c>
      <c r="G104" s="175">
        <v>0.13692280722908823</v>
      </c>
    </row>
    <row r="105" spans="1:7" ht="15.75" x14ac:dyDescent="0.25">
      <c r="A105" s="141" t="s">
        <v>63</v>
      </c>
      <c r="B105" s="141" t="s">
        <v>77</v>
      </c>
      <c r="C105" s="174" t="s">
        <v>250</v>
      </c>
      <c r="D105" s="66">
        <v>0.18</v>
      </c>
      <c r="E105" s="176">
        <v>9.2003112917933682E-3</v>
      </c>
      <c r="F105" s="176">
        <v>9.2003112917933682E-3</v>
      </c>
      <c r="G105" s="176">
        <v>9.2003112917933682E-3</v>
      </c>
    </row>
    <row r="106" spans="1:7" ht="15.75" x14ac:dyDescent="0.25">
      <c r="A106" s="141" t="s">
        <v>63</v>
      </c>
      <c r="B106" s="141" t="s">
        <v>77</v>
      </c>
      <c r="C106" s="174" t="s">
        <v>251</v>
      </c>
      <c r="D106" s="66">
        <v>6.0000000000000005E-2</v>
      </c>
      <c r="E106" s="176">
        <v>7.2803704319771456E-2</v>
      </c>
      <c r="F106" s="176">
        <v>7.2803704319771456E-2</v>
      </c>
      <c r="G106" s="176">
        <v>7.2803704319771456E-2</v>
      </c>
    </row>
    <row r="107" spans="1:7" ht="15.75" x14ac:dyDescent="0.25">
      <c r="A107" s="141" t="s">
        <v>63</v>
      </c>
      <c r="B107" s="141" t="s">
        <v>77</v>
      </c>
      <c r="C107" s="174" t="s">
        <v>252</v>
      </c>
      <c r="D107" s="66">
        <v>0.03</v>
      </c>
      <c r="E107" s="176">
        <v>0.33521461986718692</v>
      </c>
      <c r="F107" s="176">
        <v>0.33521461986718692</v>
      </c>
      <c r="G107" s="176">
        <v>0.33521461986718692</v>
      </c>
    </row>
    <row r="108" spans="1:7" ht="15.75" x14ac:dyDescent="0.25">
      <c r="A108" s="141" t="s">
        <v>63</v>
      </c>
      <c r="B108" s="141" t="s">
        <v>77</v>
      </c>
      <c r="C108" s="174" t="s">
        <v>253</v>
      </c>
      <c r="D108" s="66">
        <v>0.01</v>
      </c>
      <c r="E108" s="66">
        <v>0.25927140272469368</v>
      </c>
      <c r="F108" s="66">
        <v>0.25927140272469368</v>
      </c>
      <c r="G108" s="66">
        <v>0.25927140272469368</v>
      </c>
    </row>
    <row r="109" spans="1:7" ht="15.75" x14ac:dyDescent="0.25">
      <c r="A109" s="141" t="s">
        <v>63</v>
      </c>
      <c r="B109" s="141" t="s">
        <v>77</v>
      </c>
      <c r="C109" s="174" t="s">
        <v>254</v>
      </c>
      <c r="D109" s="66">
        <v>4.0000000000000007E-12</v>
      </c>
      <c r="E109" s="176">
        <v>0.18658715456746636</v>
      </c>
      <c r="F109" s="176">
        <v>0.18658715456746636</v>
      </c>
      <c r="G109" s="176">
        <v>0.18658715456746636</v>
      </c>
    </row>
    <row r="110" spans="1:7" ht="15.75" x14ac:dyDescent="0.25">
      <c r="A110" s="141" t="s">
        <v>63</v>
      </c>
      <c r="B110" s="141" t="s">
        <v>78</v>
      </c>
      <c r="C110" s="174" t="s">
        <v>249</v>
      </c>
      <c r="D110" s="175">
        <v>0.71999999999600006</v>
      </c>
      <c r="E110" s="175">
        <v>0.13692280722908823</v>
      </c>
      <c r="F110" s="175">
        <v>0.13692280722908823</v>
      </c>
      <c r="G110" s="175">
        <v>0.13692280722908823</v>
      </c>
    </row>
    <row r="111" spans="1:7" ht="15.75" x14ac:dyDescent="0.25">
      <c r="A111" s="141" t="s">
        <v>63</v>
      </c>
      <c r="B111" s="141" t="s">
        <v>78</v>
      </c>
      <c r="C111" s="174" t="s">
        <v>250</v>
      </c>
      <c r="D111" s="66">
        <v>0.18</v>
      </c>
      <c r="E111" s="176">
        <v>9.2003112917933682E-3</v>
      </c>
      <c r="F111" s="176">
        <v>9.2003112917933682E-3</v>
      </c>
      <c r="G111" s="176">
        <v>9.2003112917933682E-3</v>
      </c>
    </row>
    <row r="112" spans="1:7" ht="15.75" x14ac:dyDescent="0.25">
      <c r="A112" s="141" t="s">
        <v>63</v>
      </c>
      <c r="B112" s="141" t="s">
        <v>78</v>
      </c>
      <c r="C112" s="174" t="s">
        <v>251</v>
      </c>
      <c r="D112" s="66">
        <v>6.0000000000000005E-2</v>
      </c>
      <c r="E112" s="176">
        <v>7.2803704319771456E-2</v>
      </c>
      <c r="F112" s="176">
        <v>7.2803704319771456E-2</v>
      </c>
      <c r="G112" s="176">
        <v>7.2803704319771456E-2</v>
      </c>
    </row>
    <row r="113" spans="1:7" ht="15.75" x14ac:dyDescent="0.25">
      <c r="A113" s="141" t="s">
        <v>63</v>
      </c>
      <c r="B113" s="141" t="s">
        <v>78</v>
      </c>
      <c r="C113" s="174" t="s">
        <v>252</v>
      </c>
      <c r="D113" s="66">
        <v>0.03</v>
      </c>
      <c r="E113" s="176">
        <v>0.33521461986718692</v>
      </c>
      <c r="F113" s="176">
        <v>0.33521461986718692</v>
      </c>
      <c r="G113" s="176">
        <v>0.33521461986718692</v>
      </c>
    </row>
    <row r="114" spans="1:7" ht="15.75" x14ac:dyDescent="0.25">
      <c r="A114" s="141" t="s">
        <v>63</v>
      </c>
      <c r="B114" s="141" t="s">
        <v>78</v>
      </c>
      <c r="C114" s="174" t="s">
        <v>253</v>
      </c>
      <c r="D114" s="66">
        <v>0.01</v>
      </c>
      <c r="E114" s="66">
        <v>0.25927140272469368</v>
      </c>
      <c r="F114" s="66">
        <v>0.25927140272469368</v>
      </c>
      <c r="G114" s="66">
        <v>0.25927140272469368</v>
      </c>
    </row>
    <row r="115" spans="1:7" ht="15.75" x14ac:dyDescent="0.25">
      <c r="A115" s="141" t="s">
        <v>63</v>
      </c>
      <c r="B115" s="141" t="s">
        <v>78</v>
      </c>
      <c r="C115" s="174" t="s">
        <v>254</v>
      </c>
      <c r="D115" s="66">
        <v>4.0000000000000007E-12</v>
      </c>
      <c r="E115" s="176">
        <v>0.18658715456746636</v>
      </c>
      <c r="F115" s="176">
        <v>0.18658715456746636</v>
      </c>
      <c r="G115" s="176">
        <v>0.18658715456746636</v>
      </c>
    </row>
    <row r="116" spans="1:7" ht="15.75" x14ac:dyDescent="0.25">
      <c r="A116" s="141" t="s">
        <v>63</v>
      </c>
      <c r="B116" s="141" t="s">
        <v>79</v>
      </c>
      <c r="C116" s="174" t="s">
        <v>249</v>
      </c>
      <c r="D116" s="175">
        <v>0.71999999999600006</v>
      </c>
      <c r="E116" s="175">
        <v>0.13692280722908823</v>
      </c>
      <c r="F116" s="175">
        <v>0.13692280722908823</v>
      </c>
      <c r="G116" s="175">
        <v>0.13692280722908823</v>
      </c>
    </row>
    <row r="117" spans="1:7" ht="15.75" x14ac:dyDescent="0.25">
      <c r="A117" s="141" t="s">
        <v>63</v>
      </c>
      <c r="B117" s="141" t="s">
        <v>79</v>
      </c>
      <c r="C117" s="174" t="s">
        <v>250</v>
      </c>
      <c r="D117" s="66">
        <v>0.18</v>
      </c>
      <c r="E117" s="176">
        <v>9.2003112917933682E-3</v>
      </c>
      <c r="F117" s="176">
        <v>9.2003112917933682E-3</v>
      </c>
      <c r="G117" s="176">
        <v>9.2003112917933682E-3</v>
      </c>
    </row>
    <row r="118" spans="1:7" ht="15.75" x14ac:dyDescent="0.25">
      <c r="A118" s="141" t="s">
        <v>63</v>
      </c>
      <c r="B118" s="141" t="s">
        <v>79</v>
      </c>
      <c r="C118" s="174" t="s">
        <v>251</v>
      </c>
      <c r="D118" s="66">
        <v>6.0000000000000005E-2</v>
      </c>
      <c r="E118" s="176">
        <v>7.2803704319771456E-2</v>
      </c>
      <c r="F118" s="176">
        <v>7.2803704319771456E-2</v>
      </c>
      <c r="G118" s="176">
        <v>7.2803704319771456E-2</v>
      </c>
    </row>
    <row r="119" spans="1:7" ht="15.75" x14ac:dyDescent="0.25">
      <c r="A119" s="141" t="s">
        <v>63</v>
      </c>
      <c r="B119" s="141" t="s">
        <v>79</v>
      </c>
      <c r="C119" s="174" t="s">
        <v>252</v>
      </c>
      <c r="D119" s="66">
        <v>0.03</v>
      </c>
      <c r="E119" s="176">
        <v>0.33521461986718692</v>
      </c>
      <c r="F119" s="176">
        <v>0.33521461986718692</v>
      </c>
      <c r="G119" s="176">
        <v>0.33521461986718692</v>
      </c>
    </row>
    <row r="120" spans="1:7" ht="15.75" x14ac:dyDescent="0.25">
      <c r="A120" s="141" t="s">
        <v>63</v>
      </c>
      <c r="B120" s="141" t="s">
        <v>79</v>
      </c>
      <c r="C120" s="174" t="s">
        <v>253</v>
      </c>
      <c r="D120" s="66">
        <v>0.01</v>
      </c>
      <c r="E120" s="66">
        <v>0.25927140272469368</v>
      </c>
      <c r="F120" s="66">
        <v>0.25927140272469368</v>
      </c>
      <c r="G120" s="66">
        <v>0.25927140272469368</v>
      </c>
    </row>
    <row r="121" spans="1:7" ht="15.75" x14ac:dyDescent="0.25">
      <c r="A121" s="141" t="s">
        <v>63</v>
      </c>
      <c r="B121" s="141" t="s">
        <v>79</v>
      </c>
      <c r="C121" s="174" t="s">
        <v>254</v>
      </c>
      <c r="D121" s="66">
        <v>4.0000000000000007E-12</v>
      </c>
      <c r="E121" s="176">
        <v>0.18658715456746636</v>
      </c>
      <c r="F121" s="176">
        <v>0.18658715456746636</v>
      </c>
      <c r="G121" s="176">
        <v>0.18658715456746636</v>
      </c>
    </row>
    <row r="122" spans="1:7" ht="15.75" x14ac:dyDescent="0.25">
      <c r="A122" s="141" t="s">
        <v>64</v>
      </c>
      <c r="B122" s="141" t="s">
        <v>66</v>
      </c>
      <c r="C122" s="174" t="s">
        <v>249</v>
      </c>
      <c r="D122" s="175">
        <v>0.77999999999500003</v>
      </c>
      <c r="E122" s="175">
        <v>0.62819749287210092</v>
      </c>
      <c r="F122" s="175">
        <v>0.62819749287210092</v>
      </c>
      <c r="G122" s="175">
        <v>0.62819749287210092</v>
      </c>
    </row>
    <row r="123" spans="1:7" ht="15.75" x14ac:dyDescent="0.25">
      <c r="A123" s="141" t="s">
        <v>64</v>
      </c>
      <c r="B123" s="141" t="s">
        <v>66</v>
      </c>
      <c r="C123" s="174" t="s">
        <v>250</v>
      </c>
      <c r="D123" s="66">
        <v>0.19</v>
      </c>
      <c r="E123" s="176">
        <v>0.19526170410524613</v>
      </c>
      <c r="F123" s="176">
        <v>0.19526170410524613</v>
      </c>
      <c r="G123" s="176">
        <v>0.19526170410524613</v>
      </c>
    </row>
    <row r="124" spans="1:7" ht="15.75" x14ac:dyDescent="0.25">
      <c r="A124" s="141" t="s">
        <v>64</v>
      </c>
      <c r="B124" s="141" t="s">
        <v>66</v>
      </c>
      <c r="C124" s="174" t="s">
        <v>251</v>
      </c>
      <c r="D124" s="66">
        <v>0.03</v>
      </c>
      <c r="E124" s="176">
        <v>0.17648080302265301</v>
      </c>
      <c r="F124" s="176">
        <v>0.17648080302265301</v>
      </c>
      <c r="G124" s="176">
        <v>0.17648080302265301</v>
      </c>
    </row>
    <row r="125" spans="1:7" ht="15.75" x14ac:dyDescent="0.25">
      <c r="A125" s="141" t="s">
        <v>64</v>
      </c>
      <c r="B125" s="141" t="s">
        <v>66</v>
      </c>
      <c r="C125" s="174" t="s">
        <v>252</v>
      </c>
      <c r="D125" s="66">
        <v>2.0000000000000004E-12</v>
      </c>
      <c r="E125" s="176">
        <v>1.9999999999999998E-5</v>
      </c>
      <c r="F125" s="176">
        <v>1.9999999999999998E-5</v>
      </c>
      <c r="G125" s="176">
        <v>1.9999999999999998E-5</v>
      </c>
    </row>
    <row r="126" spans="1:7" ht="15.75" x14ac:dyDescent="0.25">
      <c r="A126" s="141" t="s">
        <v>64</v>
      </c>
      <c r="B126" s="141" t="s">
        <v>66</v>
      </c>
      <c r="C126" s="174" t="s">
        <v>253</v>
      </c>
      <c r="D126" s="66">
        <v>1.0000000000000002E-12</v>
      </c>
      <c r="E126" s="66">
        <v>1.0000000000000003E-5</v>
      </c>
      <c r="F126" s="66">
        <v>1.0000000000000003E-5</v>
      </c>
      <c r="G126" s="66">
        <v>1.0000000000000003E-5</v>
      </c>
    </row>
    <row r="127" spans="1:7" ht="15.75" x14ac:dyDescent="0.25">
      <c r="A127" s="141" t="s">
        <v>64</v>
      </c>
      <c r="B127" s="141" t="s">
        <v>66</v>
      </c>
      <c r="C127" s="174" t="s">
        <v>254</v>
      </c>
      <c r="D127" s="66">
        <v>2.0000000000000004E-12</v>
      </c>
      <c r="E127" s="176">
        <v>3.0000000000000008E-5</v>
      </c>
      <c r="F127" s="176">
        <v>3.0000000000000008E-5</v>
      </c>
      <c r="G127" s="176">
        <v>3.0000000000000008E-5</v>
      </c>
    </row>
    <row r="128" spans="1:7" ht="15.75" x14ac:dyDescent="0.25">
      <c r="A128" s="141" t="s">
        <v>64</v>
      </c>
      <c r="B128" s="141" t="s">
        <v>76</v>
      </c>
      <c r="C128" s="174" t="s">
        <v>249</v>
      </c>
      <c r="D128" s="175">
        <v>0.77999999999500003</v>
      </c>
      <c r="E128" s="175">
        <v>0.62819749287210092</v>
      </c>
      <c r="F128" s="175">
        <v>0.62819749287210092</v>
      </c>
      <c r="G128" s="175">
        <v>0.62819749287210092</v>
      </c>
    </row>
    <row r="129" spans="1:7" ht="15.75" x14ac:dyDescent="0.25">
      <c r="A129" s="141" t="s">
        <v>64</v>
      </c>
      <c r="B129" s="141" t="s">
        <v>76</v>
      </c>
      <c r="C129" s="174" t="s">
        <v>250</v>
      </c>
      <c r="D129" s="66">
        <v>0.19</v>
      </c>
      <c r="E129" s="176">
        <v>0.19526170410524613</v>
      </c>
      <c r="F129" s="176">
        <v>0.19526170410524613</v>
      </c>
      <c r="G129" s="176">
        <v>0.19526170410524613</v>
      </c>
    </row>
    <row r="130" spans="1:7" ht="15.75" x14ac:dyDescent="0.25">
      <c r="A130" s="141" t="s">
        <v>64</v>
      </c>
      <c r="B130" s="141" t="s">
        <v>76</v>
      </c>
      <c r="C130" s="174" t="s">
        <v>251</v>
      </c>
      <c r="D130" s="66">
        <v>0.03</v>
      </c>
      <c r="E130" s="176">
        <v>0.17648080302265301</v>
      </c>
      <c r="F130" s="176">
        <v>0.17648080302265301</v>
      </c>
      <c r="G130" s="176">
        <v>0.17648080302265301</v>
      </c>
    </row>
    <row r="131" spans="1:7" ht="15.75" x14ac:dyDescent="0.25">
      <c r="A131" s="141" t="s">
        <v>64</v>
      </c>
      <c r="B131" s="141" t="s">
        <v>76</v>
      </c>
      <c r="C131" s="174" t="s">
        <v>252</v>
      </c>
      <c r="D131" s="66">
        <v>2.0000000000000004E-12</v>
      </c>
      <c r="E131" s="176">
        <v>1.9999999999999998E-5</v>
      </c>
      <c r="F131" s="176">
        <v>1.9999999999999998E-5</v>
      </c>
      <c r="G131" s="176">
        <v>1.9999999999999998E-5</v>
      </c>
    </row>
    <row r="132" spans="1:7" ht="15.75" x14ac:dyDescent="0.25">
      <c r="A132" s="141" t="s">
        <v>64</v>
      </c>
      <c r="B132" s="141" t="s">
        <v>76</v>
      </c>
      <c r="C132" s="174" t="s">
        <v>253</v>
      </c>
      <c r="D132" s="66">
        <v>1.0000000000000002E-12</v>
      </c>
      <c r="E132" s="66">
        <v>1.0000000000000003E-5</v>
      </c>
      <c r="F132" s="66">
        <v>1.0000000000000003E-5</v>
      </c>
      <c r="G132" s="66">
        <v>1.0000000000000003E-5</v>
      </c>
    </row>
    <row r="133" spans="1:7" ht="15.75" x14ac:dyDescent="0.25">
      <c r="A133" s="141" t="s">
        <v>64</v>
      </c>
      <c r="B133" s="141" t="s">
        <v>76</v>
      </c>
      <c r="C133" s="174" t="s">
        <v>254</v>
      </c>
      <c r="D133" s="66">
        <v>2.0000000000000004E-12</v>
      </c>
      <c r="E133" s="176">
        <v>3.0000000000000008E-5</v>
      </c>
      <c r="F133" s="176">
        <v>3.0000000000000008E-5</v>
      </c>
      <c r="G133" s="176">
        <v>3.0000000000000008E-5</v>
      </c>
    </row>
    <row r="134" spans="1:7" ht="15.75" x14ac:dyDescent="0.25">
      <c r="A134" s="141" t="s">
        <v>64</v>
      </c>
      <c r="B134" s="141" t="s">
        <v>77</v>
      </c>
      <c r="C134" s="174" t="s">
        <v>249</v>
      </c>
      <c r="D134" s="175">
        <v>0.77999999999500003</v>
      </c>
      <c r="E134" s="175">
        <v>0.62819749287210092</v>
      </c>
      <c r="F134" s="175">
        <v>0.62819749287210092</v>
      </c>
      <c r="G134" s="175">
        <v>0.62819749287210092</v>
      </c>
    </row>
    <row r="135" spans="1:7" ht="15.75" x14ac:dyDescent="0.25">
      <c r="A135" s="141" t="s">
        <v>64</v>
      </c>
      <c r="B135" s="141" t="s">
        <v>77</v>
      </c>
      <c r="C135" s="174" t="s">
        <v>250</v>
      </c>
      <c r="D135" s="66">
        <v>0.19</v>
      </c>
      <c r="E135" s="176">
        <v>0.19526170410524613</v>
      </c>
      <c r="F135" s="176">
        <v>0.19526170410524613</v>
      </c>
      <c r="G135" s="176">
        <v>0.19526170410524613</v>
      </c>
    </row>
    <row r="136" spans="1:7" ht="15.75" x14ac:dyDescent="0.25">
      <c r="A136" s="141" t="s">
        <v>64</v>
      </c>
      <c r="B136" s="141" t="s">
        <v>77</v>
      </c>
      <c r="C136" s="174" t="s">
        <v>251</v>
      </c>
      <c r="D136" s="66">
        <v>0.03</v>
      </c>
      <c r="E136" s="176">
        <v>0.17648080302265301</v>
      </c>
      <c r="F136" s="176">
        <v>0.17648080302265301</v>
      </c>
      <c r="G136" s="176">
        <v>0.17648080302265301</v>
      </c>
    </row>
    <row r="137" spans="1:7" ht="15.75" x14ac:dyDescent="0.25">
      <c r="A137" s="141" t="s">
        <v>64</v>
      </c>
      <c r="B137" s="141" t="s">
        <v>77</v>
      </c>
      <c r="C137" s="174" t="s">
        <v>252</v>
      </c>
      <c r="D137" s="66">
        <v>2.0000000000000004E-12</v>
      </c>
      <c r="E137" s="176">
        <v>1.9999999999999998E-5</v>
      </c>
      <c r="F137" s="176">
        <v>1.9999999999999998E-5</v>
      </c>
      <c r="G137" s="176">
        <v>1.9999999999999998E-5</v>
      </c>
    </row>
    <row r="138" spans="1:7" ht="15.75" x14ac:dyDescent="0.25">
      <c r="A138" s="141" t="s">
        <v>64</v>
      </c>
      <c r="B138" s="141" t="s">
        <v>77</v>
      </c>
      <c r="C138" s="174" t="s">
        <v>253</v>
      </c>
      <c r="D138" s="66">
        <v>1.0000000000000002E-12</v>
      </c>
      <c r="E138" s="66">
        <v>1.0000000000000003E-5</v>
      </c>
      <c r="F138" s="66">
        <v>1.0000000000000003E-5</v>
      </c>
      <c r="G138" s="66">
        <v>1.0000000000000003E-5</v>
      </c>
    </row>
    <row r="139" spans="1:7" ht="15.75" x14ac:dyDescent="0.25">
      <c r="A139" s="141" t="s">
        <v>64</v>
      </c>
      <c r="B139" s="141" t="s">
        <v>77</v>
      </c>
      <c r="C139" s="174" t="s">
        <v>254</v>
      </c>
      <c r="D139" s="66">
        <v>2.0000000000000004E-12</v>
      </c>
      <c r="E139" s="176">
        <v>3.0000000000000008E-5</v>
      </c>
      <c r="F139" s="176">
        <v>3.0000000000000008E-5</v>
      </c>
      <c r="G139" s="176">
        <v>3.0000000000000008E-5</v>
      </c>
    </row>
    <row r="140" spans="1:7" ht="15.75" x14ac:dyDescent="0.25">
      <c r="A140" s="141" t="s">
        <v>64</v>
      </c>
      <c r="B140" s="141" t="s">
        <v>78</v>
      </c>
      <c r="C140" s="174" t="s">
        <v>249</v>
      </c>
      <c r="D140" s="175">
        <v>0.77999999999500003</v>
      </c>
      <c r="E140" s="175">
        <v>0.62819749287210092</v>
      </c>
      <c r="F140" s="175">
        <v>0.62819749287210092</v>
      </c>
      <c r="G140" s="175">
        <v>0.62819749287210092</v>
      </c>
    </row>
    <row r="141" spans="1:7" ht="15.75" x14ac:dyDescent="0.25">
      <c r="A141" s="141" t="s">
        <v>64</v>
      </c>
      <c r="B141" s="141" t="s">
        <v>78</v>
      </c>
      <c r="C141" s="174" t="s">
        <v>250</v>
      </c>
      <c r="D141" s="66">
        <v>0.19</v>
      </c>
      <c r="E141" s="176">
        <v>0.19526170410524613</v>
      </c>
      <c r="F141" s="176">
        <v>0.19526170410524613</v>
      </c>
      <c r="G141" s="176">
        <v>0.19526170410524613</v>
      </c>
    </row>
    <row r="142" spans="1:7" ht="15.75" x14ac:dyDescent="0.25">
      <c r="A142" s="141" t="s">
        <v>64</v>
      </c>
      <c r="B142" s="141" t="s">
        <v>78</v>
      </c>
      <c r="C142" s="174" t="s">
        <v>251</v>
      </c>
      <c r="D142" s="66">
        <v>0.03</v>
      </c>
      <c r="E142" s="176">
        <v>0.17648080302265301</v>
      </c>
      <c r="F142" s="176">
        <v>0.17648080302265301</v>
      </c>
      <c r="G142" s="176">
        <v>0.17648080302265301</v>
      </c>
    </row>
    <row r="143" spans="1:7" ht="15.75" x14ac:dyDescent="0.25">
      <c r="A143" s="141" t="s">
        <v>64</v>
      </c>
      <c r="B143" s="141" t="s">
        <v>78</v>
      </c>
      <c r="C143" s="174" t="s">
        <v>252</v>
      </c>
      <c r="D143" s="66">
        <v>2.0000000000000004E-12</v>
      </c>
      <c r="E143" s="176">
        <v>1.9999999999999998E-5</v>
      </c>
      <c r="F143" s="176">
        <v>1.9999999999999998E-5</v>
      </c>
      <c r="G143" s="176">
        <v>1.9999999999999998E-5</v>
      </c>
    </row>
    <row r="144" spans="1:7" ht="15.75" x14ac:dyDescent="0.25">
      <c r="A144" s="141" t="s">
        <v>64</v>
      </c>
      <c r="B144" s="141" t="s">
        <v>78</v>
      </c>
      <c r="C144" s="174" t="s">
        <v>253</v>
      </c>
      <c r="D144" s="66">
        <v>1.0000000000000002E-12</v>
      </c>
      <c r="E144" s="66">
        <v>1.0000000000000003E-5</v>
      </c>
      <c r="F144" s="66">
        <v>1.0000000000000003E-5</v>
      </c>
      <c r="G144" s="66">
        <v>1.0000000000000003E-5</v>
      </c>
    </row>
    <row r="145" spans="1:7" ht="15.75" x14ac:dyDescent="0.25">
      <c r="A145" s="141" t="s">
        <v>64</v>
      </c>
      <c r="B145" s="141" t="s">
        <v>78</v>
      </c>
      <c r="C145" s="174" t="s">
        <v>254</v>
      </c>
      <c r="D145" s="66">
        <v>2.0000000000000004E-12</v>
      </c>
      <c r="E145" s="176">
        <v>3.0000000000000008E-5</v>
      </c>
      <c r="F145" s="176">
        <v>3.0000000000000008E-5</v>
      </c>
      <c r="G145" s="176">
        <v>3.0000000000000008E-5</v>
      </c>
    </row>
    <row r="146" spans="1:7" ht="15.75" x14ac:dyDescent="0.25">
      <c r="A146" s="141" t="s">
        <v>64</v>
      </c>
      <c r="B146" s="141" t="s">
        <v>79</v>
      </c>
      <c r="C146" s="174" t="s">
        <v>249</v>
      </c>
      <c r="D146" s="175">
        <v>0.77999999999500003</v>
      </c>
      <c r="E146" s="175">
        <v>0.62819749287210092</v>
      </c>
      <c r="F146" s="175">
        <v>0.62819749287210092</v>
      </c>
      <c r="G146" s="175">
        <v>0.62819749287210092</v>
      </c>
    </row>
    <row r="147" spans="1:7" ht="15.75" x14ac:dyDescent="0.25">
      <c r="A147" s="141" t="s">
        <v>64</v>
      </c>
      <c r="B147" s="141" t="s">
        <v>79</v>
      </c>
      <c r="C147" s="174" t="s">
        <v>250</v>
      </c>
      <c r="D147" s="66">
        <v>0.19</v>
      </c>
      <c r="E147" s="176">
        <v>0.19526170410524613</v>
      </c>
      <c r="F147" s="176">
        <v>0.19526170410524613</v>
      </c>
      <c r="G147" s="176">
        <v>0.19526170410524613</v>
      </c>
    </row>
    <row r="148" spans="1:7" ht="15.75" x14ac:dyDescent="0.25">
      <c r="A148" s="141" t="s">
        <v>64</v>
      </c>
      <c r="B148" s="141" t="s">
        <v>79</v>
      </c>
      <c r="C148" s="174" t="s">
        <v>251</v>
      </c>
      <c r="D148" s="66">
        <v>0.03</v>
      </c>
      <c r="E148" s="176">
        <v>0.17648080302265301</v>
      </c>
      <c r="F148" s="176">
        <v>0.17648080302265301</v>
      </c>
      <c r="G148" s="176">
        <v>0.17648080302265301</v>
      </c>
    </row>
    <row r="149" spans="1:7" ht="15.75" x14ac:dyDescent="0.25">
      <c r="A149" s="141" t="s">
        <v>64</v>
      </c>
      <c r="B149" s="141" t="s">
        <v>79</v>
      </c>
      <c r="C149" s="174" t="s">
        <v>252</v>
      </c>
      <c r="D149" s="66">
        <v>2.0000000000000004E-12</v>
      </c>
      <c r="E149" s="176">
        <v>1.9999999999999998E-5</v>
      </c>
      <c r="F149" s="176">
        <v>1.9999999999999998E-5</v>
      </c>
      <c r="G149" s="176">
        <v>1.9999999999999998E-5</v>
      </c>
    </row>
    <row r="150" spans="1:7" ht="15.75" x14ac:dyDescent="0.25">
      <c r="A150" s="141" t="s">
        <v>64</v>
      </c>
      <c r="B150" s="141" t="s">
        <v>79</v>
      </c>
      <c r="C150" s="174" t="s">
        <v>253</v>
      </c>
      <c r="D150" s="66">
        <v>1.0000000000000002E-12</v>
      </c>
      <c r="E150" s="66">
        <v>1.0000000000000003E-5</v>
      </c>
      <c r="F150" s="66">
        <v>1.0000000000000003E-5</v>
      </c>
      <c r="G150" s="66">
        <v>1.0000000000000003E-5</v>
      </c>
    </row>
    <row r="151" spans="1:7" ht="15.75" x14ac:dyDescent="0.25">
      <c r="A151" s="141" t="s">
        <v>64</v>
      </c>
      <c r="B151" s="141" t="s">
        <v>79</v>
      </c>
      <c r="C151" s="174" t="s">
        <v>254</v>
      </c>
      <c r="D151" s="66">
        <v>2.0000000000000004E-12</v>
      </c>
      <c r="E151" s="176">
        <v>3.0000000000000008E-5</v>
      </c>
      <c r="F151" s="176">
        <v>3.0000000000000008E-5</v>
      </c>
      <c r="G151" s="176">
        <v>3.0000000000000008E-5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798-33B4-42B2-99A0-6EF6BB70771B}">
  <sheetPr>
    <tabColor theme="9" tint="0.79998168889431442"/>
  </sheetPr>
  <dimension ref="A1:E5"/>
  <sheetViews>
    <sheetView workbookViewId="0">
      <selection activeCell="B2" sqref="B2:E5"/>
    </sheetView>
  </sheetViews>
  <sheetFormatPr defaultRowHeight="15" x14ac:dyDescent="0.25"/>
  <cols>
    <col min="1" max="1" width="28.7109375" bestFit="1" customWidth="1"/>
    <col min="3" max="3" width="11" bestFit="1" customWidth="1"/>
    <col min="5" max="5" width="12" bestFit="1" customWidth="1"/>
  </cols>
  <sheetData>
    <row r="1" spans="1:5" x14ac:dyDescent="0.25">
      <c r="A1" s="83"/>
      <c r="B1" s="83" t="s">
        <v>229</v>
      </c>
      <c r="C1" s="83" t="s">
        <v>222</v>
      </c>
      <c r="D1" s="83" t="s">
        <v>224</v>
      </c>
      <c r="E1" s="83" t="s">
        <v>225</v>
      </c>
    </row>
    <row r="2" spans="1:5" x14ac:dyDescent="0.25">
      <c r="A2" s="177" t="s">
        <v>226</v>
      </c>
      <c r="B2" s="178">
        <f>Trans_freigth!M12</f>
        <v>1000</v>
      </c>
      <c r="C2" s="178" t="str">
        <f>Trans_freigth!M13</f>
        <v>-</v>
      </c>
      <c r="D2" s="178">
        <f>Trans_freigth!M14</f>
        <v>15.96</v>
      </c>
      <c r="E2" s="179">
        <f>Trans_freigth!M15</f>
        <v>100000</v>
      </c>
    </row>
    <row r="3" spans="1:5" x14ac:dyDescent="0.25">
      <c r="A3" s="177" t="s">
        <v>227</v>
      </c>
      <c r="B3" s="179">
        <f>Trans_freigth!N12</f>
        <v>41333</v>
      </c>
      <c r="C3" s="178" t="str">
        <f>Trans_freigth!N13</f>
        <v>-</v>
      </c>
      <c r="D3" s="179">
        <f>Trans_freigth!N14</f>
        <v>100000</v>
      </c>
      <c r="E3" s="179">
        <f>Trans_freigth!N15</f>
        <v>105400</v>
      </c>
    </row>
    <row r="4" spans="1:5" x14ac:dyDescent="0.25">
      <c r="A4" s="177" t="s">
        <v>228</v>
      </c>
      <c r="B4" s="179">
        <f>Trans_freigth!O12</f>
        <v>41333000</v>
      </c>
      <c r="C4" s="179">
        <f>Trans_freigth!O13</f>
        <v>7200000000</v>
      </c>
      <c r="D4" s="179">
        <f>Trans_freigth!O14</f>
        <v>1596000</v>
      </c>
      <c r="E4" s="179">
        <f>Trans_freigth!O15</f>
        <v>10540000000</v>
      </c>
    </row>
    <row r="5" spans="1:5" x14ac:dyDescent="0.25">
      <c r="A5" s="177" t="s">
        <v>380</v>
      </c>
      <c r="B5" s="180">
        <f>Trans_freigth!L12</f>
        <v>7.2558877556084408E-2</v>
      </c>
      <c r="C5" s="180">
        <f>Trans_freigth!L13</f>
        <v>0.45732388462386941</v>
      </c>
      <c r="D5" s="180">
        <f>Trans_freigth!L14</f>
        <v>0.22357309978235781</v>
      </c>
      <c r="E5" s="180">
        <f>Trans_freigth!L15</f>
        <v>0.24654413803768835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E526-DBCD-4900-B4F6-43D183E6451D}">
  <sheetPr>
    <tabColor theme="9" tint="0.79998168889431442"/>
  </sheetPr>
  <dimension ref="A1:D4"/>
  <sheetViews>
    <sheetView workbookViewId="0">
      <selection activeCell="B2" sqref="B2:D4"/>
    </sheetView>
  </sheetViews>
  <sheetFormatPr defaultRowHeight="15" x14ac:dyDescent="0.25"/>
  <sheetData>
    <row r="1" spans="1:4" x14ac:dyDescent="0.25">
      <c r="A1" s="141"/>
      <c r="B1" s="141" t="s">
        <v>157</v>
      </c>
      <c r="C1" s="141" t="s">
        <v>158</v>
      </c>
      <c r="D1" s="141" t="s">
        <v>159</v>
      </c>
    </row>
    <row r="2" spans="1:4" x14ac:dyDescent="0.25">
      <c r="A2" s="141" t="s">
        <v>257</v>
      </c>
      <c r="B2" s="80">
        <v>22</v>
      </c>
      <c r="C2" s="79">
        <v>27.5</v>
      </c>
      <c r="D2" s="80">
        <v>33</v>
      </c>
    </row>
    <row r="3" spans="1:4" x14ac:dyDescent="0.25">
      <c r="A3" s="141" t="s">
        <v>138</v>
      </c>
      <c r="B3" s="80">
        <v>2.771377648788103</v>
      </c>
      <c r="C3" s="80">
        <v>2.8633142482120135</v>
      </c>
      <c r="D3" s="80">
        <v>2.9424152383071545</v>
      </c>
    </row>
    <row r="4" spans="1:4" x14ac:dyDescent="0.25">
      <c r="A4" s="141" t="s">
        <v>139</v>
      </c>
      <c r="B4" s="80">
        <v>6.3833427053756517E-5</v>
      </c>
      <c r="C4" s="80">
        <v>4.997531697350038E-5</v>
      </c>
      <c r="D4" s="80">
        <v>4.1819646469520738E-5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1525-AE9A-4B12-B54D-74EEA5335E79}">
  <sheetPr>
    <tabColor theme="9" tint="0.79998168889431442"/>
  </sheetPr>
  <dimension ref="A1:D6"/>
  <sheetViews>
    <sheetView workbookViewId="0">
      <selection activeCell="N19" sqref="N19:N20"/>
    </sheetView>
  </sheetViews>
  <sheetFormatPr defaultRowHeight="15" x14ac:dyDescent="0.25"/>
  <cols>
    <col min="2" max="2" width="15.5703125" bestFit="1" customWidth="1"/>
  </cols>
  <sheetData>
    <row r="1" spans="1:4" x14ac:dyDescent="0.25">
      <c r="A1" s="16"/>
      <c r="B1" s="16"/>
      <c r="C1" s="141" t="s">
        <v>448</v>
      </c>
      <c r="D1" s="141" t="s">
        <v>449</v>
      </c>
    </row>
    <row r="2" spans="1:4" x14ac:dyDescent="0.25">
      <c r="A2" s="141" t="s">
        <v>450</v>
      </c>
      <c r="B2" s="141" t="s">
        <v>271</v>
      </c>
      <c r="C2" s="170">
        <v>6.5820984882502598E-9</v>
      </c>
      <c r="D2" s="16">
        <v>40</v>
      </c>
    </row>
    <row r="3" spans="1:4" x14ac:dyDescent="0.25">
      <c r="A3" s="141" t="s">
        <v>450</v>
      </c>
      <c r="B3" s="141" t="s">
        <v>273</v>
      </c>
      <c r="C3" s="170">
        <v>3.1699999999999999E-10</v>
      </c>
      <c r="D3" s="16">
        <v>40</v>
      </c>
    </row>
    <row r="4" spans="1:4" x14ac:dyDescent="0.25">
      <c r="A4" s="141" t="s">
        <v>450</v>
      </c>
      <c r="B4" s="141" t="s">
        <v>274</v>
      </c>
      <c r="C4" s="170">
        <v>1.86277676887616E-8</v>
      </c>
      <c r="D4" s="16">
        <v>40</v>
      </c>
    </row>
    <row r="5" spans="1:4" x14ac:dyDescent="0.25">
      <c r="A5" s="141" t="s">
        <v>450</v>
      </c>
      <c r="B5" s="141" t="s">
        <v>275</v>
      </c>
      <c r="C5" s="170">
        <v>8.7404880965322298E-8</v>
      </c>
      <c r="D5" s="16">
        <v>40</v>
      </c>
    </row>
    <row r="6" spans="1:4" x14ac:dyDescent="0.25">
      <c r="C6" s="1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4821-748B-4A9A-8900-8800D522797E}">
  <sheetPr>
    <tabColor theme="9" tint="0.79998168889431442"/>
  </sheetPr>
  <dimension ref="A1:D4"/>
  <sheetViews>
    <sheetView workbookViewId="0">
      <selection activeCell="H8" sqref="H8"/>
    </sheetView>
  </sheetViews>
  <sheetFormatPr defaultRowHeight="15" x14ac:dyDescent="0.25"/>
  <sheetData>
    <row r="1" spans="1:4" x14ac:dyDescent="0.25">
      <c r="A1" s="141"/>
      <c r="B1" s="141" t="s">
        <v>157</v>
      </c>
      <c r="C1" s="141" t="s">
        <v>158</v>
      </c>
      <c r="D1" s="141" t="s">
        <v>159</v>
      </c>
    </row>
    <row r="2" spans="1:4" x14ac:dyDescent="0.25">
      <c r="A2" s="141" t="s">
        <v>257</v>
      </c>
      <c r="B2" s="79">
        <v>30</v>
      </c>
      <c r="C2" s="80">
        <v>40</v>
      </c>
      <c r="D2" s="80">
        <v>50</v>
      </c>
    </row>
    <row r="3" spans="1:4" x14ac:dyDescent="0.25">
      <c r="A3" s="141" t="s">
        <v>138</v>
      </c>
      <c r="B3" s="183">
        <v>21.062902691267542</v>
      </c>
      <c r="C3" s="183">
        <v>6.0385297495144323</v>
      </c>
      <c r="D3" s="183">
        <v>4.5363425634216208</v>
      </c>
    </row>
    <row r="4" spans="1:4" x14ac:dyDescent="0.25">
      <c r="A4" s="141" t="s">
        <v>139</v>
      </c>
      <c r="B4" s="184">
        <v>1.1413569982896E-4</v>
      </c>
      <c r="C4" s="80">
        <v>6.1724572612685696E-5</v>
      </c>
      <c r="D4" s="80">
        <v>4.5028024557319038E-5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ACDE-3303-476C-A62F-D81BD2BDA875}">
  <sheetPr>
    <tabColor theme="9" tint="0.79998168889431442"/>
  </sheetPr>
  <dimension ref="A1:D4"/>
  <sheetViews>
    <sheetView workbookViewId="0">
      <selection activeCell="H10" sqref="H10"/>
    </sheetView>
  </sheetViews>
  <sheetFormatPr defaultRowHeight="15" x14ac:dyDescent="0.25"/>
  <sheetData>
    <row r="1" spans="1:4" x14ac:dyDescent="0.25">
      <c r="A1" s="141"/>
      <c r="B1" s="141" t="s">
        <v>157</v>
      </c>
      <c r="C1" s="141" t="s">
        <v>158</v>
      </c>
      <c r="D1" s="141" t="s">
        <v>159</v>
      </c>
    </row>
    <row r="2" spans="1:4" x14ac:dyDescent="0.25">
      <c r="A2" s="141" t="s">
        <v>257</v>
      </c>
      <c r="B2" s="79">
        <v>40</v>
      </c>
      <c r="C2" s="79">
        <v>50</v>
      </c>
      <c r="D2" s="79">
        <v>60</v>
      </c>
    </row>
    <row r="3" spans="1:4" x14ac:dyDescent="0.25">
      <c r="A3" s="141" t="s">
        <v>138</v>
      </c>
      <c r="B3" s="80">
        <v>1.8231973635130241</v>
      </c>
      <c r="C3" s="80">
        <v>1.870316476105087</v>
      </c>
      <c r="D3" s="80">
        <v>1.9703209589238067</v>
      </c>
    </row>
    <row r="4" spans="1:4" x14ac:dyDescent="0.25">
      <c r="A4" s="141" t="s">
        <v>139</v>
      </c>
      <c r="B4" s="80">
        <v>5.5642155606302949E-5</v>
      </c>
      <c r="C4" s="80">
        <v>3.7921490175335182E-5</v>
      </c>
      <c r="D4" s="80">
        <v>2.9893007887436076E-5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2AE4-4E40-4AC9-83A5-167F1CE47CE4}">
  <sheetPr>
    <tabColor theme="4" tint="0.79998168889431442"/>
  </sheetPr>
  <dimension ref="A1:V1051"/>
  <sheetViews>
    <sheetView workbookViewId="0">
      <selection activeCell="G16" sqref="G16"/>
    </sheetView>
  </sheetViews>
  <sheetFormatPr defaultRowHeight="15" x14ac:dyDescent="0.25"/>
  <cols>
    <col min="3" max="3" width="18.42578125" bestFit="1" customWidth="1"/>
  </cols>
  <sheetData>
    <row r="1" spans="1:22" x14ac:dyDescent="0.25">
      <c r="A1" s="12" t="s">
        <v>85</v>
      </c>
      <c r="B1" s="12" t="s">
        <v>86</v>
      </c>
      <c r="C1" s="12"/>
      <c r="D1" s="12">
        <v>2010</v>
      </c>
      <c r="E1" s="12">
        <v>2015</v>
      </c>
      <c r="F1" s="12">
        <v>2020</v>
      </c>
      <c r="G1" s="12">
        <v>2025</v>
      </c>
      <c r="H1" s="12">
        <v>2030</v>
      </c>
      <c r="I1" s="12">
        <v>2035</v>
      </c>
      <c r="J1" s="12">
        <v>2040</v>
      </c>
      <c r="K1" s="12">
        <v>2045</v>
      </c>
      <c r="L1" s="12">
        <v>2050</v>
      </c>
      <c r="M1" s="12">
        <v>2055</v>
      </c>
      <c r="N1" s="12">
        <v>2060</v>
      </c>
      <c r="O1" s="12">
        <v>2065</v>
      </c>
      <c r="P1" s="12">
        <v>2070</v>
      </c>
      <c r="Q1" s="12">
        <v>2075</v>
      </c>
      <c r="R1" s="12">
        <v>2080</v>
      </c>
      <c r="S1" s="12">
        <v>2085</v>
      </c>
      <c r="T1" s="12">
        <v>2090</v>
      </c>
      <c r="U1" s="12">
        <v>2095</v>
      </c>
      <c r="V1" s="12">
        <v>2100</v>
      </c>
    </row>
    <row r="2" spans="1:22" x14ac:dyDescent="0.25">
      <c r="A2" s="12" t="s">
        <v>30</v>
      </c>
      <c r="B2" s="12" t="s">
        <v>66</v>
      </c>
      <c r="C2" s="12" t="s">
        <v>87</v>
      </c>
      <c r="D2">
        <v>150.43283500000001</v>
      </c>
      <c r="E2">
        <v>135.25706403527599</v>
      </c>
      <c r="F2">
        <v>124.474650428584</v>
      </c>
      <c r="G2">
        <v>113.501994480748</v>
      </c>
      <c r="H2">
        <v>102.295071476064</v>
      </c>
      <c r="I2">
        <v>95.0617178768305</v>
      </c>
      <c r="J2">
        <v>86.708466195591001</v>
      </c>
      <c r="K2">
        <v>78.025744980887495</v>
      </c>
      <c r="L2">
        <v>69.650470716128694</v>
      </c>
      <c r="M2">
        <v>63.064924699723797</v>
      </c>
      <c r="N2">
        <v>57.242275771190201</v>
      </c>
      <c r="O2">
        <v>51.974055349045798</v>
      </c>
      <c r="P2">
        <v>47.020242007863203</v>
      </c>
      <c r="Q2">
        <v>42.4185600966618</v>
      </c>
      <c r="R2">
        <v>38.241980175334703</v>
      </c>
      <c r="S2">
        <v>34.503500733560898</v>
      </c>
      <c r="T2">
        <v>31.162875540518101</v>
      </c>
      <c r="U2">
        <v>28.164280361375798</v>
      </c>
      <c r="V2">
        <v>25.449233632413598</v>
      </c>
    </row>
    <row r="3" spans="1:22" x14ac:dyDescent="0.25">
      <c r="A3" s="12" t="s">
        <v>30</v>
      </c>
      <c r="B3" s="12" t="s">
        <v>66</v>
      </c>
      <c r="C3" s="12" t="s">
        <v>88</v>
      </c>
      <c r="D3">
        <v>154.186373</v>
      </c>
      <c r="E3">
        <v>148.06640308649099</v>
      </c>
      <c r="F3">
        <v>147.52459287353301</v>
      </c>
      <c r="G3">
        <v>133.20840964995099</v>
      </c>
      <c r="H3">
        <v>122.894811344187</v>
      </c>
      <c r="I3">
        <v>112.26619467098899</v>
      </c>
      <c r="J3">
        <v>101.332092738157</v>
      </c>
      <c r="K3">
        <v>94.284311434534999</v>
      </c>
      <c r="L3">
        <v>86.0857888473587</v>
      </c>
      <c r="M3">
        <v>77.527318390572802</v>
      </c>
      <c r="N3">
        <v>69.248053809835298</v>
      </c>
      <c r="O3">
        <v>62.7356226379841</v>
      </c>
      <c r="P3">
        <v>56.981754405950099</v>
      </c>
      <c r="Q3">
        <v>51.768676114151702</v>
      </c>
      <c r="R3">
        <v>46.861035295829801</v>
      </c>
      <c r="S3">
        <v>42.299073854567702</v>
      </c>
      <c r="T3">
        <v>38.156417842913498</v>
      </c>
      <c r="U3">
        <v>34.446548175545303</v>
      </c>
      <c r="V3">
        <v>31.129881768017199</v>
      </c>
    </row>
    <row r="4" spans="1:22" x14ac:dyDescent="0.25">
      <c r="A4" s="12" t="s">
        <v>30</v>
      </c>
      <c r="B4" s="12" t="s">
        <v>66</v>
      </c>
      <c r="C4" s="12" t="s">
        <v>89</v>
      </c>
      <c r="D4">
        <v>2.6463999917666198E-2</v>
      </c>
      <c r="E4">
        <v>4.1643852630665397E-2</v>
      </c>
      <c r="F4">
        <v>7.1082286435883504E-2</v>
      </c>
      <c r="G4">
        <v>0.11657651593811</v>
      </c>
      <c r="H4">
        <v>0.196204684381592</v>
      </c>
      <c r="I4">
        <v>0.338613596381241</v>
      </c>
      <c r="J4">
        <v>0.55125955249571101</v>
      </c>
      <c r="K4">
        <v>0.90800503525919196</v>
      </c>
      <c r="L4">
        <v>1.6839480029604901</v>
      </c>
      <c r="M4">
        <v>3.3297693530674199</v>
      </c>
      <c r="N4">
        <v>5.5428806537069297</v>
      </c>
      <c r="O4">
        <v>9.0700788140910298</v>
      </c>
      <c r="P4">
        <v>14.691241428800801</v>
      </c>
      <c r="Q4">
        <v>21.000086254918699</v>
      </c>
      <c r="R4">
        <v>26.675980464625201</v>
      </c>
      <c r="S4">
        <v>37.008558428740898</v>
      </c>
      <c r="T4">
        <v>51.833692313985601</v>
      </c>
      <c r="U4">
        <v>64.403064639507406</v>
      </c>
      <c r="V4">
        <v>74.241459269727002</v>
      </c>
    </row>
    <row r="5" spans="1:22" x14ac:dyDescent="0.25">
      <c r="A5" s="12" t="s">
        <v>30</v>
      </c>
      <c r="B5" s="12" t="s">
        <v>66</v>
      </c>
      <c r="C5" s="12" t="s">
        <v>90</v>
      </c>
      <c r="D5">
        <v>158.34958100185</v>
      </c>
      <c r="E5">
        <v>153.37490666022299</v>
      </c>
      <c r="F5">
        <v>147.49261233974599</v>
      </c>
      <c r="G5">
        <v>147.05122102001101</v>
      </c>
      <c r="H5">
        <v>132.86154304517501</v>
      </c>
      <c r="I5">
        <v>122.633117125938</v>
      </c>
      <c r="J5">
        <v>112.06230527273701</v>
      </c>
      <c r="K5">
        <v>101.17349075174501</v>
      </c>
      <c r="L5">
        <v>94.156116710660399</v>
      </c>
      <c r="M5">
        <v>85.982301641106204</v>
      </c>
      <c r="N5">
        <v>77.441872417621497</v>
      </c>
      <c r="O5">
        <v>69.181363191231497</v>
      </c>
      <c r="P5">
        <v>62.683533624842603</v>
      </c>
      <c r="Q5">
        <v>56.941636521105103</v>
      </c>
      <c r="R5">
        <v>51.738291312248997</v>
      </c>
      <c r="S5">
        <v>46.838883365084499</v>
      </c>
      <c r="T5">
        <v>42.283986410835503</v>
      </c>
      <c r="U5">
        <v>38.147367846628597</v>
      </c>
      <c r="V5">
        <v>34.442612784544103</v>
      </c>
    </row>
    <row r="6" spans="1:22" x14ac:dyDescent="0.25">
      <c r="A6" s="12" t="s">
        <v>30</v>
      </c>
      <c r="B6" s="12" t="s">
        <v>66</v>
      </c>
      <c r="C6" s="12" t="s">
        <v>91</v>
      </c>
      <c r="D6">
        <v>161.535403995443</v>
      </c>
      <c r="E6">
        <v>157.49966036223299</v>
      </c>
      <c r="F6">
        <v>152.734681301205</v>
      </c>
      <c r="G6">
        <v>146.98212771306001</v>
      </c>
      <c r="H6">
        <v>146.63234923087501</v>
      </c>
      <c r="I6">
        <v>132.52968751450999</v>
      </c>
      <c r="J6">
        <v>122.362598428591</v>
      </c>
      <c r="K6">
        <v>111.84194897565099</v>
      </c>
      <c r="L6">
        <v>100.99348481088499</v>
      </c>
      <c r="M6">
        <v>94.002030777127302</v>
      </c>
      <c r="N6">
        <v>85.851264580827205</v>
      </c>
      <c r="O6">
        <v>77.336677463584707</v>
      </c>
      <c r="P6">
        <v>69.098973811091</v>
      </c>
      <c r="Q6">
        <v>62.619607901006198</v>
      </c>
      <c r="R6">
        <v>56.893287306429002</v>
      </c>
      <c r="S6">
        <v>51.703058316352397</v>
      </c>
      <c r="T6">
        <v>46.814828777967399</v>
      </c>
      <c r="U6">
        <v>42.269569217193798</v>
      </c>
      <c r="V6">
        <v>38.141230121008697</v>
      </c>
    </row>
    <row r="7" spans="1:22" x14ac:dyDescent="0.25">
      <c r="A7" s="12" t="s">
        <v>30</v>
      </c>
      <c r="B7" s="12" t="s">
        <v>66</v>
      </c>
      <c r="C7" s="12" t="s">
        <v>92</v>
      </c>
      <c r="D7">
        <v>146.06094100003901</v>
      </c>
      <c r="E7">
        <v>159.67638607502099</v>
      </c>
      <c r="F7">
        <v>156.11164545607099</v>
      </c>
      <c r="G7">
        <v>151.48406219773801</v>
      </c>
      <c r="H7">
        <v>145.886248964354</v>
      </c>
      <c r="I7">
        <v>145.63864678023799</v>
      </c>
      <c r="J7">
        <v>131.63926549342301</v>
      </c>
      <c r="K7">
        <v>121.541005422436</v>
      </c>
      <c r="L7">
        <v>111.092575651228</v>
      </c>
      <c r="M7">
        <v>100.316125705836</v>
      </c>
      <c r="N7">
        <v>93.375607722784906</v>
      </c>
      <c r="O7">
        <v>85.327425572246199</v>
      </c>
      <c r="P7">
        <v>76.911534442834096</v>
      </c>
      <c r="Q7">
        <v>68.766758228611096</v>
      </c>
      <c r="R7">
        <v>62.369068259330597</v>
      </c>
      <c r="S7">
        <v>56.714691909523502</v>
      </c>
      <c r="T7">
        <v>51.587771332112197</v>
      </c>
      <c r="U7">
        <v>46.756151987293102</v>
      </c>
      <c r="V7">
        <v>42.262104383542201</v>
      </c>
    </row>
    <row r="8" spans="1:22" x14ac:dyDescent="0.25">
      <c r="A8" s="12" t="s">
        <v>30</v>
      </c>
      <c r="B8" s="12" t="s">
        <v>66</v>
      </c>
      <c r="C8" s="12" t="s">
        <v>93</v>
      </c>
      <c r="D8">
        <v>132.39708799822299</v>
      </c>
      <c r="E8">
        <v>144.338578664826</v>
      </c>
      <c r="F8">
        <v>158.36768410547401</v>
      </c>
      <c r="G8">
        <v>154.89584155105899</v>
      </c>
      <c r="H8">
        <v>150.379959655395</v>
      </c>
      <c r="I8">
        <v>144.917149491733</v>
      </c>
      <c r="J8">
        <v>144.76533524403001</v>
      </c>
      <c r="K8">
        <v>130.854162040164</v>
      </c>
      <c r="L8">
        <v>120.815630761721</v>
      </c>
      <c r="M8">
        <v>110.43132468816199</v>
      </c>
      <c r="N8">
        <v>99.722161964960605</v>
      </c>
      <c r="O8">
        <v>92.878345094414797</v>
      </c>
      <c r="P8">
        <v>84.918210375590803</v>
      </c>
      <c r="Q8">
        <v>76.587163521931402</v>
      </c>
      <c r="R8">
        <v>68.522934233490304</v>
      </c>
      <c r="S8">
        <v>62.195930858376698</v>
      </c>
      <c r="T8">
        <v>56.603346980214504</v>
      </c>
      <c r="U8">
        <v>51.530385687483701</v>
      </c>
      <c r="V8">
        <v>46.746638625953402</v>
      </c>
    </row>
    <row r="9" spans="1:22" x14ac:dyDescent="0.25">
      <c r="A9" s="12" t="s">
        <v>30</v>
      </c>
      <c r="B9" s="12" t="s">
        <v>66</v>
      </c>
      <c r="C9" s="12" t="s">
        <v>94</v>
      </c>
      <c r="D9">
        <v>136.90787799955601</v>
      </c>
      <c r="E9">
        <v>130.99376488432699</v>
      </c>
      <c r="F9">
        <v>143.22629584442001</v>
      </c>
      <c r="G9">
        <v>157.33353958335999</v>
      </c>
      <c r="H9">
        <v>153.95960654639501</v>
      </c>
      <c r="I9">
        <v>149.53705654971</v>
      </c>
      <c r="J9">
        <v>144.18833848156299</v>
      </c>
      <c r="K9">
        <v>144.12210366544701</v>
      </c>
      <c r="L9">
        <v>130.285270940386</v>
      </c>
      <c r="M9">
        <v>120.29741263554899</v>
      </c>
      <c r="N9">
        <v>109.965932705911</v>
      </c>
      <c r="O9">
        <v>99.344232855006396</v>
      </c>
      <c r="P9">
        <v>92.567606862740007</v>
      </c>
      <c r="Q9">
        <v>84.668061075618894</v>
      </c>
      <c r="R9">
        <v>76.395316890964097</v>
      </c>
      <c r="S9">
        <v>68.385467177086198</v>
      </c>
      <c r="T9">
        <v>62.105716860707297</v>
      </c>
      <c r="U9">
        <v>56.554242867482799</v>
      </c>
      <c r="V9">
        <v>51.517117340300601</v>
      </c>
    </row>
    <row r="10" spans="1:22" x14ac:dyDescent="0.25">
      <c r="A10" s="12" t="s">
        <v>30</v>
      </c>
      <c r="B10" s="12" t="s">
        <v>66</v>
      </c>
      <c r="C10" s="12" t="s">
        <v>95</v>
      </c>
      <c r="D10">
        <v>130.118193014051</v>
      </c>
      <c r="E10">
        <v>135.44212836971499</v>
      </c>
      <c r="F10">
        <v>129.830564582562</v>
      </c>
      <c r="G10">
        <v>142.171917456259</v>
      </c>
      <c r="H10">
        <v>156.36745824619999</v>
      </c>
      <c r="I10">
        <v>153.10459266525501</v>
      </c>
      <c r="J10">
        <v>148.79211552692999</v>
      </c>
      <c r="K10">
        <v>143.557281610431</v>
      </c>
      <c r="L10">
        <v>143.57114959563501</v>
      </c>
      <c r="M10">
        <v>129.81056551300199</v>
      </c>
      <c r="N10">
        <v>119.877935795963</v>
      </c>
      <c r="O10">
        <v>109.62313312952701</v>
      </c>
      <c r="P10">
        <v>99.072762613526507</v>
      </c>
      <c r="Q10">
        <v>92.350074007294793</v>
      </c>
      <c r="R10">
        <v>84.499207972109701</v>
      </c>
      <c r="S10">
        <v>76.2713804042248</v>
      </c>
      <c r="T10">
        <v>68.301736912358606</v>
      </c>
      <c r="U10">
        <v>62.055969233549497</v>
      </c>
      <c r="V10">
        <v>56.5335069144557</v>
      </c>
    </row>
    <row r="11" spans="1:22" x14ac:dyDescent="0.25">
      <c r="A11" s="12" t="s">
        <v>30</v>
      </c>
      <c r="B11" s="12" t="s">
        <v>66</v>
      </c>
      <c r="C11" s="12" t="s">
        <v>96</v>
      </c>
      <c r="D11">
        <v>108.012164004711</v>
      </c>
      <c r="E11">
        <v>128.35798556683599</v>
      </c>
      <c r="F11">
        <v>133.92066140599101</v>
      </c>
      <c r="G11">
        <v>128.53000927291501</v>
      </c>
      <c r="H11">
        <v>141.00731045997699</v>
      </c>
      <c r="I11">
        <v>155.305372554504</v>
      </c>
      <c r="J11">
        <v>152.19779601969501</v>
      </c>
      <c r="K11">
        <v>148.02677854651299</v>
      </c>
      <c r="L11">
        <v>142.91610123525899</v>
      </c>
      <c r="M11">
        <v>143.01541102269101</v>
      </c>
      <c r="N11">
        <v>129.348244543036</v>
      </c>
      <c r="O11">
        <v>119.502830478607</v>
      </c>
      <c r="P11">
        <v>109.325674461378</v>
      </c>
      <c r="Q11">
        <v>98.843178172240499</v>
      </c>
      <c r="R11">
        <v>92.171404002817198</v>
      </c>
      <c r="S11">
        <v>84.365285095767007</v>
      </c>
      <c r="T11">
        <v>76.176618103677001</v>
      </c>
      <c r="U11">
        <v>68.240222321375597</v>
      </c>
      <c r="V11">
        <v>62.021142709380499</v>
      </c>
    </row>
    <row r="12" spans="1:22" x14ac:dyDescent="0.25">
      <c r="A12" s="12" t="s">
        <v>30</v>
      </c>
      <c r="B12" s="12" t="s">
        <v>66</v>
      </c>
      <c r="C12" s="12" t="s">
        <v>97</v>
      </c>
      <c r="D12">
        <v>148.903469999999</v>
      </c>
      <c r="E12">
        <v>148.11522611745201</v>
      </c>
      <c r="F12">
        <v>133.65650308115801</v>
      </c>
      <c r="G12">
        <v>123.241296279457</v>
      </c>
      <c r="H12">
        <v>112.540875912743</v>
      </c>
      <c r="I12">
        <v>101.552665635111</v>
      </c>
      <c r="J12">
        <v>94.4686825731374</v>
      </c>
      <c r="K12">
        <v>86.238292285428102</v>
      </c>
      <c r="L12">
        <v>77.653579561733395</v>
      </c>
      <c r="M12">
        <v>69.354387489444704</v>
      </c>
      <c r="N12">
        <v>62.820243160477702</v>
      </c>
      <c r="O12">
        <v>57.048679119489101</v>
      </c>
      <c r="P12">
        <v>51.820823757928999</v>
      </c>
      <c r="Q12">
        <v>46.900712135933603</v>
      </c>
      <c r="R12">
        <v>42.327841099618396</v>
      </c>
      <c r="S12">
        <v>38.175664494762998</v>
      </c>
      <c r="T12">
        <v>34.457580419862403</v>
      </c>
      <c r="U12">
        <v>31.133874421339701</v>
      </c>
      <c r="V12">
        <v>28.149277991817399</v>
      </c>
    </row>
    <row r="13" spans="1:22" x14ac:dyDescent="0.25">
      <c r="A13" s="12" t="s">
        <v>30</v>
      </c>
      <c r="B13" s="12" t="s">
        <v>66</v>
      </c>
      <c r="C13" s="12" t="s">
        <v>98</v>
      </c>
      <c r="D13">
        <v>91.795013994619396</v>
      </c>
      <c r="E13">
        <v>105.898883572098</v>
      </c>
      <c r="F13">
        <v>126.263776403446</v>
      </c>
      <c r="G13">
        <v>132.03611717470901</v>
      </c>
      <c r="H13">
        <v>126.93228835953801</v>
      </c>
      <c r="I13">
        <v>139.588085647692</v>
      </c>
      <c r="J13">
        <v>154.02977784125201</v>
      </c>
      <c r="K13">
        <v>151.13215416345301</v>
      </c>
      <c r="L13">
        <v>147.13384233562701</v>
      </c>
      <c r="M13">
        <v>142.17009658465801</v>
      </c>
      <c r="N13">
        <v>142.37263699638299</v>
      </c>
      <c r="O13">
        <v>128.83974383155899</v>
      </c>
      <c r="P13">
        <v>119.10065233721799</v>
      </c>
      <c r="Q13">
        <v>109.012741293155</v>
      </c>
      <c r="R13">
        <v>98.606617334282305</v>
      </c>
      <c r="S13">
        <v>91.990241157542599</v>
      </c>
      <c r="T13">
        <v>84.231391549065606</v>
      </c>
      <c r="U13">
        <v>76.082239348797302</v>
      </c>
      <c r="V13">
        <v>68.177622007510394</v>
      </c>
    </row>
    <row r="14" spans="1:22" x14ac:dyDescent="0.25">
      <c r="A14" s="12" t="s">
        <v>30</v>
      </c>
      <c r="B14" s="12" t="s">
        <v>66</v>
      </c>
      <c r="C14" s="12" t="s">
        <v>99</v>
      </c>
      <c r="D14">
        <v>81.705086011773503</v>
      </c>
      <c r="E14">
        <v>88.990234296178897</v>
      </c>
      <c r="F14">
        <v>103.132732206478</v>
      </c>
      <c r="G14">
        <v>123.480985807758</v>
      </c>
      <c r="H14">
        <v>129.53419718618801</v>
      </c>
      <c r="I14">
        <v>124.83297913679</v>
      </c>
      <c r="J14">
        <v>137.74757078032999</v>
      </c>
      <c r="K14">
        <v>152.39844747832001</v>
      </c>
      <c r="L14">
        <v>149.76837492087901</v>
      </c>
      <c r="M14">
        <v>145.990817415366</v>
      </c>
      <c r="N14">
        <v>141.216649258302</v>
      </c>
      <c r="O14">
        <v>141.560443942728</v>
      </c>
      <c r="P14">
        <v>128.207730467148</v>
      </c>
      <c r="Q14">
        <v>118.607058940588</v>
      </c>
      <c r="R14">
        <v>108.633460463636</v>
      </c>
      <c r="S14">
        <v>98.321997399289103</v>
      </c>
      <c r="T14">
        <v>91.772239652572594</v>
      </c>
      <c r="U14">
        <v>84.069097260720497</v>
      </c>
      <c r="V14">
        <v>75.964852500266403</v>
      </c>
    </row>
    <row r="15" spans="1:22" x14ac:dyDescent="0.25">
      <c r="A15" s="12" t="s">
        <v>30</v>
      </c>
      <c r="B15" s="12" t="s">
        <v>66</v>
      </c>
      <c r="C15" s="12" t="s">
        <v>100</v>
      </c>
      <c r="D15">
        <v>58.560495999190202</v>
      </c>
      <c r="E15">
        <v>77.703137678677194</v>
      </c>
      <c r="F15">
        <v>85.1847736238159</v>
      </c>
      <c r="G15">
        <v>99.322160220082196</v>
      </c>
      <c r="H15">
        <v>119.640232031797</v>
      </c>
      <c r="I15">
        <v>126.10276715187899</v>
      </c>
      <c r="J15">
        <v>121.98182161267999</v>
      </c>
      <c r="K15">
        <v>135.26620684898401</v>
      </c>
      <c r="L15">
        <v>150.16531759809899</v>
      </c>
      <c r="M15">
        <v>147.894252930091</v>
      </c>
      <c r="N15">
        <v>144.418485179313</v>
      </c>
      <c r="O15">
        <v>139.91405579178601</v>
      </c>
      <c r="P15">
        <v>140.458213537853</v>
      </c>
      <c r="Q15">
        <v>127.357971790718</v>
      </c>
      <c r="R15">
        <v>117.950391582023</v>
      </c>
      <c r="S15">
        <v>108.13111538089601</v>
      </c>
      <c r="T15">
        <v>97.944101793856603</v>
      </c>
      <c r="U15">
        <v>91.479470145035293</v>
      </c>
      <c r="V15">
        <v>83.846055298684703</v>
      </c>
    </row>
    <row r="16" spans="1:22" x14ac:dyDescent="0.25">
      <c r="A16" s="12" t="s">
        <v>30</v>
      </c>
      <c r="B16" s="12" t="s">
        <v>66</v>
      </c>
      <c r="C16" s="12" t="s">
        <v>101</v>
      </c>
      <c r="D16">
        <v>43.826556000734797</v>
      </c>
      <c r="E16">
        <v>53.8065293724326</v>
      </c>
      <c r="F16">
        <v>72.2318020186448</v>
      </c>
      <c r="G16">
        <v>79.876454224030994</v>
      </c>
      <c r="H16">
        <v>94.0049811507306</v>
      </c>
      <c r="I16">
        <v>114.200764611089</v>
      </c>
      <c r="J16">
        <v>121.239380637091</v>
      </c>
      <c r="K16">
        <v>117.953165326388</v>
      </c>
      <c r="L16">
        <v>131.68282813680599</v>
      </c>
      <c r="M16">
        <v>146.87717475507</v>
      </c>
      <c r="N16">
        <v>145.11135202695499</v>
      </c>
      <c r="O16">
        <v>142.078995795145</v>
      </c>
      <c r="P16">
        <v>137.979539829072</v>
      </c>
      <c r="Q16">
        <v>138.816838823231</v>
      </c>
      <c r="R16">
        <v>126.09452313094801</v>
      </c>
      <c r="S16">
        <v>116.97054271026499</v>
      </c>
      <c r="T16">
        <v>107.37387157744</v>
      </c>
      <c r="U16">
        <v>97.363536637390197</v>
      </c>
      <c r="V16">
        <v>91.016226762090398</v>
      </c>
    </row>
    <row r="17" spans="1:22" x14ac:dyDescent="0.25">
      <c r="A17" s="12" t="s">
        <v>30</v>
      </c>
      <c r="B17" s="12" t="s">
        <v>66</v>
      </c>
      <c r="C17" s="12" t="s">
        <v>102</v>
      </c>
      <c r="D17">
        <v>34.4299320012179</v>
      </c>
      <c r="E17">
        <v>37.967843015405499</v>
      </c>
      <c r="F17">
        <v>47.481887659575001</v>
      </c>
      <c r="G17">
        <v>64.731880377267103</v>
      </c>
      <c r="H17">
        <v>72.575675022871906</v>
      </c>
      <c r="I17">
        <v>86.583704883845598</v>
      </c>
      <c r="J17">
        <v>106.495353271466</v>
      </c>
      <c r="K17">
        <v>114.257787482832</v>
      </c>
      <c r="L17">
        <v>112.07994020146199</v>
      </c>
      <c r="M17">
        <v>126.288978069495</v>
      </c>
      <c r="N17">
        <v>141.81602659026899</v>
      </c>
      <c r="O17">
        <v>140.77634484143101</v>
      </c>
      <c r="P17">
        <v>138.41309336455299</v>
      </c>
      <c r="Q17">
        <v>134.925326074487</v>
      </c>
      <c r="R17">
        <v>136.207402888611</v>
      </c>
      <c r="S17">
        <v>124.067740442713</v>
      </c>
      <c r="T17">
        <v>115.376163596471</v>
      </c>
      <c r="U17">
        <v>106.11441644382199</v>
      </c>
      <c r="V17">
        <v>96.369107739391694</v>
      </c>
    </row>
    <row r="18" spans="1:22" x14ac:dyDescent="0.25">
      <c r="A18" s="12" t="s">
        <v>30</v>
      </c>
      <c r="B18" s="12" t="s">
        <v>66</v>
      </c>
      <c r="C18" s="12" t="s">
        <v>103</v>
      </c>
      <c r="D18">
        <v>23.9014759993726</v>
      </c>
      <c r="E18">
        <v>27.0941274963129</v>
      </c>
      <c r="F18">
        <v>30.6836197304434</v>
      </c>
      <c r="G18">
        <v>39.348677726721199</v>
      </c>
      <c r="H18">
        <v>54.893133452676203</v>
      </c>
      <c r="I18">
        <v>62.897773603977399</v>
      </c>
      <c r="J18">
        <v>76.549802169198401</v>
      </c>
      <c r="K18">
        <v>95.857749222700306</v>
      </c>
      <c r="L18">
        <v>104.387501954039</v>
      </c>
      <c r="M18">
        <v>103.54717771332901</v>
      </c>
      <c r="N18">
        <v>118.224573278896</v>
      </c>
      <c r="O18">
        <v>134.093885531647</v>
      </c>
      <c r="P18">
        <v>134.09548238722601</v>
      </c>
      <c r="Q18">
        <v>132.70203404415099</v>
      </c>
      <c r="R18">
        <v>130.12109137328699</v>
      </c>
      <c r="S18">
        <v>132.052511615947</v>
      </c>
      <c r="T18">
        <v>120.789177630919</v>
      </c>
      <c r="U18">
        <v>112.734913328378</v>
      </c>
      <c r="V18">
        <v>103.96564241812101</v>
      </c>
    </row>
    <row r="19" spans="1:22" x14ac:dyDescent="0.25">
      <c r="A19" s="12" t="s">
        <v>30</v>
      </c>
      <c r="B19" s="12" t="s">
        <v>66</v>
      </c>
      <c r="C19" s="12" t="s">
        <v>104</v>
      </c>
      <c r="D19">
        <v>13.145025001115</v>
      </c>
      <c r="E19">
        <v>16.193267082860899</v>
      </c>
      <c r="F19">
        <v>19.036447155491899</v>
      </c>
      <c r="G19">
        <v>22.352839530295999</v>
      </c>
      <c r="H19">
        <v>29.7300345654028</v>
      </c>
      <c r="I19">
        <v>42.954292022740802</v>
      </c>
      <c r="J19">
        <v>50.812881431508998</v>
      </c>
      <c r="K19">
        <v>63.659191134763901</v>
      </c>
      <c r="L19">
        <v>81.699230391701803</v>
      </c>
      <c r="M19">
        <v>90.801744024133697</v>
      </c>
      <c r="N19">
        <v>91.474551099845996</v>
      </c>
      <c r="O19">
        <v>106.442503144048</v>
      </c>
      <c r="P19">
        <v>122.59266896143301</v>
      </c>
      <c r="Q19">
        <v>123.986607442436</v>
      </c>
      <c r="R19">
        <v>123.94275088897101</v>
      </c>
      <c r="S19">
        <v>122.63523208940001</v>
      </c>
      <c r="T19">
        <v>125.44907098882901</v>
      </c>
      <c r="U19">
        <v>115.437670448042</v>
      </c>
      <c r="V19">
        <v>108.278348520728</v>
      </c>
    </row>
    <row r="20" spans="1:22" x14ac:dyDescent="0.25">
      <c r="A20" s="12" t="s">
        <v>30</v>
      </c>
      <c r="B20" s="12" t="s">
        <v>66</v>
      </c>
      <c r="C20" s="12" t="s">
        <v>105</v>
      </c>
      <c r="D20">
        <v>5.6180959998016897</v>
      </c>
      <c r="E20">
        <v>7.0787552658568096</v>
      </c>
      <c r="F20">
        <v>9.2144895884101903</v>
      </c>
      <c r="G20">
        <v>11.368948799697099</v>
      </c>
      <c r="H20">
        <v>14.0454290429773</v>
      </c>
      <c r="I20">
        <v>19.700223490971901</v>
      </c>
      <c r="J20">
        <v>29.883100939750399</v>
      </c>
      <c r="K20">
        <v>37.026948562759003</v>
      </c>
      <c r="L20">
        <v>48.229311029805103</v>
      </c>
      <c r="M20">
        <v>63.9654613582858</v>
      </c>
      <c r="N20">
        <v>73.128387489142398</v>
      </c>
      <c r="O20">
        <v>75.293581464564994</v>
      </c>
      <c r="P20">
        <v>90.0799810273259</v>
      </c>
      <c r="Q20">
        <v>106.163523829599</v>
      </c>
      <c r="R20">
        <v>109.242134260322</v>
      </c>
      <c r="S20">
        <v>110.889317802439</v>
      </c>
      <c r="T20">
        <v>111.193206685409</v>
      </c>
      <c r="U20">
        <v>115.004490957397</v>
      </c>
      <c r="V20">
        <v>106.662068891365</v>
      </c>
    </row>
    <row r="21" spans="1:22" x14ac:dyDescent="0.25">
      <c r="A21" s="12" t="s">
        <v>30</v>
      </c>
      <c r="B21" s="12" t="s">
        <v>66</v>
      </c>
      <c r="C21" s="12" t="s">
        <v>106</v>
      </c>
      <c r="D21">
        <v>1.6698989999387699</v>
      </c>
      <c r="E21">
        <v>2.1750825011965702</v>
      </c>
      <c r="F21">
        <v>2.9544099081613302</v>
      </c>
      <c r="G21">
        <v>4.1261011831212402</v>
      </c>
      <c r="H21">
        <v>5.4340421096259703</v>
      </c>
      <c r="I21">
        <v>7.2052675808790703</v>
      </c>
      <c r="J21">
        <v>10.8383409621058</v>
      </c>
      <c r="K21">
        <v>17.5782594185767</v>
      </c>
      <c r="L21">
        <v>23.173038742922699</v>
      </c>
      <c r="M21">
        <v>31.7682775344344</v>
      </c>
      <c r="N21">
        <v>44.033153790183697</v>
      </c>
      <c r="O21">
        <v>52.349132768429598</v>
      </c>
      <c r="P21">
        <v>55.632685227631399</v>
      </c>
      <c r="Q21">
        <v>69.212343302944802</v>
      </c>
      <c r="R21">
        <v>84.401789582748805</v>
      </c>
      <c r="S21">
        <v>89.090507217553593</v>
      </c>
      <c r="T21">
        <v>92.4434873525596</v>
      </c>
      <c r="U21">
        <v>94.324711265804794</v>
      </c>
      <c r="V21">
        <v>98.881997182041403</v>
      </c>
    </row>
    <row r="22" spans="1:22" x14ac:dyDescent="0.25">
      <c r="A22" s="12" t="s">
        <v>30</v>
      </c>
      <c r="B22" s="12" t="s">
        <v>66</v>
      </c>
      <c r="C22" s="12" t="s">
        <v>107</v>
      </c>
      <c r="D22">
        <v>0.27240399986834901</v>
      </c>
      <c r="E22">
        <v>0.41259105273845798</v>
      </c>
      <c r="F22">
        <v>0.59367528411944304</v>
      </c>
      <c r="G22">
        <v>0.88376971309436703</v>
      </c>
      <c r="H22">
        <v>1.3491543580270999</v>
      </c>
      <c r="I22">
        <v>1.93857721304591</v>
      </c>
      <c r="J22">
        <v>2.8047605673501002</v>
      </c>
      <c r="K22">
        <v>4.6276059626797998</v>
      </c>
      <c r="L22">
        <v>8.1678632209722899</v>
      </c>
      <c r="M22">
        <v>11.6738011359271</v>
      </c>
      <c r="N22">
        <v>17.1032415940488</v>
      </c>
      <c r="O22">
        <v>25.128595290059899</v>
      </c>
      <c r="P22">
        <v>31.529923803374601</v>
      </c>
      <c r="Q22">
        <v>35.027577116238</v>
      </c>
      <c r="R22">
        <v>45.967270487795602</v>
      </c>
      <c r="S22">
        <v>58.831619479946703</v>
      </c>
      <c r="T22">
        <v>64.284478209215095</v>
      </c>
      <c r="U22">
        <v>68.483324093277602</v>
      </c>
      <c r="V22">
        <v>71.223586261139701</v>
      </c>
    </row>
    <row r="23" spans="1:22" x14ac:dyDescent="0.25">
      <c r="A23" s="12" t="s">
        <v>30</v>
      </c>
      <c r="B23" s="12" t="s">
        <v>66</v>
      </c>
      <c r="C23" s="12" t="s">
        <v>108</v>
      </c>
      <c r="D23">
        <v>165.978024</v>
      </c>
      <c r="E23">
        <v>148.14788569071101</v>
      </c>
      <c r="F23">
        <v>135.58179909005699</v>
      </c>
      <c r="G23">
        <v>123.20109404730999</v>
      </c>
      <c r="H23">
        <v>110.705448290741</v>
      </c>
      <c r="I23">
        <v>102.638354753423</v>
      </c>
      <c r="J23">
        <v>93.388949237160105</v>
      </c>
      <c r="K23">
        <v>83.854022883324006</v>
      </c>
      <c r="L23">
        <v>74.7052447412741</v>
      </c>
      <c r="M23">
        <v>67.514119540666101</v>
      </c>
      <c r="N23">
        <v>61.170145237951999</v>
      </c>
      <c r="O23">
        <v>55.442737096173502</v>
      </c>
      <c r="P23">
        <v>50.153516937734899</v>
      </c>
      <c r="Q23">
        <v>45.2422202783168</v>
      </c>
      <c r="R23">
        <v>40.784905348154297</v>
      </c>
      <c r="S23">
        <v>36.796531919677797</v>
      </c>
      <c r="T23">
        <v>33.232755260995297</v>
      </c>
      <c r="U23">
        <v>30.034417215118001</v>
      </c>
      <c r="V23">
        <v>27.1386652459427</v>
      </c>
    </row>
    <row r="24" spans="1:22" x14ac:dyDescent="0.25">
      <c r="A24" s="12" t="s">
        <v>30</v>
      </c>
      <c r="B24" s="12" t="s">
        <v>66</v>
      </c>
      <c r="C24" s="12" t="s">
        <v>109</v>
      </c>
      <c r="D24">
        <v>170.32202999999899</v>
      </c>
      <c r="E24">
        <v>164.163061140672</v>
      </c>
      <c r="F24">
        <v>163.081738224514</v>
      </c>
      <c r="G24">
        <v>146.043089790566</v>
      </c>
      <c r="H24">
        <v>133.928962655997</v>
      </c>
      <c r="I24">
        <v>121.88361148972901</v>
      </c>
      <c r="J24">
        <v>109.679817757899</v>
      </c>
      <c r="K24">
        <v>101.80090438221499</v>
      </c>
      <c r="L24">
        <v>92.710157454343701</v>
      </c>
      <c r="M24">
        <v>83.304420596850207</v>
      </c>
      <c r="N24">
        <v>74.253549683426399</v>
      </c>
      <c r="O24">
        <v>67.141150811728494</v>
      </c>
      <c r="P24">
        <v>60.872322925844003</v>
      </c>
      <c r="Q24">
        <v>55.206607831458797</v>
      </c>
      <c r="R24">
        <v>49.969301892741697</v>
      </c>
      <c r="S24">
        <v>45.102687818274099</v>
      </c>
      <c r="T24">
        <v>40.683714403779199</v>
      </c>
      <c r="U24">
        <v>36.727785601935203</v>
      </c>
      <c r="V24">
        <v>33.191391318898297</v>
      </c>
    </row>
    <row r="25" spans="1:22" x14ac:dyDescent="0.25">
      <c r="A25" s="12" t="s">
        <v>30</v>
      </c>
      <c r="B25" s="12" t="s">
        <v>66</v>
      </c>
      <c r="C25" s="12" t="s">
        <v>110</v>
      </c>
      <c r="D25">
        <v>1.45359999661753E-2</v>
      </c>
      <c r="E25">
        <v>2.0863453590839499E-2</v>
      </c>
      <c r="F25">
        <v>3.2215919540542599E-2</v>
      </c>
      <c r="G25">
        <v>4.8954258993636299E-2</v>
      </c>
      <c r="H25">
        <v>7.7400981884653997E-2</v>
      </c>
      <c r="I25">
        <v>0.12811765249298701</v>
      </c>
      <c r="J25">
        <v>0.20883880332544799</v>
      </c>
      <c r="K25">
        <v>0.34708131062974801</v>
      </c>
      <c r="L25">
        <v>0.650572021977041</v>
      </c>
      <c r="M25">
        <v>1.3651594575297801</v>
      </c>
      <c r="N25">
        <v>2.3285338800531501</v>
      </c>
      <c r="O25">
        <v>3.8757463463234099</v>
      </c>
      <c r="P25">
        <v>6.5778395781716998</v>
      </c>
      <c r="Q25">
        <v>9.7754305807987194</v>
      </c>
      <c r="R25">
        <v>12.980815896288201</v>
      </c>
      <c r="S25">
        <v>19.330018447807099</v>
      </c>
      <c r="T25">
        <v>29.124725900115699</v>
      </c>
      <c r="U25">
        <v>39.115681272565197</v>
      </c>
      <c r="V25">
        <v>49.345015651627598</v>
      </c>
    </row>
    <row r="26" spans="1:22" x14ac:dyDescent="0.25">
      <c r="A26" s="12" t="s">
        <v>30</v>
      </c>
      <c r="B26" s="12" t="s">
        <v>66</v>
      </c>
      <c r="C26" s="12" t="s">
        <v>111</v>
      </c>
      <c r="D26">
        <v>173.65257899725</v>
      </c>
      <c r="E26">
        <v>169.372976196818</v>
      </c>
      <c r="F26">
        <v>163.437922458869</v>
      </c>
      <c r="G26">
        <v>162.47366514298599</v>
      </c>
      <c r="H26">
        <v>145.574585477982</v>
      </c>
      <c r="I26">
        <v>133.57334593408399</v>
      </c>
      <c r="J26">
        <v>121.60646989899099</v>
      </c>
      <c r="K26">
        <v>109.46366890673499</v>
      </c>
      <c r="L26">
        <v>101.62783664127301</v>
      </c>
      <c r="M26">
        <v>92.568720021304301</v>
      </c>
      <c r="N26">
        <v>83.188548785583293</v>
      </c>
      <c r="O26">
        <v>74.162715288842406</v>
      </c>
      <c r="P26">
        <v>67.069919361664702</v>
      </c>
      <c r="Q26">
        <v>60.8169770982974</v>
      </c>
      <c r="R26">
        <v>55.164279291483098</v>
      </c>
      <c r="S26">
        <v>49.937933105065703</v>
      </c>
      <c r="T26">
        <v>45.080605625586898</v>
      </c>
      <c r="U26">
        <v>40.669533601281302</v>
      </c>
      <c r="V26">
        <v>36.720240728050399</v>
      </c>
    </row>
    <row r="27" spans="1:22" x14ac:dyDescent="0.25">
      <c r="A27" s="12" t="s">
        <v>30</v>
      </c>
      <c r="B27" s="12" t="s">
        <v>66</v>
      </c>
      <c r="C27" s="12" t="s">
        <v>112</v>
      </c>
      <c r="D27">
        <v>173.40429485045601</v>
      </c>
      <c r="E27">
        <v>172.46693450034499</v>
      </c>
      <c r="F27">
        <v>168.45282735796999</v>
      </c>
      <c r="G27">
        <v>162.65970031251601</v>
      </c>
      <c r="H27">
        <v>161.82429434255201</v>
      </c>
      <c r="I27">
        <v>145.06564813906499</v>
      </c>
      <c r="J27">
        <v>133.162534322315</v>
      </c>
      <c r="K27">
        <v>121.27914722932699</v>
      </c>
      <c r="L27">
        <v>109.19761988416499</v>
      </c>
      <c r="M27">
        <v>101.40367570418</v>
      </c>
      <c r="N27">
        <v>92.380437542473601</v>
      </c>
      <c r="O27">
        <v>83.038342136778198</v>
      </c>
      <c r="P27">
        <v>74.045254984760902</v>
      </c>
      <c r="Q27">
        <v>66.978498591689899</v>
      </c>
      <c r="R27">
        <v>60.747179019004697</v>
      </c>
      <c r="S27">
        <v>55.112406859224201</v>
      </c>
      <c r="T27">
        <v>49.901263068749998</v>
      </c>
      <c r="U27">
        <v>45.0568979623026</v>
      </c>
      <c r="V27">
        <v>40.656812896738998</v>
      </c>
    </row>
    <row r="28" spans="1:22" x14ac:dyDescent="0.25">
      <c r="A28" s="12" t="s">
        <v>30</v>
      </c>
      <c r="B28" s="12" t="s">
        <v>66</v>
      </c>
      <c r="C28" s="12" t="s">
        <v>113</v>
      </c>
      <c r="D28">
        <v>153.90900599774801</v>
      </c>
      <c r="E28">
        <v>170.96450754705899</v>
      </c>
      <c r="F28">
        <v>170.59596475607401</v>
      </c>
      <c r="G28">
        <v>166.753897868976</v>
      </c>
      <c r="H28">
        <v>161.18683925671999</v>
      </c>
      <c r="I28">
        <v>160.50175831593199</v>
      </c>
      <c r="J28">
        <v>143.916149088379</v>
      </c>
      <c r="K28">
        <v>132.13687184853001</v>
      </c>
      <c r="L28">
        <v>120.361188290172</v>
      </c>
      <c r="M28">
        <v>108.382932547083</v>
      </c>
      <c r="N28">
        <v>100.659404437153</v>
      </c>
      <c r="O28">
        <v>91.762541543760307</v>
      </c>
      <c r="P28">
        <v>82.539895526745198</v>
      </c>
      <c r="Q28">
        <v>73.657536670514801</v>
      </c>
      <c r="R28">
        <v>66.686198515049796</v>
      </c>
      <c r="S28">
        <v>60.537764237467599</v>
      </c>
      <c r="T28">
        <v>54.975303402373399</v>
      </c>
      <c r="U28">
        <v>49.828194481492098</v>
      </c>
      <c r="V28">
        <v>45.041202472794602</v>
      </c>
    </row>
    <row r="29" spans="1:22" x14ac:dyDescent="0.25">
      <c r="A29" s="12" t="s">
        <v>30</v>
      </c>
      <c r="B29" s="12" t="s">
        <v>66</v>
      </c>
      <c r="C29" s="12" t="s">
        <v>114</v>
      </c>
      <c r="D29">
        <v>138.18816900558301</v>
      </c>
      <c r="E29">
        <v>151.542301980872</v>
      </c>
      <c r="F29">
        <v>169.08134330343901</v>
      </c>
      <c r="G29">
        <v>168.82305985215399</v>
      </c>
      <c r="H29">
        <v>165.184885613348</v>
      </c>
      <c r="I29">
        <v>159.82856304923999</v>
      </c>
      <c r="J29">
        <v>159.28905456028301</v>
      </c>
      <c r="K29">
        <v>142.869655139711</v>
      </c>
      <c r="L29">
        <v>131.19464096930599</v>
      </c>
      <c r="M29">
        <v>119.521413193578</v>
      </c>
      <c r="N29">
        <v>107.640632036773</v>
      </c>
      <c r="O29">
        <v>100.041161190279</v>
      </c>
      <c r="P29">
        <v>91.257437227031403</v>
      </c>
      <c r="Q29">
        <v>82.141919003599597</v>
      </c>
      <c r="R29">
        <v>73.3590083863361</v>
      </c>
      <c r="S29">
        <v>66.472879453201301</v>
      </c>
      <c r="T29">
        <v>60.398090596231</v>
      </c>
      <c r="U29">
        <v>54.899283016751902</v>
      </c>
      <c r="V29">
        <v>49.808006101425597</v>
      </c>
    </row>
    <row r="30" spans="1:22" x14ac:dyDescent="0.25">
      <c r="A30" s="12" t="s">
        <v>30</v>
      </c>
      <c r="B30" s="12" t="s">
        <v>66</v>
      </c>
      <c r="C30" s="12" t="s">
        <v>115</v>
      </c>
      <c r="D30">
        <v>141.946502994252</v>
      </c>
      <c r="E30">
        <v>136.088561096337</v>
      </c>
      <c r="F30">
        <v>149.82427160855099</v>
      </c>
      <c r="G30">
        <v>167.42332518275001</v>
      </c>
      <c r="H30">
        <v>167.35232538829601</v>
      </c>
      <c r="I30">
        <v>163.90008310272901</v>
      </c>
      <c r="J30">
        <v>158.73620753949501</v>
      </c>
      <c r="K30">
        <v>158.34100069109101</v>
      </c>
      <c r="L30">
        <v>142.05896156934699</v>
      </c>
      <c r="M30">
        <v>130.48021273237501</v>
      </c>
      <c r="N30">
        <v>118.89473372034701</v>
      </c>
      <c r="O30">
        <v>107.135534169457</v>
      </c>
      <c r="P30">
        <v>99.627588639076706</v>
      </c>
      <c r="Q30">
        <v>90.926903692094299</v>
      </c>
      <c r="R30">
        <v>81.8890161020813</v>
      </c>
      <c r="S30">
        <v>73.176345544377298</v>
      </c>
      <c r="T30">
        <v>66.349746849185706</v>
      </c>
      <c r="U30">
        <v>60.325887205566701</v>
      </c>
      <c r="V30">
        <v>54.870816000879302</v>
      </c>
    </row>
    <row r="31" spans="1:22" x14ac:dyDescent="0.25">
      <c r="A31" s="12" t="s">
        <v>30</v>
      </c>
      <c r="B31" s="12" t="s">
        <v>66</v>
      </c>
      <c r="C31" s="12" t="s">
        <v>116</v>
      </c>
      <c r="D31">
        <v>135.47689606433201</v>
      </c>
      <c r="E31">
        <v>139.587868529719</v>
      </c>
      <c r="F31">
        <v>134.185810800513</v>
      </c>
      <c r="G31">
        <v>148.06700047925901</v>
      </c>
      <c r="H31">
        <v>165.79425905730301</v>
      </c>
      <c r="I31">
        <v>165.927871212127</v>
      </c>
      <c r="J31">
        <v>162.68494353041399</v>
      </c>
      <c r="K31">
        <v>157.72759861580599</v>
      </c>
      <c r="L31">
        <v>157.46136216708899</v>
      </c>
      <c r="M31">
        <v>141.32801253122699</v>
      </c>
      <c r="N31">
        <v>129.85312418483099</v>
      </c>
      <c r="O31">
        <v>118.387090669271</v>
      </c>
      <c r="P31">
        <v>106.73489057231799</v>
      </c>
      <c r="Q31">
        <v>99.3064611826739</v>
      </c>
      <c r="R31">
        <v>90.677262857999096</v>
      </c>
      <c r="S31">
        <v>81.703365687713401</v>
      </c>
      <c r="T31">
        <v>73.046817850030905</v>
      </c>
      <c r="U31">
        <v>66.266159131228306</v>
      </c>
      <c r="V31">
        <v>60.280705501232397</v>
      </c>
    </row>
    <row r="32" spans="1:22" x14ac:dyDescent="0.25">
      <c r="A32" s="12" t="s">
        <v>30</v>
      </c>
      <c r="B32" s="12" t="s">
        <v>66</v>
      </c>
      <c r="C32" s="12" t="s">
        <v>117</v>
      </c>
      <c r="D32">
        <v>111.765920998149</v>
      </c>
      <c r="E32">
        <v>132.58653607658499</v>
      </c>
      <c r="F32">
        <v>137.058081954139</v>
      </c>
      <c r="G32">
        <v>131.98682364365399</v>
      </c>
      <c r="H32">
        <v>146.08706912928699</v>
      </c>
      <c r="I32">
        <v>163.94982581305001</v>
      </c>
      <c r="J32">
        <v>164.34213265515299</v>
      </c>
      <c r="K32">
        <v>161.35918983753299</v>
      </c>
      <c r="L32">
        <v>156.61733432422301</v>
      </c>
      <c r="M32">
        <v>156.49885452502599</v>
      </c>
      <c r="N32">
        <v>140.546405154545</v>
      </c>
      <c r="O32">
        <v>129.223070848405</v>
      </c>
      <c r="P32">
        <v>117.88723369312601</v>
      </c>
      <c r="Q32">
        <v>106.347194242084</v>
      </c>
      <c r="R32">
        <v>99.0008769880193</v>
      </c>
      <c r="S32">
        <v>90.443499105897502</v>
      </c>
      <c r="T32">
        <v>81.532222823116399</v>
      </c>
      <c r="U32">
        <v>72.927970416950004</v>
      </c>
      <c r="V32">
        <v>66.188197284992199</v>
      </c>
    </row>
    <row r="33" spans="1:22" x14ac:dyDescent="0.25">
      <c r="A33" s="12" t="s">
        <v>30</v>
      </c>
      <c r="B33" s="12" t="s">
        <v>66</v>
      </c>
      <c r="C33" s="12" t="s">
        <v>118</v>
      </c>
      <c r="D33">
        <v>165.097365</v>
      </c>
      <c r="E33">
        <v>163.78457337011801</v>
      </c>
      <c r="F33">
        <v>146.57466254714501</v>
      </c>
      <c r="G33">
        <v>134.353264183329</v>
      </c>
      <c r="H33">
        <v>122.21566478867599</v>
      </c>
      <c r="I33">
        <v>109.946392029943</v>
      </c>
      <c r="J33">
        <v>102.024041013209</v>
      </c>
      <c r="K33">
        <v>92.895972840764301</v>
      </c>
      <c r="L33">
        <v>83.460269700236907</v>
      </c>
      <c r="M33">
        <v>74.384524092821906</v>
      </c>
      <c r="N33">
        <v>67.245904270458198</v>
      </c>
      <c r="O33">
        <v>60.955415036293097</v>
      </c>
      <c r="P33">
        <v>55.271685308331001</v>
      </c>
      <c r="Q33">
        <v>50.019104075541698</v>
      </c>
      <c r="R33">
        <v>45.139183916544198</v>
      </c>
      <c r="S33">
        <v>40.708696826444303</v>
      </c>
      <c r="T33">
        <v>36.7428663620585</v>
      </c>
      <c r="U33">
        <v>33.198046425838797</v>
      </c>
      <c r="V33">
        <v>30.015478154514099</v>
      </c>
    </row>
    <row r="34" spans="1:22" x14ac:dyDescent="0.25">
      <c r="A34" s="12" t="s">
        <v>30</v>
      </c>
      <c r="B34" s="12" t="s">
        <v>66</v>
      </c>
      <c r="C34" s="12" t="s">
        <v>119</v>
      </c>
      <c r="D34">
        <v>95.747774999707801</v>
      </c>
      <c r="E34">
        <v>108.29869217241399</v>
      </c>
      <c r="F34">
        <v>129.07601111257199</v>
      </c>
      <c r="G34">
        <v>133.858712448597</v>
      </c>
      <c r="H34">
        <v>129.21245098414499</v>
      </c>
      <c r="I34">
        <v>143.58186982366601</v>
      </c>
      <c r="J34">
        <v>161.62600595545001</v>
      </c>
      <c r="K34">
        <v>162.36440054088999</v>
      </c>
      <c r="L34">
        <v>159.68445401594099</v>
      </c>
      <c r="M34">
        <v>155.20903535030601</v>
      </c>
      <c r="N34">
        <v>155.278352073028</v>
      </c>
      <c r="O34">
        <v>139.584069480229</v>
      </c>
      <c r="P34">
        <v>128.45942042733199</v>
      </c>
      <c r="Q34">
        <v>117.287947073263</v>
      </c>
      <c r="R34">
        <v>105.886766676872</v>
      </c>
      <c r="S34">
        <v>98.638765763401906</v>
      </c>
      <c r="T34">
        <v>90.167717799287004</v>
      </c>
      <c r="U34">
        <v>81.329016616988</v>
      </c>
      <c r="V34">
        <v>72.783388893876094</v>
      </c>
    </row>
    <row r="35" spans="1:22" x14ac:dyDescent="0.25">
      <c r="A35" s="12" t="s">
        <v>30</v>
      </c>
      <c r="B35" s="12" t="s">
        <v>66</v>
      </c>
      <c r="C35" s="12" t="s">
        <v>120</v>
      </c>
      <c r="D35">
        <v>84.537542966069097</v>
      </c>
      <c r="E35">
        <v>91.198002902610597</v>
      </c>
      <c r="F35">
        <v>103.721170944688</v>
      </c>
      <c r="G35">
        <v>124.381773904388</v>
      </c>
      <c r="H35">
        <v>129.525153668304</v>
      </c>
      <c r="I35">
        <v>125.455390044148</v>
      </c>
      <c r="J35">
        <v>140.186008137024</v>
      </c>
      <c r="K35">
        <v>158.50134960790899</v>
      </c>
      <c r="L35">
        <v>159.658467374537</v>
      </c>
      <c r="M35">
        <v>157.38073914703699</v>
      </c>
      <c r="N35">
        <v>153.26165201451201</v>
      </c>
      <c r="O35">
        <v>153.597929387665</v>
      </c>
      <c r="P35">
        <v>138.270912580204</v>
      </c>
      <c r="Q35">
        <v>127.42483074849901</v>
      </c>
      <c r="R35">
        <v>116.480293190108</v>
      </c>
      <c r="S35">
        <v>105.26580544753899</v>
      </c>
      <c r="T35">
        <v>98.151011582936107</v>
      </c>
      <c r="U35">
        <v>89.7947965095792</v>
      </c>
      <c r="V35">
        <v>81.0513336575561</v>
      </c>
    </row>
    <row r="36" spans="1:22" x14ac:dyDescent="0.25">
      <c r="A36" s="12" t="s">
        <v>30</v>
      </c>
      <c r="B36" s="12" t="s">
        <v>66</v>
      </c>
      <c r="C36" s="12" t="s">
        <v>121</v>
      </c>
      <c r="D36">
        <v>57.743876003862702</v>
      </c>
      <c r="E36">
        <v>78.222787327926497</v>
      </c>
      <c r="F36">
        <v>85.0488993424255</v>
      </c>
      <c r="G36">
        <v>97.484698241500695</v>
      </c>
      <c r="H36">
        <v>117.862388817468</v>
      </c>
      <c r="I36">
        <v>123.518126550429</v>
      </c>
      <c r="J36">
        <v>120.27492017766301</v>
      </c>
      <c r="K36">
        <v>135.507526738862</v>
      </c>
      <c r="L36">
        <v>154.101966458351</v>
      </c>
      <c r="M36">
        <v>155.825790157325</v>
      </c>
      <c r="N36">
        <v>154.096119860344</v>
      </c>
      <c r="O36">
        <v>150.49011667407399</v>
      </c>
      <c r="P36">
        <v>151.218796771955</v>
      </c>
      <c r="Q36">
        <v>136.421770027327</v>
      </c>
      <c r="R36">
        <v>125.975733774152</v>
      </c>
      <c r="S36">
        <v>115.348575837029</v>
      </c>
      <c r="T36">
        <v>104.39819056400199</v>
      </c>
      <c r="U36">
        <v>97.4681856190671</v>
      </c>
      <c r="V36">
        <v>89.270997171673699</v>
      </c>
    </row>
    <row r="37" spans="1:22" x14ac:dyDescent="0.25">
      <c r="A37" s="12" t="s">
        <v>30</v>
      </c>
      <c r="B37" s="12" t="s">
        <v>66</v>
      </c>
      <c r="C37" s="12" t="s">
        <v>122</v>
      </c>
      <c r="D37">
        <v>41.721409016008103</v>
      </c>
      <c r="E37">
        <v>50.816701069749101</v>
      </c>
      <c r="F37">
        <v>69.841799176382295</v>
      </c>
      <c r="G37">
        <v>76.846110340701699</v>
      </c>
      <c r="H37">
        <v>89.0641153985447</v>
      </c>
      <c r="I37">
        <v>108.932019736993</v>
      </c>
      <c r="J37">
        <v>115.31372663943</v>
      </c>
      <c r="K37">
        <v>113.23227799009101</v>
      </c>
      <c r="L37">
        <v>128.979476165601</v>
      </c>
      <c r="M37">
        <v>147.83725267000199</v>
      </c>
      <c r="N37">
        <v>150.30547614825201</v>
      </c>
      <c r="O37">
        <v>149.34167691901999</v>
      </c>
      <c r="P37">
        <v>146.47969388622101</v>
      </c>
      <c r="Q37">
        <v>147.763697925835</v>
      </c>
      <c r="R37">
        <v>133.732454183843</v>
      </c>
      <c r="S37">
        <v>123.854221813244</v>
      </c>
      <c r="T37">
        <v>113.687106481383</v>
      </c>
      <c r="U37">
        <v>103.11530120570499</v>
      </c>
      <c r="V37">
        <v>96.450652026800398</v>
      </c>
    </row>
    <row r="38" spans="1:22" x14ac:dyDescent="0.25">
      <c r="A38" s="12" t="s">
        <v>30</v>
      </c>
      <c r="B38" s="12" t="s">
        <v>66</v>
      </c>
      <c r="C38" s="12" t="s">
        <v>123</v>
      </c>
      <c r="D38">
        <v>31.0653079981346</v>
      </c>
      <c r="E38">
        <v>34.001920160733199</v>
      </c>
      <c r="F38">
        <v>42.244468790088803</v>
      </c>
      <c r="G38">
        <v>59.307129793159902</v>
      </c>
      <c r="H38">
        <v>66.381703975001798</v>
      </c>
      <c r="I38">
        <v>78.199795306504996</v>
      </c>
      <c r="J38">
        <v>97.265931216378206</v>
      </c>
      <c r="K38">
        <v>104.469652565972</v>
      </c>
      <c r="L38">
        <v>103.78840346910501</v>
      </c>
      <c r="M38">
        <v>119.923757943799</v>
      </c>
      <c r="N38">
        <v>138.92470837347199</v>
      </c>
      <c r="O38">
        <v>142.35464460000901</v>
      </c>
      <c r="P38">
        <v>142.44551625533899</v>
      </c>
      <c r="Q38">
        <v>140.60758421707499</v>
      </c>
      <c r="R38">
        <v>142.65565645391999</v>
      </c>
      <c r="S38">
        <v>129.710081127796</v>
      </c>
      <c r="T38">
        <v>120.65639189624</v>
      </c>
      <c r="U38">
        <v>111.155852237205</v>
      </c>
      <c r="V38">
        <v>101.14022364554199</v>
      </c>
    </row>
    <row r="39" spans="1:22" x14ac:dyDescent="0.25">
      <c r="A39" s="12" t="s">
        <v>30</v>
      </c>
      <c r="B39" s="12" t="s">
        <v>66</v>
      </c>
      <c r="C39" s="12" t="s">
        <v>124</v>
      </c>
      <c r="D39">
        <v>19.897265995178699</v>
      </c>
      <c r="E39">
        <v>22.476681368799401</v>
      </c>
      <c r="F39">
        <v>25.350210102253602</v>
      </c>
      <c r="G39">
        <v>32.444580027825701</v>
      </c>
      <c r="H39">
        <v>46.828304870650101</v>
      </c>
      <c r="I39">
        <v>53.819299992851498</v>
      </c>
      <c r="J39">
        <v>64.936761041495998</v>
      </c>
      <c r="K39">
        <v>82.684272317174205</v>
      </c>
      <c r="L39">
        <v>90.571165660587596</v>
      </c>
      <c r="M39">
        <v>91.368312465407101</v>
      </c>
      <c r="N39">
        <v>107.608843008373</v>
      </c>
      <c r="O39">
        <v>126.53229177840301</v>
      </c>
      <c r="P39">
        <v>131.164642787421</v>
      </c>
      <c r="Q39">
        <v>132.60658969746299</v>
      </c>
      <c r="R39">
        <v>132.11810583565699</v>
      </c>
      <c r="S39">
        <v>135.15345856247399</v>
      </c>
      <c r="T39">
        <v>123.74103770344701</v>
      </c>
      <c r="U39">
        <v>115.84835338433</v>
      </c>
      <c r="V39">
        <v>107.303107956712</v>
      </c>
    </row>
    <row r="40" spans="1:22" x14ac:dyDescent="0.25">
      <c r="A40" s="12" t="s">
        <v>30</v>
      </c>
      <c r="B40" s="12" t="s">
        <v>66</v>
      </c>
      <c r="C40" s="12" t="s">
        <v>125</v>
      </c>
      <c r="D40">
        <v>9.9476789998148902</v>
      </c>
      <c r="E40">
        <v>12.0721593847316</v>
      </c>
      <c r="F40">
        <v>14.1769540842119</v>
      </c>
      <c r="G40">
        <v>16.713405221198801</v>
      </c>
      <c r="H40">
        <v>22.204882984741101</v>
      </c>
      <c r="I40">
        <v>33.4046605703967</v>
      </c>
      <c r="J40">
        <v>39.898756958298399</v>
      </c>
      <c r="K40">
        <v>49.802048922287597</v>
      </c>
      <c r="L40">
        <v>65.399461732758098</v>
      </c>
      <c r="M40">
        <v>73.522515829677104</v>
      </c>
      <c r="N40">
        <v>75.705219280109105</v>
      </c>
      <c r="O40">
        <v>91.505466865806895</v>
      </c>
      <c r="P40">
        <v>109.94442940500301</v>
      </c>
      <c r="Q40">
        <v>115.888346792825</v>
      </c>
      <c r="R40">
        <v>118.92249685523301</v>
      </c>
      <c r="S40">
        <v>120.066851331378</v>
      </c>
      <c r="T40">
        <v>124.335172793737</v>
      </c>
      <c r="U40">
        <v>114.99126580273</v>
      </c>
      <c r="V40">
        <v>108.681015013636</v>
      </c>
    </row>
    <row r="41" spans="1:22" x14ac:dyDescent="0.25">
      <c r="A41" s="12" t="s">
        <v>30</v>
      </c>
      <c r="B41" s="12" t="s">
        <v>66</v>
      </c>
      <c r="C41" s="12" t="s">
        <v>126</v>
      </c>
      <c r="D41">
        <v>3.7252120000397699</v>
      </c>
      <c r="E41">
        <v>4.6793691526201098</v>
      </c>
      <c r="F41">
        <v>5.9883523474523299</v>
      </c>
      <c r="G41">
        <v>7.4489666547244804</v>
      </c>
      <c r="H41">
        <v>9.2518832287380608</v>
      </c>
      <c r="I41">
        <v>12.995593713680799</v>
      </c>
      <c r="J41">
        <v>20.695445390637701</v>
      </c>
      <c r="K41">
        <v>26.085680134896901</v>
      </c>
      <c r="L41">
        <v>34.047062438675198</v>
      </c>
      <c r="M41">
        <v>46.527120464138299</v>
      </c>
      <c r="N41">
        <v>54.149450847523198</v>
      </c>
      <c r="O41">
        <v>57.356925417198603</v>
      </c>
      <c r="P41">
        <v>71.853092805891706</v>
      </c>
      <c r="Q41">
        <v>89.004027653073805</v>
      </c>
      <c r="R41">
        <v>96.081774598791398</v>
      </c>
      <c r="S41">
        <v>100.69338983842199</v>
      </c>
      <c r="T41">
        <v>103.642934985388</v>
      </c>
      <c r="U41">
        <v>109.24403166470999</v>
      </c>
      <c r="V41">
        <v>102.516907597296</v>
      </c>
    </row>
    <row r="42" spans="1:22" x14ac:dyDescent="0.25">
      <c r="A42" s="12" t="s">
        <v>30</v>
      </c>
      <c r="B42" s="12" t="s">
        <v>66</v>
      </c>
      <c r="C42" s="12" t="s">
        <v>127</v>
      </c>
      <c r="D42">
        <v>0.980270999999999</v>
      </c>
      <c r="E42">
        <v>1.24488946787272</v>
      </c>
      <c r="F42">
        <v>1.66255618376591</v>
      </c>
      <c r="G42">
        <v>2.2971595202582198</v>
      </c>
      <c r="H42">
        <v>3.0449942184419401</v>
      </c>
      <c r="I42">
        <v>4.0723488659228</v>
      </c>
      <c r="J42">
        <v>6.1599868611574102</v>
      </c>
      <c r="K42">
        <v>10.5771806882204</v>
      </c>
      <c r="L42">
        <v>14.2906425330136</v>
      </c>
      <c r="M42">
        <v>19.758559788785099</v>
      </c>
      <c r="N42">
        <v>28.423492483306301</v>
      </c>
      <c r="O42">
        <v>34.668796006376503</v>
      </c>
      <c r="P42">
        <v>38.221907141015699</v>
      </c>
      <c r="Q42">
        <v>50.224682537293901</v>
      </c>
      <c r="R42">
        <v>64.892897948367406</v>
      </c>
      <c r="S42">
        <v>72.410915216834994</v>
      </c>
      <c r="T42">
        <v>78.191390524745501</v>
      </c>
      <c r="U42">
        <v>82.704537329934396</v>
      </c>
      <c r="V42">
        <v>89.385846516190497</v>
      </c>
    </row>
    <row r="43" spans="1:22" x14ac:dyDescent="0.25">
      <c r="A43" s="12" t="s">
        <v>30</v>
      </c>
      <c r="B43" s="12" t="s">
        <v>66</v>
      </c>
      <c r="C43" s="12" t="s">
        <v>128</v>
      </c>
      <c r="D43">
        <v>0.14224699939793101</v>
      </c>
      <c r="E43">
        <v>0.21255628002781801</v>
      </c>
      <c r="F43">
        <v>0.28878649951011498</v>
      </c>
      <c r="G43">
        <v>0.42184813331867099</v>
      </c>
      <c r="H43">
        <v>0.62876127877131605</v>
      </c>
      <c r="I43">
        <v>0.90981762677069</v>
      </c>
      <c r="J43">
        <v>1.3337658074940499</v>
      </c>
      <c r="K43">
        <v>2.2194371936323298</v>
      </c>
      <c r="L43">
        <v>4.1769152285279798</v>
      </c>
      <c r="M43">
        <v>6.1554899673463197</v>
      </c>
      <c r="N43">
        <v>9.1530521676993093</v>
      </c>
      <c r="O43">
        <v>14.067507273967699</v>
      </c>
      <c r="P43">
        <v>18.283689240500799</v>
      </c>
      <c r="Q43">
        <v>21.291618291956301</v>
      </c>
      <c r="R43">
        <v>29.765648178841602</v>
      </c>
      <c r="S43">
        <v>40.669025444329002</v>
      </c>
      <c r="T43">
        <v>47.506424954868898</v>
      </c>
      <c r="U43">
        <v>53.436879860596797</v>
      </c>
      <c r="V43">
        <v>58.654319022679303</v>
      </c>
    </row>
    <row r="44" spans="1:22" x14ac:dyDescent="0.25">
      <c r="A44" s="12" t="s">
        <v>30</v>
      </c>
      <c r="B44" s="12" t="s">
        <v>76</v>
      </c>
      <c r="C44" s="12" t="s">
        <v>87</v>
      </c>
      <c r="D44">
        <v>26.201256000000001</v>
      </c>
      <c r="E44">
        <v>23.775168005226298</v>
      </c>
      <c r="F44">
        <v>21.8429600562472</v>
      </c>
      <c r="G44">
        <v>20.077008364472601</v>
      </c>
      <c r="H44">
        <v>18.1304003336923</v>
      </c>
      <c r="I44">
        <v>16.7832969302147</v>
      </c>
      <c r="J44">
        <v>15.259038603152</v>
      </c>
      <c r="K44">
        <v>13.695516824470401</v>
      </c>
      <c r="L44">
        <v>12.173846896828399</v>
      </c>
      <c r="M44">
        <v>10.976304188852</v>
      </c>
      <c r="N44">
        <v>9.8962812220372207</v>
      </c>
      <c r="O44">
        <v>8.91184767177179</v>
      </c>
      <c r="P44">
        <v>8.0065842431752099</v>
      </c>
      <c r="Q44">
        <v>7.1823720194304403</v>
      </c>
      <c r="R44">
        <v>6.4447762087153899</v>
      </c>
      <c r="S44">
        <v>5.7966914110768304</v>
      </c>
      <c r="T44">
        <v>5.2297082660049199</v>
      </c>
      <c r="U44">
        <v>4.73071434842696</v>
      </c>
      <c r="V44">
        <v>4.2833375625076302</v>
      </c>
    </row>
    <row r="45" spans="1:22" x14ac:dyDescent="0.25">
      <c r="A45" s="12" t="s">
        <v>30</v>
      </c>
      <c r="B45" s="12" t="s">
        <v>76</v>
      </c>
      <c r="C45" s="12" t="s">
        <v>88</v>
      </c>
      <c r="D45">
        <v>26.916491999999899</v>
      </c>
      <c r="E45">
        <v>26.878008586532601</v>
      </c>
      <c r="F45">
        <v>25.695924065021298</v>
      </c>
      <c r="G45">
        <v>23.3457883915667</v>
      </c>
      <c r="H45">
        <v>21.464142174824399</v>
      </c>
      <c r="I45">
        <v>19.737233496453499</v>
      </c>
      <c r="J45">
        <v>17.827969681074499</v>
      </c>
      <c r="K45">
        <v>16.509182010652399</v>
      </c>
      <c r="L45">
        <v>15.0129729887229</v>
      </c>
      <c r="M45">
        <v>13.4754814478539</v>
      </c>
      <c r="N45">
        <v>11.9774685017641</v>
      </c>
      <c r="O45">
        <v>10.806752206876901</v>
      </c>
      <c r="P45">
        <v>9.7610678750833006</v>
      </c>
      <c r="Q45">
        <v>8.8062858218419393</v>
      </c>
      <c r="R45">
        <v>7.9264312238396402</v>
      </c>
      <c r="S45">
        <v>7.1243519636088699</v>
      </c>
      <c r="T45">
        <v>6.4059047052359803</v>
      </c>
      <c r="U45">
        <v>5.77420295489972</v>
      </c>
      <c r="V45">
        <v>5.2212353789543799</v>
      </c>
    </row>
    <row r="46" spans="1:22" x14ac:dyDescent="0.25">
      <c r="A46" s="12" t="s">
        <v>30</v>
      </c>
      <c r="B46" s="12" t="s">
        <v>76</v>
      </c>
      <c r="C46" s="12" t="s">
        <v>89</v>
      </c>
      <c r="D46">
        <v>2.9149999998187098E-2</v>
      </c>
      <c r="E46">
        <v>5.0452014093581E-2</v>
      </c>
      <c r="F46">
        <v>7.8003373873443596E-2</v>
      </c>
      <c r="G46">
        <v>0.123817464690679</v>
      </c>
      <c r="H46">
        <v>0.19138685697057001</v>
      </c>
      <c r="I46">
        <v>0.27677899500282599</v>
      </c>
      <c r="J46">
        <v>0.40339839077565498</v>
      </c>
      <c r="K46">
        <v>0.61581994544058205</v>
      </c>
      <c r="L46">
        <v>0.99427245181786905</v>
      </c>
      <c r="M46">
        <v>1.67139609775835</v>
      </c>
      <c r="N46">
        <v>2.65482473539707</v>
      </c>
      <c r="O46">
        <v>4.0863829622355299</v>
      </c>
      <c r="P46">
        <v>5.76356580228145</v>
      </c>
      <c r="Q46">
        <v>7.8371101893571096</v>
      </c>
      <c r="R46">
        <v>10.387803174731401</v>
      </c>
      <c r="S46">
        <v>13.2981156303101</v>
      </c>
      <c r="T46">
        <v>15.812535406820601</v>
      </c>
      <c r="U46">
        <v>17.7871322946161</v>
      </c>
      <c r="V46">
        <v>19.217044987034001</v>
      </c>
    </row>
    <row r="47" spans="1:22" x14ac:dyDescent="0.25">
      <c r="A47" s="12" t="s">
        <v>30</v>
      </c>
      <c r="B47" s="12" t="s">
        <v>76</v>
      </c>
      <c r="C47" s="12" t="s">
        <v>90</v>
      </c>
      <c r="D47">
        <v>26.542565994536002</v>
      </c>
      <c r="E47">
        <v>26.780222274094498</v>
      </c>
      <c r="F47">
        <v>26.7501303113795</v>
      </c>
      <c r="G47">
        <v>25.581055901907401</v>
      </c>
      <c r="H47">
        <v>23.246391045385401</v>
      </c>
      <c r="I47">
        <v>21.376046632335299</v>
      </c>
      <c r="J47">
        <v>19.658524734539501</v>
      </c>
      <c r="K47">
        <v>17.7583637328758</v>
      </c>
      <c r="L47">
        <v>16.4462103817966</v>
      </c>
      <c r="M47">
        <v>14.956744746765301</v>
      </c>
      <c r="N47">
        <v>13.4255610812732</v>
      </c>
      <c r="O47">
        <v>11.9379094182573</v>
      </c>
      <c r="P47">
        <v>10.7757284309059</v>
      </c>
      <c r="Q47">
        <v>9.7372821624978201</v>
      </c>
      <c r="R47">
        <v>8.7887070203276991</v>
      </c>
      <c r="S47">
        <v>7.9141544537644597</v>
      </c>
      <c r="T47">
        <v>7.1166193775428797</v>
      </c>
      <c r="U47">
        <v>6.4020523822092699</v>
      </c>
      <c r="V47">
        <v>5.77367202938653</v>
      </c>
    </row>
    <row r="48" spans="1:22" x14ac:dyDescent="0.25">
      <c r="A48" s="12" t="s">
        <v>30</v>
      </c>
      <c r="B48" s="12" t="s">
        <v>76</v>
      </c>
      <c r="C48" s="12" t="s">
        <v>91</v>
      </c>
      <c r="D48">
        <v>25.796201</v>
      </c>
      <c r="E48">
        <v>26.392419970894402</v>
      </c>
      <c r="F48">
        <v>26.636725939860799</v>
      </c>
      <c r="G48">
        <v>26.615583813941001</v>
      </c>
      <c r="H48">
        <v>25.459162890064999</v>
      </c>
      <c r="I48">
        <v>23.1401758988981</v>
      </c>
      <c r="J48">
        <v>21.281322253686401</v>
      </c>
      <c r="K48">
        <v>19.5734413261141</v>
      </c>
      <c r="L48">
        <v>17.682792147064902</v>
      </c>
      <c r="M48">
        <v>16.377715648013002</v>
      </c>
      <c r="N48">
        <v>14.8953817216399</v>
      </c>
      <c r="O48">
        <v>13.3765530624308</v>
      </c>
      <c r="P48">
        <v>11.899751142363799</v>
      </c>
      <c r="Q48">
        <v>10.7465070402534</v>
      </c>
      <c r="R48">
        <v>9.7156333679906997</v>
      </c>
      <c r="S48">
        <v>8.7734721253846892</v>
      </c>
      <c r="T48">
        <v>7.9043439971387501</v>
      </c>
      <c r="U48">
        <v>7.1115159841098103</v>
      </c>
      <c r="V48">
        <v>6.4010459707927598</v>
      </c>
    </row>
    <row r="49" spans="1:22" x14ac:dyDescent="0.25">
      <c r="A49" s="12" t="s">
        <v>30</v>
      </c>
      <c r="B49" s="12" t="s">
        <v>76</v>
      </c>
      <c r="C49" s="12" t="s">
        <v>92</v>
      </c>
      <c r="D49">
        <v>24.671188999845899</v>
      </c>
      <c r="E49">
        <v>25.2810338264241</v>
      </c>
      <c r="F49">
        <v>25.8545804359789</v>
      </c>
      <c r="G49">
        <v>26.093600927811298</v>
      </c>
      <c r="H49">
        <v>26.094682504352299</v>
      </c>
      <c r="I49">
        <v>24.970276148523499</v>
      </c>
      <c r="J49">
        <v>22.700069385577201</v>
      </c>
      <c r="K49">
        <v>20.874564185162601</v>
      </c>
      <c r="L49">
        <v>19.196096134234502</v>
      </c>
      <c r="M49">
        <v>17.337304668101201</v>
      </c>
      <c r="N49">
        <v>16.056838362165799</v>
      </c>
      <c r="O49">
        <v>14.634760161377301</v>
      </c>
      <c r="P49">
        <v>13.170547622253</v>
      </c>
      <c r="Q49">
        <v>11.7423451594836</v>
      </c>
      <c r="R49">
        <v>10.629907891462301</v>
      </c>
      <c r="S49">
        <v>9.6340852172786704</v>
      </c>
      <c r="T49">
        <v>8.7222969376411292</v>
      </c>
      <c r="U49">
        <v>7.8796718690123599</v>
      </c>
      <c r="V49">
        <v>7.1101875005215804</v>
      </c>
    </row>
    <row r="50" spans="1:22" x14ac:dyDescent="0.25">
      <c r="A50" s="12" t="s">
        <v>30</v>
      </c>
      <c r="B50" s="12" t="s">
        <v>76</v>
      </c>
      <c r="C50" s="12" t="s">
        <v>93</v>
      </c>
      <c r="D50">
        <v>22.892922999861199</v>
      </c>
      <c r="E50">
        <v>24.011557495121099</v>
      </c>
      <c r="F50">
        <v>24.606907610672</v>
      </c>
      <c r="G50">
        <v>25.140583548484599</v>
      </c>
      <c r="H50">
        <v>25.3818171036793</v>
      </c>
      <c r="I50">
        <v>25.3990659038685</v>
      </c>
      <c r="J50">
        <v>24.3149685631087</v>
      </c>
      <c r="K50">
        <v>22.1029707438448</v>
      </c>
      <c r="L50">
        <v>20.321470426828601</v>
      </c>
      <c r="M50">
        <v>18.684012286468398</v>
      </c>
      <c r="N50">
        <v>16.869233806515801</v>
      </c>
      <c r="O50">
        <v>15.672509120445</v>
      </c>
      <c r="P50">
        <v>14.327659769264899</v>
      </c>
      <c r="Q50">
        <v>12.934053417327799</v>
      </c>
      <c r="R50">
        <v>11.5688557522989</v>
      </c>
      <c r="S50">
        <v>10.509232399478799</v>
      </c>
      <c r="T50">
        <v>9.5587434816047896</v>
      </c>
      <c r="U50">
        <v>8.6862678181815802</v>
      </c>
      <c r="V50">
        <v>7.8778386537224998</v>
      </c>
    </row>
    <row r="51" spans="1:22" x14ac:dyDescent="0.25">
      <c r="A51" s="12" t="s">
        <v>30</v>
      </c>
      <c r="B51" s="12" t="s">
        <v>76</v>
      </c>
      <c r="C51" s="12" t="s">
        <v>94</v>
      </c>
      <c r="D51">
        <v>20.896378999864002</v>
      </c>
      <c r="E51">
        <v>22.356857887857601</v>
      </c>
      <c r="F51">
        <v>23.489424657079098</v>
      </c>
      <c r="G51">
        <v>24.069488041481701</v>
      </c>
      <c r="H51">
        <v>24.577966797391699</v>
      </c>
      <c r="I51">
        <v>24.8278321885828</v>
      </c>
      <c r="J51">
        <v>24.8598751920462</v>
      </c>
      <c r="K51">
        <v>23.8081375369892</v>
      </c>
      <c r="L51">
        <v>21.643366190369999</v>
      </c>
      <c r="M51">
        <v>19.897776024377499</v>
      </c>
      <c r="N51">
        <v>18.2936579764831</v>
      </c>
      <c r="O51">
        <v>16.556546103722699</v>
      </c>
      <c r="P51">
        <v>15.419918553848399</v>
      </c>
      <c r="Q51">
        <v>14.1306296597621</v>
      </c>
      <c r="R51">
        <v>12.7877359645457</v>
      </c>
      <c r="S51">
        <v>11.467428696815899</v>
      </c>
      <c r="T51">
        <v>10.445505789239601</v>
      </c>
      <c r="U51">
        <v>9.5276467605289099</v>
      </c>
      <c r="V51">
        <v>8.6836135936040595</v>
      </c>
    </row>
    <row r="52" spans="1:22" x14ac:dyDescent="0.25">
      <c r="A52" s="12" t="s">
        <v>30</v>
      </c>
      <c r="B52" s="12" t="s">
        <v>76</v>
      </c>
      <c r="C52" s="12" t="s">
        <v>95</v>
      </c>
      <c r="D52">
        <v>19.103134999995099</v>
      </c>
      <c r="E52">
        <v>20.463964293795101</v>
      </c>
      <c r="F52">
        <v>21.932124569562799</v>
      </c>
      <c r="G52">
        <v>23.080213327160099</v>
      </c>
      <c r="H52">
        <v>23.6591533960699</v>
      </c>
      <c r="I52">
        <v>24.158885637015299</v>
      </c>
      <c r="J52">
        <v>24.422685914716599</v>
      </c>
      <c r="K52">
        <v>24.469277683879199</v>
      </c>
      <c r="L52">
        <v>23.4442136041298</v>
      </c>
      <c r="M52">
        <v>21.316660443893699</v>
      </c>
      <c r="N52">
        <v>19.598997025991501</v>
      </c>
      <c r="O52">
        <v>18.052009746908499</v>
      </c>
      <c r="P52">
        <v>16.3664124952241</v>
      </c>
      <c r="Q52">
        <v>15.270131728436599</v>
      </c>
      <c r="R52">
        <v>14.017925921813401</v>
      </c>
      <c r="S52">
        <v>12.7082903294747</v>
      </c>
      <c r="T52">
        <v>11.417020262750601</v>
      </c>
      <c r="U52">
        <v>10.419821001788801</v>
      </c>
      <c r="V52">
        <v>9.5235914417087404</v>
      </c>
    </row>
    <row r="53" spans="1:22" x14ac:dyDescent="0.25">
      <c r="A53" s="12" t="s">
        <v>30</v>
      </c>
      <c r="B53" s="12" t="s">
        <v>76</v>
      </c>
      <c r="C53" s="12" t="s">
        <v>96</v>
      </c>
      <c r="D53">
        <v>17.485186999988102</v>
      </c>
      <c r="E53">
        <v>18.729920084491098</v>
      </c>
      <c r="F53">
        <v>20.091342576233998</v>
      </c>
      <c r="G53">
        <v>21.574471701238799</v>
      </c>
      <c r="H53">
        <v>22.7443157745573</v>
      </c>
      <c r="I53">
        <v>23.3347685000914</v>
      </c>
      <c r="J53">
        <v>23.840315921307401</v>
      </c>
      <c r="K53">
        <v>24.122082740486999</v>
      </c>
      <c r="L53">
        <v>24.184942588092898</v>
      </c>
      <c r="M53">
        <v>23.183206171255701</v>
      </c>
      <c r="N53">
        <v>21.086394929595802</v>
      </c>
      <c r="O53">
        <v>19.413775191170899</v>
      </c>
      <c r="P53">
        <v>17.905424878085199</v>
      </c>
      <c r="Q53">
        <v>16.254199009650499</v>
      </c>
      <c r="R53">
        <v>15.184883031384301</v>
      </c>
      <c r="S53">
        <v>13.9566410055684</v>
      </c>
      <c r="T53">
        <v>12.6678824664272</v>
      </c>
      <c r="U53">
        <v>11.394974094138099</v>
      </c>
      <c r="V53">
        <v>10.4135586169739</v>
      </c>
    </row>
    <row r="54" spans="1:22" x14ac:dyDescent="0.25">
      <c r="A54" s="12" t="s">
        <v>30</v>
      </c>
      <c r="B54" s="12" t="s">
        <v>76</v>
      </c>
      <c r="C54" s="12" t="s">
        <v>97</v>
      </c>
      <c r="D54">
        <v>27.067861999999899</v>
      </c>
      <c r="E54">
        <v>25.867558745816201</v>
      </c>
      <c r="F54">
        <v>23.495676202211001</v>
      </c>
      <c r="G54">
        <v>21.5991512169355</v>
      </c>
      <c r="H54">
        <v>19.859768524817099</v>
      </c>
      <c r="I54">
        <v>17.937912108140601</v>
      </c>
      <c r="J54">
        <v>16.609533696313999</v>
      </c>
      <c r="K54">
        <v>15.1036288019789</v>
      </c>
      <c r="L54">
        <v>13.5568124919581</v>
      </c>
      <c r="M54">
        <v>12.0502032788541</v>
      </c>
      <c r="N54">
        <v>10.865103428682101</v>
      </c>
      <c r="O54">
        <v>9.8071251795702903</v>
      </c>
      <c r="P54">
        <v>8.8417114034125195</v>
      </c>
      <c r="Q54">
        <v>7.9527095042900804</v>
      </c>
      <c r="R54">
        <v>7.14265312486559</v>
      </c>
      <c r="S54">
        <v>6.4172968025418902</v>
      </c>
      <c r="T54">
        <v>5.7796579292843901</v>
      </c>
      <c r="U54">
        <v>5.2215788872100504</v>
      </c>
      <c r="V54">
        <v>4.73022131515203</v>
      </c>
    </row>
    <row r="55" spans="1:22" x14ac:dyDescent="0.25">
      <c r="A55" s="12" t="s">
        <v>30</v>
      </c>
      <c r="B55" s="12" t="s">
        <v>76</v>
      </c>
      <c r="C55" s="12" t="s">
        <v>98</v>
      </c>
      <c r="D55">
        <v>14.7003420028066</v>
      </c>
      <c r="E55">
        <v>17.1049434484854</v>
      </c>
      <c r="F55">
        <v>18.362066390198699</v>
      </c>
      <c r="G55">
        <v>19.734205811401701</v>
      </c>
      <c r="H55">
        <v>21.238798716377602</v>
      </c>
      <c r="I55">
        <v>22.438119344653099</v>
      </c>
      <c r="J55">
        <v>23.051121918194902</v>
      </c>
      <c r="K55">
        <v>23.5715209006304</v>
      </c>
      <c r="L55">
        <v>23.874645135283199</v>
      </c>
      <c r="M55">
        <v>23.956209730529999</v>
      </c>
      <c r="N55">
        <v>22.978074699787499</v>
      </c>
      <c r="O55">
        <v>20.925844632887099</v>
      </c>
      <c r="P55">
        <v>19.288005174536998</v>
      </c>
      <c r="Q55">
        <v>17.808769828584701</v>
      </c>
      <c r="R55">
        <v>16.182830005277101</v>
      </c>
      <c r="S55">
        <v>15.132361937966699</v>
      </c>
      <c r="T55">
        <v>13.920005391574</v>
      </c>
      <c r="U55">
        <v>12.645401345662901</v>
      </c>
      <c r="V55">
        <v>11.3849695931379</v>
      </c>
    </row>
    <row r="56" spans="1:22" x14ac:dyDescent="0.25">
      <c r="A56" s="12" t="s">
        <v>30</v>
      </c>
      <c r="B56" s="12" t="s">
        <v>76</v>
      </c>
      <c r="C56" s="12" t="s">
        <v>99</v>
      </c>
      <c r="D56">
        <v>12.2285959978318</v>
      </c>
      <c r="E56">
        <v>14.291509947764</v>
      </c>
      <c r="F56">
        <v>16.689761725301899</v>
      </c>
      <c r="G56">
        <v>17.965679266492899</v>
      </c>
      <c r="H56">
        <v>19.360475281115299</v>
      </c>
      <c r="I56">
        <v>20.894137657975602</v>
      </c>
      <c r="J56">
        <v>22.1323711486734</v>
      </c>
      <c r="K56">
        <v>22.776783434979599</v>
      </c>
      <c r="L56">
        <v>23.320319062812999</v>
      </c>
      <c r="M56">
        <v>23.648924549746098</v>
      </c>
      <c r="N56">
        <v>23.753129036683799</v>
      </c>
      <c r="O56">
        <v>22.812342136422199</v>
      </c>
      <c r="P56">
        <v>20.799628916552599</v>
      </c>
      <c r="Q56">
        <v>19.1919690788331</v>
      </c>
      <c r="R56">
        <v>17.737195162161399</v>
      </c>
      <c r="S56">
        <v>16.130605862601701</v>
      </c>
      <c r="T56">
        <v>15.0933313370147</v>
      </c>
      <c r="U56">
        <v>13.892821594337899</v>
      </c>
      <c r="V56">
        <v>12.6288807309849</v>
      </c>
    </row>
    <row r="57" spans="1:22" x14ac:dyDescent="0.25">
      <c r="A57" s="12" t="s">
        <v>30</v>
      </c>
      <c r="B57" s="12" t="s">
        <v>76</v>
      </c>
      <c r="C57" s="12" t="s">
        <v>100</v>
      </c>
      <c r="D57">
        <v>9.3711259984630395</v>
      </c>
      <c r="E57">
        <v>11.740094943516</v>
      </c>
      <c r="F57">
        <v>13.796871689213299</v>
      </c>
      <c r="G57">
        <v>16.189272668433802</v>
      </c>
      <c r="H57">
        <v>17.497193996234401</v>
      </c>
      <c r="I57">
        <v>18.9264987047458</v>
      </c>
      <c r="J57">
        <v>20.4985288039586</v>
      </c>
      <c r="K57">
        <v>21.787554030604401</v>
      </c>
      <c r="L57">
        <v>22.475753017730099</v>
      </c>
      <c r="M57">
        <v>23.0523665372687</v>
      </c>
      <c r="N57">
        <v>23.4143586105865</v>
      </c>
      <c r="O57">
        <v>23.557895557976298</v>
      </c>
      <c r="P57">
        <v>22.657355093237999</v>
      </c>
      <c r="Q57">
        <v>20.684593742235698</v>
      </c>
      <c r="R57">
        <v>19.106552533163899</v>
      </c>
      <c r="S57">
        <v>17.672635214206299</v>
      </c>
      <c r="T57">
        <v>16.0807134510293</v>
      </c>
      <c r="U57">
        <v>15.054333886597</v>
      </c>
      <c r="V57">
        <v>13.8638874935611</v>
      </c>
    </row>
    <row r="58" spans="1:22" x14ac:dyDescent="0.25">
      <c r="A58" s="12" t="s">
        <v>30</v>
      </c>
      <c r="B58" s="12" t="s">
        <v>76</v>
      </c>
      <c r="C58" s="12" t="s">
        <v>101</v>
      </c>
      <c r="D58">
        <v>7.3051339977673599</v>
      </c>
      <c r="E58">
        <v>8.8002422971000591</v>
      </c>
      <c r="F58">
        <v>11.119840440875199</v>
      </c>
      <c r="G58">
        <v>13.167949381272001</v>
      </c>
      <c r="H58">
        <v>15.557464697071101</v>
      </c>
      <c r="I58">
        <v>16.911594458629601</v>
      </c>
      <c r="J58">
        <v>18.395077825403899</v>
      </c>
      <c r="K58">
        <v>20.016470791163499</v>
      </c>
      <c r="L58">
        <v>21.372932294355699</v>
      </c>
      <c r="M58">
        <v>22.119736467134601</v>
      </c>
      <c r="N58">
        <v>22.743650055612601</v>
      </c>
      <c r="O58">
        <v>23.158115077991901</v>
      </c>
      <c r="P58">
        <v>23.347648624421002</v>
      </c>
      <c r="Q58">
        <v>22.492815207787999</v>
      </c>
      <c r="R58">
        <v>20.563611315053802</v>
      </c>
      <c r="S58">
        <v>19.012207094614599</v>
      </c>
      <c r="T58">
        <v>17.593496943459598</v>
      </c>
      <c r="U58">
        <v>16.014548218212401</v>
      </c>
      <c r="V58">
        <v>14.9973494694061</v>
      </c>
    </row>
    <row r="59" spans="1:22" x14ac:dyDescent="0.25">
      <c r="A59" s="12" t="s">
        <v>30</v>
      </c>
      <c r="B59" s="12" t="s">
        <v>76</v>
      </c>
      <c r="C59" s="12" t="s">
        <v>102</v>
      </c>
      <c r="D59">
        <v>5.7555559998168802</v>
      </c>
      <c r="E59">
        <v>6.6079064827438501</v>
      </c>
      <c r="F59">
        <v>8.0663716815269293</v>
      </c>
      <c r="G59">
        <v>10.316084240959301</v>
      </c>
      <c r="H59">
        <v>12.352309736878899</v>
      </c>
      <c r="I59">
        <v>14.740160936266999</v>
      </c>
      <c r="J59">
        <v>16.152581250527099</v>
      </c>
      <c r="K59">
        <v>17.696179271548701</v>
      </c>
      <c r="L59">
        <v>19.378045518103701</v>
      </c>
      <c r="M59">
        <v>20.8195901212558</v>
      </c>
      <c r="N59">
        <v>21.644518744453801</v>
      </c>
      <c r="O59">
        <v>22.339621268905599</v>
      </c>
      <c r="P59">
        <v>22.8210115013601</v>
      </c>
      <c r="Q59">
        <v>23.069212488746501</v>
      </c>
      <c r="R59">
        <v>22.2718326744607</v>
      </c>
      <c r="S59">
        <v>20.388917276297299</v>
      </c>
      <c r="T59">
        <v>18.860720157289201</v>
      </c>
      <c r="U59">
        <v>17.459129519273102</v>
      </c>
      <c r="V59">
        <v>15.8960810302454</v>
      </c>
    </row>
    <row r="60" spans="1:22" x14ac:dyDescent="0.25">
      <c r="A60" s="12" t="s">
        <v>30</v>
      </c>
      <c r="B60" s="12" t="s">
        <v>76</v>
      </c>
      <c r="C60" s="12" t="s">
        <v>103</v>
      </c>
      <c r="D60">
        <v>4.2474089984218004</v>
      </c>
      <c r="E60">
        <v>4.9001595992633797</v>
      </c>
      <c r="F60">
        <v>5.7358190967024703</v>
      </c>
      <c r="G60">
        <v>7.1298741823134</v>
      </c>
      <c r="H60">
        <v>9.2759176561734105</v>
      </c>
      <c r="I60">
        <v>11.2823419285497</v>
      </c>
      <c r="J60">
        <v>13.653926413432201</v>
      </c>
      <c r="K60">
        <v>15.129562827973899</v>
      </c>
      <c r="L60">
        <v>16.743424490825301</v>
      </c>
      <c r="M60">
        <v>18.493166723050098</v>
      </c>
      <c r="N60">
        <v>20.044161047198902</v>
      </c>
      <c r="O60">
        <v>20.976818424220799</v>
      </c>
      <c r="P60">
        <v>21.765252490882201</v>
      </c>
      <c r="Q60">
        <v>22.332964696465201</v>
      </c>
      <c r="R60">
        <v>22.657492816695601</v>
      </c>
      <c r="S60">
        <v>21.917848392919598</v>
      </c>
      <c r="T60">
        <v>20.079159278032702</v>
      </c>
      <c r="U60">
        <v>18.5803072262588</v>
      </c>
      <c r="V60">
        <v>17.202094422518002</v>
      </c>
    </row>
    <row r="61" spans="1:22" x14ac:dyDescent="0.25">
      <c r="A61" s="12" t="s">
        <v>30</v>
      </c>
      <c r="B61" s="12" t="s">
        <v>76</v>
      </c>
      <c r="C61" s="12" t="s">
        <v>104</v>
      </c>
      <c r="D61">
        <v>2.8477119992825801</v>
      </c>
      <c r="E61">
        <v>3.28140432462697</v>
      </c>
      <c r="F61">
        <v>3.8880186448291099</v>
      </c>
      <c r="G61">
        <v>4.6719516983664402</v>
      </c>
      <c r="H61">
        <v>5.9557346377655502</v>
      </c>
      <c r="I61">
        <v>7.9337110680250396</v>
      </c>
      <c r="J61">
        <v>9.8617839874536308</v>
      </c>
      <c r="K61">
        <v>12.165895580646501</v>
      </c>
      <c r="L61">
        <v>13.6971250313639</v>
      </c>
      <c r="M61">
        <v>15.3758159853782</v>
      </c>
      <c r="N61">
        <v>17.195445582929299</v>
      </c>
      <c r="O61">
        <v>18.879959730701</v>
      </c>
      <c r="P61">
        <v>19.9549418750215</v>
      </c>
      <c r="Q61">
        <v>20.868445171903801</v>
      </c>
      <c r="R61">
        <v>21.5523739014927</v>
      </c>
      <c r="S61">
        <v>21.9484271367985</v>
      </c>
      <c r="T61">
        <v>21.254083281067398</v>
      </c>
      <c r="U61">
        <v>19.483742467167701</v>
      </c>
      <c r="V61">
        <v>18.034633329246599</v>
      </c>
    </row>
    <row r="62" spans="1:22" x14ac:dyDescent="0.25">
      <c r="A62" s="12" t="s">
        <v>30</v>
      </c>
      <c r="B62" s="12" t="s">
        <v>76</v>
      </c>
      <c r="C62" s="12" t="s">
        <v>105</v>
      </c>
      <c r="D62">
        <v>1.49802999979496</v>
      </c>
      <c r="E62">
        <v>1.8982687927198301</v>
      </c>
      <c r="F62">
        <v>2.2694678179626799</v>
      </c>
      <c r="G62">
        <v>2.7857852021776699</v>
      </c>
      <c r="H62">
        <v>3.4680636074225699</v>
      </c>
      <c r="I62">
        <v>4.5705466608497201</v>
      </c>
      <c r="J62">
        <v>6.2855983970875497</v>
      </c>
      <c r="K62">
        <v>8.0559605201019302</v>
      </c>
      <c r="L62">
        <v>10.210616217702899</v>
      </c>
      <c r="M62">
        <v>11.754190423814901</v>
      </c>
      <c r="N62">
        <v>13.4673502666821</v>
      </c>
      <c r="O62">
        <v>15.334688478779601</v>
      </c>
      <c r="P62">
        <v>17.1574109691106</v>
      </c>
      <c r="Q62">
        <v>18.400827304847301</v>
      </c>
      <c r="R62">
        <v>19.465895125405702</v>
      </c>
      <c r="S62">
        <v>20.239045276137201</v>
      </c>
      <c r="T62">
        <v>20.651261870950002</v>
      </c>
      <c r="U62">
        <v>20.016731472301899</v>
      </c>
      <c r="V62">
        <v>18.360524934484101</v>
      </c>
    </row>
    <row r="63" spans="1:22" x14ac:dyDescent="0.25">
      <c r="A63" s="12" t="s">
        <v>30</v>
      </c>
      <c r="B63" s="12" t="s">
        <v>76</v>
      </c>
      <c r="C63" s="12" t="s">
        <v>106</v>
      </c>
      <c r="D63">
        <v>0.58313699991013801</v>
      </c>
      <c r="E63">
        <v>0.80333751493838901</v>
      </c>
      <c r="F63">
        <v>1.07085464636412</v>
      </c>
      <c r="G63">
        <v>1.3410141593017599</v>
      </c>
      <c r="H63">
        <v>1.7244844935941801</v>
      </c>
      <c r="I63">
        <v>2.2430441022242</v>
      </c>
      <c r="J63">
        <v>3.0855011939363499</v>
      </c>
      <c r="K63">
        <v>4.44512831362686</v>
      </c>
      <c r="L63">
        <v>5.9417553144283497</v>
      </c>
      <c r="M63">
        <v>7.8145246701198197</v>
      </c>
      <c r="N63">
        <v>9.28256403248818</v>
      </c>
      <c r="O63">
        <v>10.9501199633785</v>
      </c>
      <c r="P63">
        <v>12.791243712303</v>
      </c>
      <c r="Q63">
        <v>14.700469951611</v>
      </c>
      <c r="R63">
        <v>16.098003463869802</v>
      </c>
      <c r="S63">
        <v>17.2254194945642</v>
      </c>
      <c r="T63">
        <v>17.9684878573721</v>
      </c>
      <c r="U63">
        <v>18.366372867525499</v>
      </c>
      <c r="V63">
        <v>17.817985949713002</v>
      </c>
    </row>
    <row r="64" spans="1:22" x14ac:dyDescent="0.25">
      <c r="A64" s="12" t="s">
        <v>30</v>
      </c>
      <c r="B64" s="12" t="s">
        <v>76</v>
      </c>
      <c r="C64" s="12" t="s">
        <v>107</v>
      </c>
      <c r="D64">
        <v>0.164993999977737</v>
      </c>
      <c r="E64">
        <v>0.230392383559306</v>
      </c>
      <c r="F64">
        <v>0.338627644871075</v>
      </c>
      <c r="G64">
        <v>0.47908103132812402</v>
      </c>
      <c r="H64">
        <v>0.63573258714182201</v>
      </c>
      <c r="I64">
        <v>0.86192056700841202</v>
      </c>
      <c r="J64">
        <v>1.1835879382465699</v>
      </c>
      <c r="K64">
        <v>1.737636514609</v>
      </c>
      <c r="L64">
        <v>2.6624605328102602</v>
      </c>
      <c r="M64">
        <v>3.7625907331213599</v>
      </c>
      <c r="N64">
        <v>5.2044849829856403</v>
      </c>
      <c r="O64">
        <v>6.4588084615177701</v>
      </c>
      <c r="P64">
        <v>7.9332303960574997</v>
      </c>
      <c r="Q64">
        <v>9.5975708364656001</v>
      </c>
      <c r="R64">
        <v>11.4382903810108</v>
      </c>
      <c r="S64">
        <v>12.780204721377601</v>
      </c>
      <c r="T64">
        <v>13.7405393144168</v>
      </c>
      <c r="U64">
        <v>14.3730145572598</v>
      </c>
      <c r="V64">
        <v>14.7144611447925</v>
      </c>
    </row>
    <row r="65" spans="1:22" x14ac:dyDescent="0.25">
      <c r="A65" s="12" t="s">
        <v>30</v>
      </c>
      <c r="B65" s="12" t="s">
        <v>76</v>
      </c>
      <c r="C65" s="12" t="s">
        <v>108</v>
      </c>
      <c r="D65">
        <v>27.3152749999999</v>
      </c>
      <c r="E65">
        <v>24.794368494536101</v>
      </c>
      <c r="F65">
        <v>22.808676409091898</v>
      </c>
      <c r="G65">
        <v>20.983387036360501</v>
      </c>
      <c r="H65">
        <v>18.9566320676408</v>
      </c>
      <c r="I65">
        <v>17.558579528181301</v>
      </c>
      <c r="J65">
        <v>15.973260177259499</v>
      </c>
      <c r="K65">
        <v>14.343719808757299</v>
      </c>
      <c r="L65">
        <v>12.7539640011922</v>
      </c>
      <c r="M65">
        <v>11.5010529470552</v>
      </c>
      <c r="N65">
        <v>10.3707952091004</v>
      </c>
      <c r="O65">
        <v>9.3400900911154494</v>
      </c>
      <c r="P65">
        <v>8.3922950923358499</v>
      </c>
      <c r="Q65">
        <v>7.5291244777168798</v>
      </c>
      <c r="R65">
        <v>6.7565606246966299</v>
      </c>
      <c r="S65">
        <v>6.0777103236383896</v>
      </c>
      <c r="T65">
        <v>5.48388730104198</v>
      </c>
      <c r="U65">
        <v>4.9613134607793397</v>
      </c>
      <c r="V65">
        <v>4.4926760669130399</v>
      </c>
    </row>
    <row r="66" spans="1:22" x14ac:dyDescent="0.25">
      <c r="A66" s="12" t="s">
        <v>30</v>
      </c>
      <c r="B66" s="12" t="s">
        <v>76</v>
      </c>
      <c r="C66" s="12" t="s">
        <v>109</v>
      </c>
      <c r="D66">
        <v>27.855711999999901</v>
      </c>
      <c r="E66">
        <v>27.912289998356801</v>
      </c>
      <c r="F66">
        <v>26.747649931380298</v>
      </c>
      <c r="G66">
        <v>24.319220620704399</v>
      </c>
      <c r="H66">
        <v>22.3960670856384</v>
      </c>
      <c r="I66">
        <v>20.617844673551598</v>
      </c>
      <c r="J66">
        <v>18.635789467674801</v>
      </c>
      <c r="K66">
        <v>17.271049321434099</v>
      </c>
      <c r="L66">
        <v>15.717722620451299</v>
      </c>
      <c r="M66">
        <v>14.1168528389552</v>
      </c>
      <c r="N66">
        <v>12.552807032180599</v>
      </c>
      <c r="O66">
        <v>11.3281362501983</v>
      </c>
      <c r="P66">
        <v>10.233054782550299</v>
      </c>
      <c r="Q66">
        <v>9.2326577490874904</v>
      </c>
      <c r="R66">
        <v>8.31073505032324</v>
      </c>
      <c r="S66">
        <v>7.4700384924836598</v>
      </c>
      <c r="T66">
        <v>6.7168837423307801</v>
      </c>
      <c r="U66">
        <v>6.0546224217463802</v>
      </c>
      <c r="V66">
        <v>5.4749447215995097</v>
      </c>
    </row>
    <row r="67" spans="1:22" x14ac:dyDescent="0.25">
      <c r="A67" s="12" t="s">
        <v>30</v>
      </c>
      <c r="B67" s="12" t="s">
        <v>76</v>
      </c>
      <c r="C67" s="12" t="s">
        <v>110</v>
      </c>
      <c r="D67">
        <v>1.38280000000269E-2</v>
      </c>
      <c r="E67">
        <v>2.2927068555770001E-2</v>
      </c>
      <c r="F67">
        <v>3.4914809377258799E-2</v>
      </c>
      <c r="G67">
        <v>5.4794936819549903E-2</v>
      </c>
      <c r="H67">
        <v>8.3253254875466198E-2</v>
      </c>
      <c r="I67">
        <v>0.119574758045965</v>
      </c>
      <c r="J67">
        <v>0.179101146564973</v>
      </c>
      <c r="K67">
        <v>0.27379375285930302</v>
      </c>
      <c r="L67">
        <v>0.44212639254673702</v>
      </c>
      <c r="M67">
        <v>0.74414597744871802</v>
      </c>
      <c r="N67">
        <v>1.1851649069214401</v>
      </c>
      <c r="O67">
        <v>1.84420320258239</v>
      </c>
      <c r="P67">
        <v>2.61513748251163</v>
      </c>
      <c r="Q67">
        <v>3.6268328163920498</v>
      </c>
      <c r="R67">
        <v>4.9663437124619403</v>
      </c>
      <c r="S67">
        <v>6.82984310267876</v>
      </c>
      <c r="T67">
        <v>9.0511373080062008</v>
      </c>
      <c r="U67">
        <v>11.657852837207299</v>
      </c>
      <c r="V67">
        <v>14.387505523307899</v>
      </c>
    </row>
    <row r="68" spans="1:22" x14ac:dyDescent="0.25">
      <c r="A68" s="12" t="s">
        <v>30</v>
      </c>
      <c r="B68" s="12" t="s">
        <v>76</v>
      </c>
      <c r="C68" s="12" t="s">
        <v>111</v>
      </c>
      <c r="D68">
        <v>27.199918999997202</v>
      </c>
      <c r="E68">
        <v>27.639666974739701</v>
      </c>
      <c r="F68">
        <v>27.713002938343699</v>
      </c>
      <c r="G68">
        <v>26.571473001499701</v>
      </c>
      <c r="H68">
        <v>24.171783942586199</v>
      </c>
      <c r="I68">
        <v>22.269982235229801</v>
      </c>
      <c r="J68">
        <v>20.508850674101801</v>
      </c>
      <c r="K68">
        <v>18.5424400169676</v>
      </c>
      <c r="L68">
        <v>17.189154767043402</v>
      </c>
      <c r="M68">
        <v>15.646592070913201</v>
      </c>
      <c r="N68">
        <v>14.0554234053894</v>
      </c>
      <c r="O68">
        <v>12.5044589267179</v>
      </c>
      <c r="P68">
        <v>11.2903515937889</v>
      </c>
      <c r="Q68">
        <v>10.2041055299373</v>
      </c>
      <c r="R68">
        <v>9.2111627677326808</v>
      </c>
      <c r="S68">
        <v>8.2955281490914796</v>
      </c>
      <c r="T68">
        <v>7.4601484786442303</v>
      </c>
      <c r="U68">
        <v>6.7114885155668897</v>
      </c>
      <c r="V68">
        <v>6.0529980397366696</v>
      </c>
    </row>
    <row r="69" spans="1:22" x14ac:dyDescent="0.25">
      <c r="A69" s="12" t="s">
        <v>30</v>
      </c>
      <c r="B69" s="12" t="s">
        <v>76</v>
      </c>
      <c r="C69" s="12" t="s">
        <v>112</v>
      </c>
      <c r="D69">
        <v>25.934585000009601</v>
      </c>
      <c r="E69">
        <v>26.912742128227201</v>
      </c>
      <c r="F69">
        <v>27.371637593393999</v>
      </c>
      <c r="G69">
        <v>27.466024273637</v>
      </c>
      <c r="H69">
        <v>26.353074935231501</v>
      </c>
      <c r="I69">
        <v>23.987475901774001</v>
      </c>
      <c r="J69">
        <v>22.111803798398402</v>
      </c>
      <c r="K69">
        <v>20.372905148088201</v>
      </c>
      <c r="L69">
        <v>18.4268579997571</v>
      </c>
      <c r="M69">
        <v>17.0885690810202</v>
      </c>
      <c r="N69">
        <v>15.560015254436699</v>
      </c>
      <c r="O69">
        <v>13.9869631751985</v>
      </c>
      <c r="P69">
        <v>12.4515651424336</v>
      </c>
      <c r="Q69">
        <v>11.2498478395995</v>
      </c>
      <c r="R69">
        <v>10.1739172823274</v>
      </c>
      <c r="S69">
        <v>9.1895683006290394</v>
      </c>
      <c r="T69">
        <v>8.2811293398924892</v>
      </c>
      <c r="U69">
        <v>7.4517930745293599</v>
      </c>
      <c r="V69">
        <v>6.7081236090181102</v>
      </c>
    </row>
    <row r="70" spans="1:22" x14ac:dyDescent="0.25">
      <c r="A70" s="12" t="s">
        <v>30</v>
      </c>
      <c r="B70" s="12" t="s">
        <v>76</v>
      </c>
      <c r="C70" s="12" t="s">
        <v>113</v>
      </c>
      <c r="D70">
        <v>24.462815000141699</v>
      </c>
      <c r="E70">
        <v>25.242952190784099</v>
      </c>
      <c r="F70">
        <v>26.212395199890299</v>
      </c>
      <c r="G70">
        <v>26.679640899483299</v>
      </c>
      <c r="H70">
        <v>26.811700085280499</v>
      </c>
      <c r="I70">
        <v>25.751319512798101</v>
      </c>
      <c r="J70">
        <v>23.459446003062599</v>
      </c>
      <c r="K70">
        <v>21.636891122584</v>
      </c>
      <c r="L70">
        <v>19.9431421224449</v>
      </c>
      <c r="M70">
        <v>18.042397395212401</v>
      </c>
      <c r="N70">
        <v>16.738164145450401</v>
      </c>
      <c r="O70">
        <v>15.277197851366999</v>
      </c>
      <c r="P70">
        <v>13.7647216331791</v>
      </c>
      <c r="Q70">
        <v>12.282527816715</v>
      </c>
      <c r="R70">
        <v>11.124839007419499</v>
      </c>
      <c r="S70">
        <v>10.086285060366601</v>
      </c>
      <c r="T70">
        <v>9.1339992834433197</v>
      </c>
      <c r="U70">
        <v>8.2531399082993104</v>
      </c>
      <c r="V70">
        <v>7.4475536569202596</v>
      </c>
    </row>
    <row r="71" spans="1:22" x14ac:dyDescent="0.25">
      <c r="A71" s="12" t="s">
        <v>30</v>
      </c>
      <c r="B71" s="12" t="s">
        <v>76</v>
      </c>
      <c r="C71" s="12" t="s">
        <v>114</v>
      </c>
      <c r="D71">
        <v>22.303719000016301</v>
      </c>
      <c r="E71">
        <v>23.626023033812899</v>
      </c>
      <c r="F71">
        <v>24.407327689978999</v>
      </c>
      <c r="G71">
        <v>25.335137794133502</v>
      </c>
      <c r="H71">
        <v>25.8124664465387</v>
      </c>
      <c r="I71">
        <v>25.973696398065801</v>
      </c>
      <c r="J71">
        <v>24.972459661091001</v>
      </c>
      <c r="K71">
        <v>22.764842741882799</v>
      </c>
      <c r="L71">
        <v>21.0056705166329</v>
      </c>
      <c r="M71">
        <v>19.369115900825602</v>
      </c>
      <c r="N71">
        <v>17.5261572097019</v>
      </c>
      <c r="O71">
        <v>16.316337434332102</v>
      </c>
      <c r="P71">
        <v>14.941824050523</v>
      </c>
      <c r="Q71">
        <v>13.5074832956323</v>
      </c>
      <c r="R71">
        <v>12.0943285325879</v>
      </c>
      <c r="S71">
        <v>10.9938428738191</v>
      </c>
      <c r="T71">
        <v>10.003959605875499</v>
      </c>
      <c r="U71">
        <v>9.0933470617241401</v>
      </c>
      <c r="V71">
        <v>8.2480430968410694</v>
      </c>
    </row>
    <row r="72" spans="1:22" x14ac:dyDescent="0.25">
      <c r="A72" s="12" t="s">
        <v>30</v>
      </c>
      <c r="B72" s="12" t="s">
        <v>76</v>
      </c>
      <c r="C72" s="12" t="s">
        <v>115</v>
      </c>
      <c r="D72">
        <v>20.129806999994699</v>
      </c>
      <c r="E72">
        <v>21.6069814005692</v>
      </c>
      <c r="F72">
        <v>22.955304849719901</v>
      </c>
      <c r="G72">
        <v>23.732003751395101</v>
      </c>
      <c r="H72">
        <v>24.6332895070246</v>
      </c>
      <c r="I72">
        <v>25.125944434699999</v>
      </c>
      <c r="J72">
        <v>25.313757903962902</v>
      </c>
      <c r="K72">
        <v>24.362451250604501</v>
      </c>
      <c r="L72">
        <v>22.223748577759402</v>
      </c>
      <c r="M72">
        <v>20.516975360767098</v>
      </c>
      <c r="N72">
        <v>18.927160165598899</v>
      </c>
      <c r="O72">
        <v>17.1742439637488</v>
      </c>
      <c r="P72">
        <v>16.0333481712908</v>
      </c>
      <c r="Q72">
        <v>14.721947864754499</v>
      </c>
      <c r="R72">
        <v>13.3445775601361</v>
      </c>
      <c r="S72">
        <v>11.981323552647799</v>
      </c>
      <c r="T72">
        <v>10.922292454505399</v>
      </c>
      <c r="U72">
        <v>9.9677069607901405</v>
      </c>
      <c r="V72">
        <v>9.0870776778106794</v>
      </c>
    </row>
    <row r="73" spans="1:22" x14ac:dyDescent="0.25">
      <c r="A73" s="12" t="s">
        <v>30</v>
      </c>
      <c r="B73" s="12" t="s">
        <v>76</v>
      </c>
      <c r="C73" s="12" t="s">
        <v>116</v>
      </c>
      <c r="D73">
        <v>18.214746999986001</v>
      </c>
      <c r="E73">
        <v>19.536662643217099</v>
      </c>
      <c r="F73">
        <v>21.028187614314099</v>
      </c>
      <c r="G73">
        <v>22.402552238000901</v>
      </c>
      <c r="H73">
        <v>23.1883804239691</v>
      </c>
      <c r="I73">
        <v>24.082888535761199</v>
      </c>
      <c r="J73">
        <v>24.597140875037699</v>
      </c>
      <c r="K73">
        <v>24.812388539355599</v>
      </c>
      <c r="L73">
        <v>23.904202129299499</v>
      </c>
      <c r="M73">
        <v>21.8222591568951</v>
      </c>
      <c r="N73">
        <v>20.158039992491801</v>
      </c>
      <c r="O73">
        <v>18.638240454132799</v>
      </c>
      <c r="P73">
        <v>16.948051359720399</v>
      </c>
      <c r="Q73">
        <v>15.8554371035546</v>
      </c>
      <c r="R73">
        <v>14.588143824671601</v>
      </c>
      <c r="S73">
        <v>13.250006810450399</v>
      </c>
      <c r="T73">
        <v>11.9208375191432</v>
      </c>
      <c r="U73">
        <v>10.890085760341501</v>
      </c>
      <c r="V73">
        <v>9.9593230152627807</v>
      </c>
    </row>
    <row r="74" spans="1:22" x14ac:dyDescent="0.25">
      <c r="A74" s="12" t="s">
        <v>30</v>
      </c>
      <c r="B74" s="12" t="s">
        <v>76</v>
      </c>
      <c r="C74" s="12" t="s">
        <v>117</v>
      </c>
      <c r="D74">
        <v>16.541349999999898</v>
      </c>
      <c r="E74">
        <v>17.672974244421901</v>
      </c>
      <c r="F74">
        <v>19.000721051288199</v>
      </c>
      <c r="G74">
        <v>20.511554066313501</v>
      </c>
      <c r="H74">
        <v>21.916121564881099</v>
      </c>
      <c r="I74">
        <v>22.725180983477301</v>
      </c>
      <c r="J74">
        <v>23.6316581468778</v>
      </c>
      <c r="K74">
        <v>24.175381802985001</v>
      </c>
      <c r="L74">
        <v>24.4200501022782</v>
      </c>
      <c r="M74">
        <v>23.552900589045901</v>
      </c>
      <c r="N74">
        <v>21.520328437984301</v>
      </c>
      <c r="O74">
        <v>19.915995251643601</v>
      </c>
      <c r="P74">
        <v>18.447049626834001</v>
      </c>
      <c r="Q74">
        <v>16.8016946727716</v>
      </c>
      <c r="R74">
        <v>15.743739575875599</v>
      </c>
      <c r="S74">
        <v>14.507400084017799</v>
      </c>
      <c r="T74">
        <v>13.196421621891099</v>
      </c>
      <c r="U74">
        <v>11.890400384940801</v>
      </c>
      <c r="V74">
        <v>10.878380502654799</v>
      </c>
    </row>
    <row r="75" spans="1:22" x14ac:dyDescent="0.25">
      <c r="A75" s="12" t="s">
        <v>30</v>
      </c>
      <c r="B75" s="12" t="s">
        <v>76</v>
      </c>
      <c r="C75" s="12" t="s">
        <v>118</v>
      </c>
      <c r="D75">
        <v>28.129648999999901</v>
      </c>
      <c r="E75">
        <v>26.943409287586199</v>
      </c>
      <c r="F75">
        <v>24.4873740552312</v>
      </c>
      <c r="G75">
        <v>22.5454119150005</v>
      </c>
      <c r="H75">
        <v>20.751333793628501</v>
      </c>
      <c r="I75">
        <v>18.753790862576999</v>
      </c>
      <c r="J75">
        <v>17.377654509158901</v>
      </c>
      <c r="K75">
        <v>15.813083812014399</v>
      </c>
      <c r="L75">
        <v>14.2018111162651</v>
      </c>
      <c r="M75">
        <v>12.628179546647999</v>
      </c>
      <c r="N75">
        <v>11.388499192898401</v>
      </c>
      <c r="O75">
        <v>10.2806250187954</v>
      </c>
      <c r="P75">
        <v>9.2692335440972595</v>
      </c>
      <c r="Q75">
        <v>8.3378856084810309</v>
      </c>
      <c r="R75">
        <v>7.4889956513705798</v>
      </c>
      <c r="S75">
        <v>6.7287581475160696</v>
      </c>
      <c r="T75">
        <v>6.06042408866782</v>
      </c>
      <c r="U75">
        <v>5.4755518498098104</v>
      </c>
      <c r="V75">
        <v>4.9606199483080102</v>
      </c>
    </row>
    <row r="76" spans="1:22" x14ac:dyDescent="0.25">
      <c r="A76" s="12" t="s">
        <v>30</v>
      </c>
      <c r="B76" s="12" t="s">
        <v>76</v>
      </c>
      <c r="C76" s="12" t="s">
        <v>119</v>
      </c>
      <c r="D76">
        <v>13.6978649999808</v>
      </c>
      <c r="E76">
        <v>15.9678295412634</v>
      </c>
      <c r="F76">
        <v>17.118169116987598</v>
      </c>
      <c r="G76">
        <v>18.461876287856199</v>
      </c>
      <c r="H76">
        <v>19.995351489488701</v>
      </c>
      <c r="I76">
        <v>21.437941359708699</v>
      </c>
      <c r="J76">
        <v>22.283072494488</v>
      </c>
      <c r="K76">
        <v>23.215520641631802</v>
      </c>
      <c r="L76">
        <v>23.793103530870798</v>
      </c>
      <c r="M76">
        <v>24.072447403799</v>
      </c>
      <c r="N76">
        <v>23.248765023127</v>
      </c>
      <c r="O76">
        <v>21.282077896668099</v>
      </c>
      <c r="P76">
        <v>19.728911427488502</v>
      </c>
      <c r="Q76">
        <v>18.3022727938156</v>
      </c>
      <c r="R76">
        <v>16.693931070527199</v>
      </c>
      <c r="S76">
        <v>15.663862786193301</v>
      </c>
      <c r="T76">
        <v>14.452037191477499</v>
      </c>
      <c r="U76">
        <v>13.161969364214601</v>
      </c>
      <c r="V76">
        <v>11.872927010272999</v>
      </c>
    </row>
    <row r="77" spans="1:22" x14ac:dyDescent="0.25">
      <c r="A77" s="12" t="s">
        <v>30</v>
      </c>
      <c r="B77" s="12" t="s">
        <v>76</v>
      </c>
      <c r="C77" s="12" t="s">
        <v>120</v>
      </c>
      <c r="D77">
        <v>11.249227000011899</v>
      </c>
      <c r="E77">
        <v>13.081965979197999</v>
      </c>
      <c r="F77">
        <v>15.329641224202399</v>
      </c>
      <c r="G77">
        <v>16.5048382314286</v>
      </c>
      <c r="H77">
        <v>17.873507737588898</v>
      </c>
      <c r="I77">
        <v>19.4353404333566</v>
      </c>
      <c r="J77">
        <v>20.925829708317099</v>
      </c>
      <c r="K77">
        <v>21.821287029649401</v>
      </c>
      <c r="L77">
        <v>22.791201973207201</v>
      </c>
      <c r="M77">
        <v>23.410722923063101</v>
      </c>
      <c r="N77">
        <v>23.731548512450999</v>
      </c>
      <c r="O77">
        <v>22.9695703963806</v>
      </c>
      <c r="P77">
        <v>21.067326473962201</v>
      </c>
      <c r="Q77">
        <v>19.563173299748101</v>
      </c>
      <c r="R77">
        <v>18.176796878003501</v>
      </c>
      <c r="S77">
        <v>16.602391241954201</v>
      </c>
      <c r="T77">
        <v>15.597656709846699</v>
      </c>
      <c r="U77">
        <v>14.407440977684301</v>
      </c>
      <c r="V77">
        <v>13.13468198604</v>
      </c>
    </row>
    <row r="78" spans="1:22" x14ac:dyDescent="0.25">
      <c r="A78" s="12" t="s">
        <v>30</v>
      </c>
      <c r="B78" s="12" t="s">
        <v>76</v>
      </c>
      <c r="C78" s="12" t="s">
        <v>121</v>
      </c>
      <c r="D78">
        <v>8.4784629999800796</v>
      </c>
      <c r="E78">
        <v>10.535598876319799</v>
      </c>
      <c r="F78">
        <v>12.346521979562899</v>
      </c>
      <c r="G78">
        <v>14.5672325575377</v>
      </c>
      <c r="H78">
        <v>15.774587673130901</v>
      </c>
      <c r="I78">
        <v>17.1770742378649</v>
      </c>
      <c r="J78">
        <v>18.772896828624901</v>
      </c>
      <c r="K78">
        <v>20.326649722589099</v>
      </c>
      <c r="L78">
        <v>21.287366386907902</v>
      </c>
      <c r="M78">
        <v>22.309874786247999</v>
      </c>
      <c r="N78">
        <v>22.983203395682199</v>
      </c>
      <c r="O78">
        <v>23.3676233063868</v>
      </c>
      <c r="P78">
        <v>22.676643067456101</v>
      </c>
      <c r="Q78">
        <v>20.844867667850199</v>
      </c>
      <c r="R78">
        <v>19.394557994307</v>
      </c>
      <c r="S78">
        <v>18.0505237111838</v>
      </c>
      <c r="T78">
        <v>16.5115481423707</v>
      </c>
      <c r="U78">
        <v>15.5324339494312</v>
      </c>
      <c r="V78">
        <v>14.3624023109733</v>
      </c>
    </row>
    <row r="79" spans="1:22" x14ac:dyDescent="0.25">
      <c r="A79" s="12" t="s">
        <v>30</v>
      </c>
      <c r="B79" s="12" t="s">
        <v>76</v>
      </c>
      <c r="C79" s="12" t="s">
        <v>122</v>
      </c>
      <c r="D79">
        <v>6.4057209965553303</v>
      </c>
      <c r="E79">
        <v>7.68427264342714</v>
      </c>
      <c r="F79">
        <v>9.6611200450461006</v>
      </c>
      <c r="G79">
        <v>11.439970975019</v>
      </c>
      <c r="H79">
        <v>13.620732014069601</v>
      </c>
      <c r="I79">
        <v>14.8666469169604</v>
      </c>
      <c r="J79">
        <v>16.314089837276299</v>
      </c>
      <c r="K79">
        <v>17.953010842864899</v>
      </c>
      <c r="L79">
        <v>19.584805599427799</v>
      </c>
      <c r="M79">
        <v>20.6292245251807</v>
      </c>
      <c r="N79">
        <v>21.721120327886499</v>
      </c>
      <c r="O79">
        <v>22.4726816889467</v>
      </c>
      <c r="P79">
        <v>22.934748191837802</v>
      </c>
      <c r="Q79">
        <v>22.328623052799301</v>
      </c>
      <c r="R79">
        <v>20.582300498472801</v>
      </c>
      <c r="S79">
        <v>19.194985223321201</v>
      </c>
      <c r="T79">
        <v>17.900310718468301</v>
      </c>
      <c r="U79">
        <v>16.401531666095298</v>
      </c>
      <c r="V79">
        <v>15.448310429628201</v>
      </c>
    </row>
    <row r="80" spans="1:22" x14ac:dyDescent="0.25">
      <c r="A80" s="12" t="s">
        <v>30</v>
      </c>
      <c r="B80" s="12" t="s">
        <v>76</v>
      </c>
      <c r="C80" s="12" t="s">
        <v>123</v>
      </c>
      <c r="D80">
        <v>4.7727769987724002</v>
      </c>
      <c r="E80">
        <v>5.5123966944967204</v>
      </c>
      <c r="F80">
        <v>6.7231475041410196</v>
      </c>
      <c r="G80">
        <v>8.5872977201007306</v>
      </c>
      <c r="H80">
        <v>10.312858480635001</v>
      </c>
      <c r="I80">
        <v>12.435097127196199</v>
      </c>
      <c r="J80">
        <v>13.7156926411567</v>
      </c>
      <c r="K80">
        <v>15.207404838311099</v>
      </c>
      <c r="L80">
        <v>16.889578706952001</v>
      </c>
      <c r="M80">
        <v>18.611033132695201</v>
      </c>
      <c r="N80">
        <v>19.755483850738798</v>
      </c>
      <c r="O80">
        <v>20.940924856905401</v>
      </c>
      <c r="P80">
        <v>21.790572698295001</v>
      </c>
      <c r="Q80">
        <v>22.349820572740999</v>
      </c>
      <c r="R80">
        <v>21.854804267134401</v>
      </c>
      <c r="S80">
        <v>20.220333473555701</v>
      </c>
      <c r="T80">
        <v>18.916496511360801</v>
      </c>
      <c r="U80">
        <v>17.685839115176002</v>
      </c>
      <c r="V80">
        <v>16.234959630960802</v>
      </c>
    </row>
    <row r="81" spans="1:22" x14ac:dyDescent="0.25">
      <c r="A81" s="12" t="s">
        <v>30</v>
      </c>
      <c r="B81" s="12" t="s">
        <v>76</v>
      </c>
      <c r="C81" s="12" t="s">
        <v>124</v>
      </c>
      <c r="D81">
        <v>3.2164629993042899</v>
      </c>
      <c r="E81">
        <v>3.7951908456524599</v>
      </c>
      <c r="F81">
        <v>4.4861175652063396</v>
      </c>
      <c r="G81">
        <v>5.5934688846112603</v>
      </c>
      <c r="H81">
        <v>7.2966978068977602</v>
      </c>
      <c r="I81">
        <v>8.9304162295864309</v>
      </c>
      <c r="J81">
        <v>10.953227029400001</v>
      </c>
      <c r="K81">
        <v>12.258632121112299</v>
      </c>
      <c r="L81">
        <v>13.781269281842</v>
      </c>
      <c r="M81">
        <v>15.4943419840271</v>
      </c>
      <c r="N81">
        <v>17.305878306488601</v>
      </c>
      <c r="O81">
        <v>18.5688715897357</v>
      </c>
      <c r="P81">
        <v>19.8657094590946</v>
      </c>
      <c r="Q81">
        <v>20.8338814648369</v>
      </c>
      <c r="R81">
        <v>21.519916656558699</v>
      </c>
      <c r="S81">
        <v>21.169865116677801</v>
      </c>
      <c r="T81">
        <v>19.6887679632223</v>
      </c>
      <c r="U81">
        <v>18.497616054516001</v>
      </c>
      <c r="V81">
        <v>17.345405221092602</v>
      </c>
    </row>
    <row r="82" spans="1:22" x14ac:dyDescent="0.25">
      <c r="A82" s="12" t="s">
        <v>30</v>
      </c>
      <c r="B82" s="12" t="s">
        <v>76</v>
      </c>
      <c r="C82" s="12" t="s">
        <v>125</v>
      </c>
      <c r="D82">
        <v>1.95434999959505</v>
      </c>
      <c r="E82">
        <v>2.26917205998092</v>
      </c>
      <c r="F82">
        <v>2.7628726267856498</v>
      </c>
      <c r="G82">
        <v>3.3671940272787402</v>
      </c>
      <c r="H82">
        <v>4.3220123292660304</v>
      </c>
      <c r="I82">
        <v>5.7971864296167297</v>
      </c>
      <c r="J82">
        <v>7.2767357903013599</v>
      </c>
      <c r="K82">
        <v>9.1365924231883398</v>
      </c>
      <c r="L82">
        <v>10.4273996778956</v>
      </c>
      <c r="M82">
        <v>11.9445398774811</v>
      </c>
      <c r="N82">
        <v>13.652710191159899</v>
      </c>
      <c r="O82">
        <v>15.535581673443501</v>
      </c>
      <c r="P82">
        <v>16.9250260453958</v>
      </c>
      <c r="Q82">
        <v>18.343576810029699</v>
      </c>
      <c r="R82">
        <v>19.4588928034951</v>
      </c>
      <c r="S82">
        <v>20.3023911491543</v>
      </c>
      <c r="T82">
        <v>20.147300220350999</v>
      </c>
      <c r="U82">
        <v>18.876557974050101</v>
      </c>
      <c r="V82">
        <v>17.8258589700411</v>
      </c>
    </row>
    <row r="83" spans="1:22" x14ac:dyDescent="0.25">
      <c r="A83" s="12" t="s">
        <v>30</v>
      </c>
      <c r="B83" s="12" t="s">
        <v>76</v>
      </c>
      <c r="C83" s="12" t="s">
        <v>126</v>
      </c>
      <c r="D83">
        <v>0.91902699987427505</v>
      </c>
      <c r="E83">
        <v>1.16506687784073</v>
      </c>
      <c r="F83">
        <v>1.4070844443550601</v>
      </c>
      <c r="G83">
        <v>1.7851452599830699</v>
      </c>
      <c r="H83">
        <v>2.25987925067566</v>
      </c>
      <c r="I83">
        <v>3.0110535710919901</v>
      </c>
      <c r="J83">
        <v>4.1862844784315101</v>
      </c>
      <c r="K83">
        <v>5.4415807579497297</v>
      </c>
      <c r="L83">
        <v>7.0470801225688602</v>
      </c>
      <c r="M83">
        <v>8.2545326386843207</v>
      </c>
      <c r="N83">
        <v>9.6932902154851099</v>
      </c>
      <c r="O83">
        <v>11.3309827215481</v>
      </c>
      <c r="P83">
        <v>13.227617197554199</v>
      </c>
      <c r="Q83">
        <v>14.716950332834701</v>
      </c>
      <c r="R83">
        <v>16.251762630960702</v>
      </c>
      <c r="S83">
        <v>17.519038834236301</v>
      </c>
      <c r="T83">
        <v>18.544350403898299</v>
      </c>
      <c r="U83">
        <v>18.627834439344799</v>
      </c>
      <c r="V83">
        <v>17.606133451858199</v>
      </c>
    </row>
    <row r="84" spans="1:22" x14ac:dyDescent="0.25">
      <c r="A84" s="12" t="s">
        <v>30</v>
      </c>
      <c r="B84" s="12" t="s">
        <v>76</v>
      </c>
      <c r="C84" s="12" t="s">
        <v>127</v>
      </c>
      <c r="D84">
        <v>0.31725899996912799</v>
      </c>
      <c r="E84">
        <v>0.43561395901661898</v>
      </c>
      <c r="F84">
        <v>0.58100190987220801</v>
      </c>
      <c r="G84">
        <v>0.73671414850461303</v>
      </c>
      <c r="H84">
        <v>0.98171361773968102</v>
      </c>
      <c r="I84">
        <v>1.3012313665473101</v>
      </c>
      <c r="J84">
        <v>1.8158579981776699</v>
      </c>
      <c r="K84">
        <v>2.6521602720323298</v>
      </c>
      <c r="L84">
        <v>3.6050166339284999</v>
      </c>
      <c r="M84">
        <v>4.8614893274162698</v>
      </c>
      <c r="N84">
        <v>5.8892857250401898</v>
      </c>
      <c r="O84">
        <v>7.1488469803993899</v>
      </c>
      <c r="P84">
        <v>8.6143417765173105</v>
      </c>
      <c r="Q84">
        <v>10.4045548794646</v>
      </c>
      <c r="R84">
        <v>11.923461502130101</v>
      </c>
      <c r="S84">
        <v>13.50962668793</v>
      </c>
      <c r="T84">
        <v>14.8956035800088</v>
      </c>
      <c r="U84">
        <v>16.080109624733002</v>
      </c>
      <c r="V84">
        <v>16.3754933363746</v>
      </c>
    </row>
    <row r="85" spans="1:22" x14ac:dyDescent="0.25">
      <c r="A85" s="12" t="s">
        <v>30</v>
      </c>
      <c r="B85" s="12" t="s">
        <v>76</v>
      </c>
      <c r="C85" s="12" t="s">
        <v>128</v>
      </c>
      <c r="D85">
        <v>8.0783999996020303E-2</v>
      </c>
      <c r="E85">
        <v>0.11215693342625301</v>
      </c>
      <c r="F85">
        <v>0.163296946225436</v>
      </c>
      <c r="G85">
        <v>0.23141336821611599</v>
      </c>
      <c r="H85">
        <v>0.30886888733672302</v>
      </c>
      <c r="I85">
        <v>0.435517243425256</v>
      </c>
      <c r="J85">
        <v>0.60845425849967505</v>
      </c>
      <c r="K85">
        <v>0.90534143422401603</v>
      </c>
      <c r="L85">
        <v>1.4039040864601</v>
      </c>
      <c r="M85">
        <v>2.0191549607772199</v>
      </c>
      <c r="N85">
        <v>2.8653957714393901</v>
      </c>
      <c r="O85">
        <v>3.6266878653584098</v>
      </c>
      <c r="P85">
        <v>4.5993480672197302</v>
      </c>
      <c r="Q85">
        <v>5.7675846792882997</v>
      </c>
      <c r="R85">
        <v>7.2913672678167796</v>
      </c>
      <c r="S85">
        <v>8.6898206664012498</v>
      </c>
      <c r="T85">
        <v>10.1954345069268</v>
      </c>
      <c r="U85">
        <v>11.5779796167044</v>
      </c>
      <c r="V85">
        <v>12.765519251730399</v>
      </c>
    </row>
    <row r="86" spans="1:22" x14ac:dyDescent="0.25">
      <c r="A86" s="12" t="s">
        <v>30</v>
      </c>
      <c r="B86" s="12" t="s">
        <v>77</v>
      </c>
      <c r="C86" s="12" t="s">
        <v>87</v>
      </c>
      <c r="D86">
        <v>88.595891999999907</v>
      </c>
      <c r="E86">
        <v>86.710953661949802</v>
      </c>
      <c r="F86">
        <v>85.076713009946701</v>
      </c>
      <c r="G86">
        <v>82.999878631695296</v>
      </c>
      <c r="H86">
        <v>79.717586744016302</v>
      </c>
      <c r="I86">
        <v>79.030758920198807</v>
      </c>
      <c r="J86">
        <v>76.588598783540306</v>
      </c>
      <c r="K86">
        <v>72.385421296477404</v>
      </c>
      <c r="L86">
        <v>67.161509212911298</v>
      </c>
      <c r="M86">
        <v>62.884660904507903</v>
      </c>
      <c r="N86">
        <v>58.803348950466003</v>
      </c>
      <c r="O86">
        <v>54.890065496644702</v>
      </c>
      <c r="P86">
        <v>50.880777659503501</v>
      </c>
      <c r="Q86">
        <v>46.798685035319501</v>
      </c>
      <c r="R86">
        <v>42.914647372376798</v>
      </c>
      <c r="S86">
        <v>39.386519730837897</v>
      </c>
      <c r="T86">
        <v>36.180508902022702</v>
      </c>
      <c r="U86">
        <v>33.195206818977503</v>
      </c>
      <c r="V86">
        <v>30.355467590145199</v>
      </c>
    </row>
    <row r="87" spans="1:22" x14ac:dyDescent="0.25">
      <c r="A87" s="12" t="s">
        <v>30</v>
      </c>
      <c r="B87" s="12" t="s">
        <v>77</v>
      </c>
      <c r="C87" s="12" t="s">
        <v>88</v>
      </c>
      <c r="D87">
        <v>69.544424999999904</v>
      </c>
      <c r="E87">
        <v>76.875835869250906</v>
      </c>
      <c r="F87">
        <v>84.334805964557404</v>
      </c>
      <c r="G87">
        <v>83.801590792247595</v>
      </c>
      <c r="H87">
        <v>82.981423876631197</v>
      </c>
      <c r="I87">
        <v>81.309488448633005</v>
      </c>
      <c r="J87">
        <v>78.379569015519095</v>
      </c>
      <c r="K87">
        <v>77.959136402218803</v>
      </c>
      <c r="L87">
        <v>75.713825301685404</v>
      </c>
      <c r="M87">
        <v>71.675380855159702</v>
      </c>
      <c r="N87">
        <v>66.581243569998094</v>
      </c>
      <c r="O87">
        <v>62.402075956889497</v>
      </c>
      <c r="P87">
        <v>58.413203991478298</v>
      </c>
      <c r="Q87">
        <v>54.579757036996902</v>
      </c>
      <c r="R87">
        <v>50.638330852952699</v>
      </c>
      <c r="S87">
        <v>46.615473548913897</v>
      </c>
      <c r="T87">
        <v>42.782280412147301</v>
      </c>
      <c r="U87">
        <v>39.297500809394798</v>
      </c>
      <c r="V87">
        <v>36.1282789182507</v>
      </c>
    </row>
    <row r="88" spans="1:22" x14ac:dyDescent="0.25">
      <c r="A88" s="12" t="s">
        <v>30</v>
      </c>
      <c r="B88" s="12" t="s">
        <v>77</v>
      </c>
      <c r="C88" s="12" t="s">
        <v>89</v>
      </c>
      <c r="D88">
        <v>2.94699903749851E-3</v>
      </c>
      <c r="E88">
        <v>4.1047598855256098E-3</v>
      </c>
      <c r="F88">
        <v>6.6215423777699596E-3</v>
      </c>
      <c r="G88">
        <v>1.18547734663561E-2</v>
      </c>
      <c r="H88">
        <v>2.0492262450143201E-2</v>
      </c>
      <c r="I88">
        <v>3.4520293311493297E-2</v>
      </c>
      <c r="J88">
        <v>5.7650265769964897E-2</v>
      </c>
      <c r="K88">
        <v>9.8849207964912603E-2</v>
      </c>
      <c r="L88">
        <v>0.189264618746423</v>
      </c>
      <c r="M88">
        <v>0.37609218828705898</v>
      </c>
      <c r="N88">
        <v>0.67294040291207702</v>
      </c>
      <c r="O88">
        <v>1.15715973018035</v>
      </c>
      <c r="P88">
        <v>1.9305558744739399</v>
      </c>
      <c r="Q88">
        <v>3.16105158780009</v>
      </c>
      <c r="R88">
        <v>5.2713754205598704</v>
      </c>
      <c r="S88">
        <v>8.5491985920053093</v>
      </c>
      <c r="T88">
        <v>12.3711676565063</v>
      </c>
      <c r="U88">
        <v>16.236716817807</v>
      </c>
      <c r="V88">
        <v>20.6302912770199</v>
      </c>
    </row>
    <row r="89" spans="1:22" x14ac:dyDescent="0.25">
      <c r="A89" s="12" t="s">
        <v>30</v>
      </c>
      <c r="B89" s="12" t="s">
        <v>77</v>
      </c>
      <c r="C89" s="12" t="s">
        <v>90</v>
      </c>
      <c r="D89">
        <v>63.936137126530397</v>
      </c>
      <c r="E89">
        <v>68.788158248315597</v>
      </c>
      <c r="F89">
        <v>76.183593899306999</v>
      </c>
      <c r="G89">
        <v>83.763524680556003</v>
      </c>
      <c r="H89">
        <v>83.309603357926093</v>
      </c>
      <c r="I89">
        <v>82.559523326136301</v>
      </c>
      <c r="J89">
        <v>80.951945057553999</v>
      </c>
      <c r="K89">
        <v>78.075142922548494</v>
      </c>
      <c r="L89">
        <v>77.691077659651199</v>
      </c>
      <c r="M89">
        <v>75.4829706904994</v>
      </c>
      <c r="N89">
        <v>71.476083651425199</v>
      </c>
      <c r="O89">
        <v>66.419441486969802</v>
      </c>
      <c r="P89">
        <v>62.2721493308646</v>
      </c>
      <c r="Q89">
        <v>58.310385604780102</v>
      </c>
      <c r="R89">
        <v>54.500441562305703</v>
      </c>
      <c r="S89">
        <v>50.579380303726303</v>
      </c>
      <c r="T89">
        <v>46.574183290027001</v>
      </c>
      <c r="U89">
        <v>42.755977658377702</v>
      </c>
      <c r="V89">
        <v>39.283788242040202</v>
      </c>
    </row>
    <row r="90" spans="1:22" x14ac:dyDescent="0.25">
      <c r="A90" s="12" t="s">
        <v>30</v>
      </c>
      <c r="B90" s="12" t="s">
        <v>77</v>
      </c>
      <c r="C90" s="12" t="s">
        <v>91</v>
      </c>
      <c r="D90">
        <v>59.146542111671899</v>
      </c>
      <c r="E90">
        <v>63.273746507246898</v>
      </c>
      <c r="F90">
        <v>68.198807362792607</v>
      </c>
      <c r="G90">
        <v>75.597381238424205</v>
      </c>
      <c r="H90">
        <v>83.189780037600201</v>
      </c>
      <c r="I90">
        <v>82.796820789148697</v>
      </c>
      <c r="J90">
        <v>82.100716946959693</v>
      </c>
      <c r="K90">
        <v>80.544771533604603</v>
      </c>
      <c r="L90">
        <v>77.722820162241703</v>
      </c>
      <c r="M90">
        <v>77.371834666595902</v>
      </c>
      <c r="N90">
        <v>75.202062643045807</v>
      </c>
      <c r="O90">
        <v>71.245961469619601</v>
      </c>
      <c r="P90">
        <v>66.235707873533002</v>
      </c>
      <c r="Q90">
        <v>62.127331369724402</v>
      </c>
      <c r="R90">
        <v>58.199067392623</v>
      </c>
      <c r="S90">
        <v>54.417971327287098</v>
      </c>
      <c r="T90">
        <v>50.521701662448102</v>
      </c>
      <c r="U90">
        <v>46.5376082097197</v>
      </c>
      <c r="V90">
        <v>42.737003369452097</v>
      </c>
    </row>
    <row r="91" spans="1:22" x14ac:dyDescent="0.25">
      <c r="A91" s="12" t="s">
        <v>30</v>
      </c>
      <c r="B91" s="12" t="s">
        <v>77</v>
      </c>
      <c r="C91" s="12" t="s">
        <v>92</v>
      </c>
      <c r="D91">
        <v>51.9717577185679</v>
      </c>
      <c r="E91">
        <v>58.193792241909399</v>
      </c>
      <c r="F91">
        <v>62.232948588745302</v>
      </c>
      <c r="G91">
        <v>67.097525495955693</v>
      </c>
      <c r="H91">
        <v>74.430558989505499</v>
      </c>
      <c r="I91">
        <v>81.993709122450696</v>
      </c>
      <c r="J91">
        <v>81.663208863586206</v>
      </c>
      <c r="K91">
        <v>81.031503695644304</v>
      </c>
      <c r="L91">
        <v>79.544589500629201</v>
      </c>
      <c r="M91">
        <v>76.781480754584393</v>
      </c>
      <c r="N91">
        <v>76.4739713943559</v>
      </c>
      <c r="O91">
        <v>74.438713600265601</v>
      </c>
      <c r="P91">
        <v>70.618718428312604</v>
      </c>
      <c r="Q91">
        <v>65.7397585789099</v>
      </c>
      <c r="R91">
        <v>61.747027211775801</v>
      </c>
      <c r="S91">
        <v>57.922619108864502</v>
      </c>
      <c r="T91">
        <v>54.234789711183502</v>
      </c>
      <c r="U91">
        <v>50.422293603503</v>
      </c>
      <c r="V91">
        <v>46.512637997186097</v>
      </c>
    </row>
    <row r="92" spans="1:22" x14ac:dyDescent="0.25">
      <c r="A92" s="12" t="s">
        <v>30</v>
      </c>
      <c r="B92" s="12" t="s">
        <v>77</v>
      </c>
      <c r="C92" s="12" t="s">
        <v>93</v>
      </c>
      <c r="D92">
        <v>42.806957085380802</v>
      </c>
      <c r="E92">
        <v>50.848095293537</v>
      </c>
      <c r="F92">
        <v>57.031870049074598</v>
      </c>
      <c r="G92">
        <v>61.052887575896001</v>
      </c>
      <c r="H92">
        <v>65.860189595153898</v>
      </c>
      <c r="I92">
        <v>73.146520286835795</v>
      </c>
      <c r="J92">
        <v>80.690181985552996</v>
      </c>
      <c r="K92">
        <v>80.446585558522202</v>
      </c>
      <c r="L92">
        <v>79.925104597645401</v>
      </c>
      <c r="M92">
        <v>78.524583686556596</v>
      </c>
      <c r="N92">
        <v>75.854493097246603</v>
      </c>
      <c r="O92">
        <v>75.679159168593998</v>
      </c>
      <c r="P92">
        <v>73.773187524933903</v>
      </c>
      <c r="Q92">
        <v>70.085381385580504</v>
      </c>
      <c r="R92">
        <v>65.333372873009495</v>
      </c>
      <c r="S92">
        <v>61.451763669813701</v>
      </c>
      <c r="T92">
        <v>57.725501537189501</v>
      </c>
      <c r="U92">
        <v>54.124245103251198</v>
      </c>
      <c r="V92">
        <v>50.387962728349002</v>
      </c>
    </row>
    <row r="93" spans="1:22" x14ac:dyDescent="0.25">
      <c r="A93" s="12" t="s">
        <v>30</v>
      </c>
      <c r="B93" s="12" t="s">
        <v>77</v>
      </c>
      <c r="C93" s="12" t="s">
        <v>94</v>
      </c>
      <c r="D93">
        <v>34.282871079783497</v>
      </c>
      <c r="E93">
        <v>41.585543813902802</v>
      </c>
      <c r="F93">
        <v>49.598746548615601</v>
      </c>
      <c r="G93">
        <v>55.7427849911479</v>
      </c>
      <c r="H93">
        <v>59.779044767827997</v>
      </c>
      <c r="I93">
        <v>64.577279229938995</v>
      </c>
      <c r="J93">
        <v>71.854713193271195</v>
      </c>
      <c r="K93">
        <v>79.419238795398797</v>
      </c>
      <c r="L93">
        <v>79.311252110795806</v>
      </c>
      <c r="M93">
        <v>78.900909987384196</v>
      </c>
      <c r="N93">
        <v>77.622003422742907</v>
      </c>
      <c r="O93">
        <v>75.108378142767094</v>
      </c>
      <c r="P93">
        <v>75.050715133187396</v>
      </c>
      <c r="Q93">
        <v>73.261588581140302</v>
      </c>
      <c r="R93">
        <v>69.690112248670502</v>
      </c>
      <c r="S93">
        <v>65.0463432936901</v>
      </c>
      <c r="T93">
        <v>61.256933266199503</v>
      </c>
      <c r="U93">
        <v>57.609985341579197</v>
      </c>
      <c r="V93">
        <v>54.076504351134801</v>
      </c>
    </row>
    <row r="94" spans="1:22" x14ac:dyDescent="0.25">
      <c r="A94" s="12" t="s">
        <v>30</v>
      </c>
      <c r="B94" s="12" t="s">
        <v>77</v>
      </c>
      <c r="C94" s="12" t="s">
        <v>95</v>
      </c>
      <c r="D94">
        <v>28.177930778638999</v>
      </c>
      <c r="E94">
        <v>33.151833323560602</v>
      </c>
      <c r="F94">
        <v>40.429279179231202</v>
      </c>
      <c r="G94">
        <v>48.352882196787597</v>
      </c>
      <c r="H94">
        <v>54.472276155460698</v>
      </c>
      <c r="I94">
        <v>58.541840940791502</v>
      </c>
      <c r="J94">
        <v>63.358337287905101</v>
      </c>
      <c r="K94">
        <v>70.657379346952496</v>
      </c>
      <c r="L94">
        <v>78.276369329147798</v>
      </c>
      <c r="M94">
        <v>78.288254304930206</v>
      </c>
      <c r="N94">
        <v>78.008216100706605</v>
      </c>
      <c r="O94">
        <v>76.878862579618499</v>
      </c>
      <c r="P94">
        <v>74.501454468571794</v>
      </c>
      <c r="Q94">
        <v>74.549877144985999</v>
      </c>
      <c r="R94">
        <v>72.865984395055193</v>
      </c>
      <c r="S94">
        <v>69.395846476195899</v>
      </c>
      <c r="T94">
        <v>64.843006239899395</v>
      </c>
      <c r="U94">
        <v>61.1285424829262</v>
      </c>
      <c r="V94">
        <v>57.543767878145601</v>
      </c>
    </row>
    <row r="95" spans="1:22" x14ac:dyDescent="0.25">
      <c r="A95" s="12" t="s">
        <v>30</v>
      </c>
      <c r="B95" s="12" t="s">
        <v>77</v>
      </c>
      <c r="C95" s="12" t="s">
        <v>96</v>
      </c>
      <c r="D95">
        <v>23.711872032015201</v>
      </c>
      <c r="E95">
        <v>27.150801894455601</v>
      </c>
      <c r="F95">
        <v>32.1637638067334</v>
      </c>
      <c r="G95">
        <v>39.327543923876902</v>
      </c>
      <c r="H95">
        <v>47.179206188778501</v>
      </c>
      <c r="I95">
        <v>53.279037623308298</v>
      </c>
      <c r="J95">
        <v>57.390727877138303</v>
      </c>
      <c r="K95">
        <v>62.245716896215299</v>
      </c>
      <c r="L95">
        <v>69.587010029408802</v>
      </c>
      <c r="M95">
        <v>77.240470768810198</v>
      </c>
      <c r="N95">
        <v>77.389066635556304</v>
      </c>
      <c r="O95">
        <v>77.256088611162795</v>
      </c>
      <c r="P95">
        <v>76.2573795085586</v>
      </c>
      <c r="Q95">
        <v>74.002637965560993</v>
      </c>
      <c r="R95">
        <v>74.147501051597601</v>
      </c>
      <c r="S95">
        <v>72.556917899886898</v>
      </c>
      <c r="T95">
        <v>69.173517639948102</v>
      </c>
      <c r="U95">
        <v>64.695583852441501</v>
      </c>
      <c r="V95">
        <v>61.040132831641301</v>
      </c>
    </row>
    <row r="96" spans="1:22" x14ac:dyDescent="0.25">
      <c r="A96" s="12" t="s">
        <v>30</v>
      </c>
      <c r="B96" s="12" t="s">
        <v>77</v>
      </c>
      <c r="C96" s="12" t="s">
        <v>97</v>
      </c>
      <c r="D96">
        <v>78.049538999999996</v>
      </c>
      <c r="E96">
        <v>85.268444660874906</v>
      </c>
      <c r="F96">
        <v>84.476089429292998</v>
      </c>
      <c r="G96">
        <v>83.540613818706305</v>
      </c>
      <c r="H96">
        <v>81.778121770560801</v>
      </c>
      <c r="I96">
        <v>78.756194160394102</v>
      </c>
      <c r="J96">
        <v>78.283491044112694</v>
      </c>
      <c r="K96">
        <v>75.991882999975402</v>
      </c>
      <c r="L96">
        <v>71.910455760522296</v>
      </c>
      <c r="M96">
        <v>66.784431345207395</v>
      </c>
      <c r="N96">
        <v>62.569328775295702</v>
      </c>
      <c r="O96">
        <v>58.548258371558397</v>
      </c>
      <c r="P96">
        <v>54.687083952885096</v>
      </c>
      <c r="Q96">
        <v>50.7210968959726</v>
      </c>
      <c r="R96">
        <v>46.676598101285101</v>
      </c>
      <c r="S96">
        <v>42.824432132026701</v>
      </c>
      <c r="T96">
        <v>39.323289498652599</v>
      </c>
      <c r="U96">
        <v>36.139974138799403</v>
      </c>
      <c r="V96">
        <v>33.173728280914602</v>
      </c>
    </row>
    <row r="97" spans="1:22" x14ac:dyDescent="0.25">
      <c r="A97" s="12" t="s">
        <v>30</v>
      </c>
      <c r="B97" s="12" t="s">
        <v>77</v>
      </c>
      <c r="C97" s="12" t="s">
        <v>98</v>
      </c>
      <c r="D97">
        <v>20.028105784997599</v>
      </c>
      <c r="E97">
        <v>22.746470555436598</v>
      </c>
      <c r="F97">
        <v>26.240649635055899</v>
      </c>
      <c r="G97">
        <v>31.191662469596601</v>
      </c>
      <c r="H97">
        <v>38.253372350598603</v>
      </c>
      <c r="I97">
        <v>46.032899981777398</v>
      </c>
      <c r="J97">
        <v>52.1254612993975</v>
      </c>
      <c r="K97">
        <v>56.286333521590798</v>
      </c>
      <c r="L97">
        <v>61.190873530956097</v>
      </c>
      <c r="M97">
        <v>68.550664351192296</v>
      </c>
      <c r="N97">
        <v>76.249686645022507</v>
      </c>
      <c r="O97">
        <v>76.553503277468806</v>
      </c>
      <c r="P97">
        <v>76.559713848062202</v>
      </c>
      <c r="Q97">
        <v>75.689183188225599</v>
      </c>
      <c r="R97">
        <v>73.554974835589903</v>
      </c>
      <c r="S97">
        <v>73.792649950465801</v>
      </c>
      <c r="T97">
        <v>72.289889164578398</v>
      </c>
      <c r="U97">
        <v>68.985235683970402</v>
      </c>
      <c r="V97">
        <v>64.572436863954493</v>
      </c>
    </row>
    <row r="98" spans="1:22" x14ac:dyDescent="0.25">
      <c r="A98" s="12" t="s">
        <v>30</v>
      </c>
      <c r="B98" s="12" t="s">
        <v>77</v>
      </c>
      <c r="C98" s="12" t="s">
        <v>99</v>
      </c>
      <c r="D98">
        <v>16.445254615126402</v>
      </c>
      <c r="E98">
        <v>19.060603668017599</v>
      </c>
      <c r="F98">
        <v>21.797910113139999</v>
      </c>
      <c r="G98">
        <v>25.274456590643702</v>
      </c>
      <c r="H98">
        <v>30.161864693354701</v>
      </c>
      <c r="I98">
        <v>37.109985337128201</v>
      </c>
      <c r="J98">
        <v>44.832237501065002</v>
      </c>
      <c r="K98">
        <v>50.925400358435397</v>
      </c>
      <c r="L98">
        <v>55.147889287332902</v>
      </c>
      <c r="M98">
        <v>60.086546024664599</v>
      </c>
      <c r="N98">
        <v>67.476046279123906</v>
      </c>
      <c r="O98">
        <v>75.251845816855706</v>
      </c>
      <c r="P98">
        <v>75.717404918944894</v>
      </c>
      <c r="Q98">
        <v>75.870546119634099</v>
      </c>
      <c r="R98">
        <v>75.134489498369405</v>
      </c>
      <c r="S98">
        <v>73.124247468719503</v>
      </c>
      <c r="T98">
        <v>73.455747589302803</v>
      </c>
      <c r="U98">
        <v>72.039228032732595</v>
      </c>
      <c r="V98">
        <v>68.809139549449597</v>
      </c>
    </row>
    <row r="99" spans="1:22" x14ac:dyDescent="0.25">
      <c r="A99" s="12" t="s">
        <v>30</v>
      </c>
      <c r="B99" s="12" t="s">
        <v>77</v>
      </c>
      <c r="C99" s="12" t="s">
        <v>100</v>
      </c>
      <c r="D99">
        <v>12.639703808767001</v>
      </c>
      <c r="E99">
        <v>15.3819668696337</v>
      </c>
      <c r="F99">
        <v>17.952286571568301</v>
      </c>
      <c r="G99">
        <v>20.681579948658602</v>
      </c>
      <c r="H99">
        <v>24.132729056143901</v>
      </c>
      <c r="I99">
        <v>28.927420937596899</v>
      </c>
      <c r="J99">
        <v>35.758158352934799</v>
      </c>
      <c r="K99">
        <v>43.4197065854569</v>
      </c>
      <c r="L99">
        <v>49.529897146219199</v>
      </c>
      <c r="M99">
        <v>53.804037018681399</v>
      </c>
      <c r="N99">
        <v>58.791870907133998</v>
      </c>
      <c r="O99">
        <v>66.253941361172807</v>
      </c>
      <c r="P99">
        <v>74.1267752354766</v>
      </c>
      <c r="Q99">
        <v>74.784047420531905</v>
      </c>
      <c r="R99">
        <v>75.108848188635704</v>
      </c>
      <c r="S99">
        <v>74.527812108203605</v>
      </c>
      <c r="T99">
        <v>72.657783086732707</v>
      </c>
      <c r="U99">
        <v>73.093056522252397</v>
      </c>
      <c r="V99">
        <v>71.769169844977895</v>
      </c>
    </row>
    <row r="100" spans="1:22" x14ac:dyDescent="0.25">
      <c r="A100" s="12" t="s">
        <v>30</v>
      </c>
      <c r="B100" s="12" t="s">
        <v>77</v>
      </c>
      <c r="C100" s="12" t="s">
        <v>101</v>
      </c>
      <c r="D100">
        <v>9.5055479978464295</v>
      </c>
      <c r="E100">
        <v>11.387673331497799</v>
      </c>
      <c r="F100">
        <v>14.0244406246044</v>
      </c>
      <c r="G100">
        <v>16.529069135992899</v>
      </c>
      <c r="H100">
        <v>19.2326793560791</v>
      </c>
      <c r="I100">
        <v>22.611351704128499</v>
      </c>
      <c r="J100">
        <v>27.289637187396899</v>
      </c>
      <c r="K100">
        <v>33.960540056192102</v>
      </c>
      <c r="L100">
        <v>41.558019380292798</v>
      </c>
      <c r="M100">
        <v>47.664645144492702</v>
      </c>
      <c r="N100">
        <v>52.006134130615003</v>
      </c>
      <c r="O100">
        <v>57.099467348796601</v>
      </c>
      <c r="P100">
        <v>64.653808743011197</v>
      </c>
      <c r="Q100">
        <v>72.654981058057203</v>
      </c>
      <c r="R100">
        <v>73.563069900851801</v>
      </c>
      <c r="S100">
        <v>74.111398820706597</v>
      </c>
      <c r="T100">
        <v>73.731014986214802</v>
      </c>
      <c r="U100">
        <v>72.041064576868706</v>
      </c>
      <c r="V100">
        <v>72.607232888613296</v>
      </c>
    </row>
    <row r="101" spans="1:22" x14ac:dyDescent="0.25">
      <c r="A101" s="12" t="s">
        <v>30</v>
      </c>
      <c r="B101" s="12" t="s">
        <v>77</v>
      </c>
      <c r="C101" s="12" t="s">
        <v>102</v>
      </c>
      <c r="D101">
        <v>6.9141360009322801</v>
      </c>
      <c r="E101">
        <v>7.9976457932073499</v>
      </c>
      <c r="F101">
        <v>9.7715669040092994</v>
      </c>
      <c r="G101">
        <v>12.2259479873274</v>
      </c>
      <c r="H101">
        <v>14.629611724258901</v>
      </c>
      <c r="I101">
        <v>17.236364259088599</v>
      </c>
      <c r="J101">
        <v>20.511729677726599</v>
      </c>
      <c r="K101">
        <v>25.010129560872802</v>
      </c>
      <c r="L101">
        <v>31.468374244028801</v>
      </c>
      <c r="M101">
        <v>38.933788734444903</v>
      </c>
      <c r="N101">
        <v>45.015505628045801</v>
      </c>
      <c r="O101">
        <v>49.471106547100597</v>
      </c>
      <c r="P101">
        <v>54.6855940679337</v>
      </c>
      <c r="Q101">
        <v>62.348049586184601</v>
      </c>
      <c r="R101">
        <v>70.513137520080804</v>
      </c>
      <c r="S101">
        <v>71.7664844180361</v>
      </c>
      <c r="T101">
        <v>72.626564915654399</v>
      </c>
      <c r="U101">
        <v>72.527168439390906</v>
      </c>
      <c r="V101">
        <v>71.0914466900972</v>
      </c>
    </row>
    <row r="102" spans="1:22" x14ac:dyDescent="0.25">
      <c r="A102" s="12" t="s">
        <v>30</v>
      </c>
      <c r="B102" s="12" t="s">
        <v>77</v>
      </c>
      <c r="C102" s="12" t="s">
        <v>103</v>
      </c>
      <c r="D102">
        <v>4.4522569999999897</v>
      </c>
      <c r="E102">
        <v>5.1956639560918303</v>
      </c>
      <c r="F102">
        <v>6.1701482390316196</v>
      </c>
      <c r="G102">
        <v>7.7136459972108904</v>
      </c>
      <c r="H102">
        <v>9.9176687256989702</v>
      </c>
      <c r="I102">
        <v>12.114700439064601</v>
      </c>
      <c r="J102">
        <v>14.5753995743373</v>
      </c>
      <c r="K102">
        <v>17.674302428770901</v>
      </c>
      <c r="L102">
        <v>21.9244464687836</v>
      </c>
      <c r="M102">
        <v>28.027700765904399</v>
      </c>
      <c r="N102">
        <v>35.2601991876762</v>
      </c>
      <c r="O102">
        <v>41.3022778924176</v>
      </c>
      <c r="P102">
        <v>45.855211104922802</v>
      </c>
      <c r="Q102">
        <v>51.190079430794903</v>
      </c>
      <c r="R102">
        <v>58.958578408863403</v>
      </c>
      <c r="S102">
        <v>67.311615558897898</v>
      </c>
      <c r="T102">
        <v>69.039284493333795</v>
      </c>
      <c r="U102">
        <v>70.332206697575302</v>
      </c>
      <c r="V102">
        <v>70.629727900058796</v>
      </c>
    </row>
    <row r="103" spans="1:22" x14ac:dyDescent="0.25">
      <c r="A103" s="12" t="s">
        <v>30</v>
      </c>
      <c r="B103" s="12" t="s">
        <v>77</v>
      </c>
      <c r="C103" s="12" t="s">
        <v>104</v>
      </c>
      <c r="D103">
        <v>2.33549379084435</v>
      </c>
      <c r="E103">
        <v>2.7987302991740699</v>
      </c>
      <c r="F103">
        <v>3.3990701518841502</v>
      </c>
      <c r="G103">
        <v>4.1578816391417996</v>
      </c>
      <c r="H103">
        <v>5.4048645410753799</v>
      </c>
      <c r="I103">
        <v>7.2223532419845196</v>
      </c>
      <c r="J103">
        <v>9.1310265525126493</v>
      </c>
      <c r="K103">
        <v>11.3410132683839</v>
      </c>
      <c r="L103">
        <v>14.171626771450001</v>
      </c>
      <c r="M103">
        <v>18.005043237741699</v>
      </c>
      <c r="N103">
        <v>23.566781500306401</v>
      </c>
      <c r="O103">
        <v>30.410712817794199</v>
      </c>
      <c r="P103">
        <v>36.2758215457823</v>
      </c>
      <c r="Q103">
        <v>40.856201701545501</v>
      </c>
      <c r="R103">
        <v>46.257729340026202</v>
      </c>
      <c r="S103">
        <v>54.058637759315602</v>
      </c>
      <c r="T103">
        <v>62.574078290503003</v>
      </c>
      <c r="U103">
        <v>64.905435865239397</v>
      </c>
      <c r="V103">
        <v>66.763091186350096</v>
      </c>
    </row>
    <row r="104" spans="1:22" x14ac:dyDescent="0.25">
      <c r="A104" s="12" t="s">
        <v>30</v>
      </c>
      <c r="B104" s="12" t="s">
        <v>77</v>
      </c>
      <c r="C104" s="12" t="s">
        <v>105</v>
      </c>
      <c r="D104">
        <v>0.87215191183669305</v>
      </c>
      <c r="E104">
        <v>1.12093570908396</v>
      </c>
      <c r="F104">
        <v>1.4291901824073701</v>
      </c>
      <c r="G104">
        <v>1.81548231274961</v>
      </c>
      <c r="H104">
        <v>2.33493226462768</v>
      </c>
      <c r="I104">
        <v>3.20411210836378</v>
      </c>
      <c r="J104">
        <v>4.5563130674615699</v>
      </c>
      <c r="K104">
        <v>6.058711918397</v>
      </c>
      <c r="L104">
        <v>7.8984777718110699</v>
      </c>
      <c r="M104">
        <v>10.275612566814599</v>
      </c>
      <c r="N104">
        <v>13.510191420430701</v>
      </c>
      <c r="O104">
        <v>18.307921258934002</v>
      </c>
      <c r="P104">
        <v>24.453328347432301</v>
      </c>
      <c r="Q104">
        <v>29.896745458271901</v>
      </c>
      <c r="R104">
        <v>34.3305387056458</v>
      </c>
      <c r="S104">
        <v>39.603045104925002</v>
      </c>
      <c r="T104">
        <v>47.232889389097501</v>
      </c>
      <c r="U104">
        <v>55.732433051030903</v>
      </c>
      <c r="V104">
        <v>58.720220355123899</v>
      </c>
    </row>
    <row r="105" spans="1:22" x14ac:dyDescent="0.25">
      <c r="A105" s="12" t="s">
        <v>30</v>
      </c>
      <c r="B105" s="12" t="s">
        <v>77</v>
      </c>
      <c r="C105" s="12" t="s">
        <v>106</v>
      </c>
      <c r="D105">
        <v>0.20666788969438299</v>
      </c>
      <c r="E105">
        <v>0.28839053538160297</v>
      </c>
      <c r="F105">
        <v>0.40367540951810799</v>
      </c>
      <c r="G105">
        <v>0.55150728307920505</v>
      </c>
      <c r="H105">
        <v>0.75148745922341498</v>
      </c>
      <c r="I105">
        <v>1.03273569246216</v>
      </c>
      <c r="J105">
        <v>1.5425242930726799</v>
      </c>
      <c r="K105">
        <v>2.3898281436050999</v>
      </c>
      <c r="L105">
        <v>3.4144458573307599</v>
      </c>
      <c r="M105">
        <v>4.7383896938021097</v>
      </c>
      <c r="N105">
        <v>6.5133315683847002</v>
      </c>
      <c r="O105">
        <v>8.9874672598610701</v>
      </c>
      <c r="P105">
        <v>12.755069958420799</v>
      </c>
      <c r="Q105">
        <v>17.834017813615301</v>
      </c>
      <c r="R105">
        <v>22.519620468476699</v>
      </c>
      <c r="S105">
        <v>26.452927449906198</v>
      </c>
      <c r="T105">
        <v>31.2568706758838</v>
      </c>
      <c r="U105">
        <v>38.269608135962599</v>
      </c>
      <c r="V105">
        <v>46.282435163652401</v>
      </c>
    </row>
    <row r="106" spans="1:22" x14ac:dyDescent="0.25">
      <c r="A106" s="12" t="s">
        <v>30</v>
      </c>
      <c r="B106" s="12" t="s">
        <v>77</v>
      </c>
      <c r="C106" s="12" t="s">
        <v>107</v>
      </c>
      <c r="D106">
        <v>3.10199967705709E-2</v>
      </c>
      <c r="E106">
        <v>4.2638496474346102E-2</v>
      </c>
      <c r="F106">
        <v>6.7455138596624706E-2</v>
      </c>
      <c r="G106">
        <v>0.102736054157192</v>
      </c>
      <c r="H106">
        <v>0.15471835146075399</v>
      </c>
      <c r="I106">
        <v>0.228534804794921</v>
      </c>
      <c r="J106">
        <v>0.34629791605404198</v>
      </c>
      <c r="K106">
        <v>0.57674004479172403</v>
      </c>
      <c r="L106">
        <v>0.99811976031647398</v>
      </c>
      <c r="M106">
        <v>1.5547202725645799</v>
      </c>
      <c r="N106">
        <v>2.3401219493196899</v>
      </c>
      <c r="O106">
        <v>3.4631776956513001</v>
      </c>
      <c r="P106">
        <v>5.0865615154624404</v>
      </c>
      <c r="Q106">
        <v>7.6759290648462297</v>
      </c>
      <c r="R106">
        <v>11.389491083302</v>
      </c>
      <c r="S106">
        <v>14.888560792352999</v>
      </c>
      <c r="T106">
        <v>17.956396828337699</v>
      </c>
      <c r="U106">
        <v>21.803445968001299</v>
      </c>
      <c r="V106">
        <v>27.4999613608095</v>
      </c>
    </row>
    <row r="107" spans="1:22" x14ac:dyDescent="0.25">
      <c r="A107" s="12" t="s">
        <v>30</v>
      </c>
      <c r="B107" s="12" t="s">
        <v>77</v>
      </c>
      <c r="C107" s="12" t="s">
        <v>108</v>
      </c>
      <c r="D107">
        <v>91.312414000000004</v>
      </c>
      <c r="E107">
        <v>89.360912252138405</v>
      </c>
      <c r="F107">
        <v>87.866254187087094</v>
      </c>
      <c r="G107">
        <v>85.954580492131299</v>
      </c>
      <c r="H107">
        <v>82.630406891033303</v>
      </c>
      <c r="I107">
        <v>81.957272163929105</v>
      </c>
      <c r="J107">
        <v>79.422033534610094</v>
      </c>
      <c r="K107">
        <v>75.120947756284707</v>
      </c>
      <c r="L107">
        <v>69.733257931593997</v>
      </c>
      <c r="M107">
        <v>65.343591153762603</v>
      </c>
      <c r="N107">
        <v>61.149803989864203</v>
      </c>
      <c r="O107">
        <v>57.116542193456603</v>
      </c>
      <c r="P107">
        <v>52.964500249870497</v>
      </c>
      <c r="Q107">
        <v>48.729310932923703</v>
      </c>
      <c r="R107">
        <v>44.696258478032298</v>
      </c>
      <c r="S107">
        <v>41.0304578868937</v>
      </c>
      <c r="T107">
        <v>37.699402559765197</v>
      </c>
      <c r="U107">
        <v>34.597498281248797</v>
      </c>
      <c r="V107">
        <v>31.646321488621201</v>
      </c>
    </row>
    <row r="108" spans="1:22" x14ac:dyDescent="0.25">
      <c r="A108" s="12" t="s">
        <v>30</v>
      </c>
      <c r="B108" s="12" t="s">
        <v>77</v>
      </c>
      <c r="C108" s="12" t="s">
        <v>109</v>
      </c>
      <c r="D108">
        <v>71.293948999999998</v>
      </c>
      <c r="E108">
        <v>78.988151692764902</v>
      </c>
      <c r="F108">
        <v>86.784857190162796</v>
      </c>
      <c r="G108">
        <v>86.210508946907595</v>
      </c>
      <c r="H108">
        <v>85.619756069925998</v>
      </c>
      <c r="I108">
        <v>84.135081856487304</v>
      </c>
      <c r="J108">
        <v>81.164664258665297</v>
      </c>
      <c r="K108">
        <v>80.739264758670203</v>
      </c>
      <c r="L108">
        <v>78.4419538944952</v>
      </c>
      <c r="M108">
        <v>74.333215966147193</v>
      </c>
      <c r="N108">
        <v>69.113907726335199</v>
      </c>
      <c r="O108">
        <v>64.850785420283103</v>
      </c>
      <c r="P108">
        <v>60.7589354327827</v>
      </c>
      <c r="Q108">
        <v>56.8063368504789</v>
      </c>
      <c r="R108">
        <v>52.720489731009899</v>
      </c>
      <c r="S108">
        <v>48.542373057975603</v>
      </c>
      <c r="T108">
        <v>44.557974115972399</v>
      </c>
      <c r="U108">
        <v>40.933872947146703</v>
      </c>
      <c r="V108">
        <v>37.638607003588902</v>
      </c>
    </row>
    <row r="109" spans="1:22" x14ac:dyDescent="0.25">
      <c r="A109" s="12" t="s">
        <v>30</v>
      </c>
      <c r="B109" s="12" t="s">
        <v>77</v>
      </c>
      <c r="C109" s="12" t="s">
        <v>110</v>
      </c>
      <c r="D109">
        <v>1.1749997898270099E-3</v>
      </c>
      <c r="E109">
        <v>1.72313549162913E-3</v>
      </c>
      <c r="F109">
        <v>2.83214238350022E-3</v>
      </c>
      <c r="G109">
        <v>4.8823334178625701E-3</v>
      </c>
      <c r="H109">
        <v>7.2687459007419004E-3</v>
      </c>
      <c r="I109">
        <v>1.1621129240352E-2</v>
      </c>
      <c r="J109">
        <v>1.7846931910383099E-2</v>
      </c>
      <c r="K109">
        <v>3.00593783072023E-2</v>
      </c>
      <c r="L109">
        <v>6.0400105168340101E-2</v>
      </c>
      <c r="M109">
        <v>0.129485362702283</v>
      </c>
      <c r="N109">
        <v>0.25611996164095102</v>
      </c>
      <c r="O109">
        <v>0.47424301181530198</v>
      </c>
      <c r="P109">
        <v>0.87319055219991804</v>
      </c>
      <c r="Q109">
        <v>1.54651870901265</v>
      </c>
      <c r="R109">
        <v>2.6951567663610101</v>
      </c>
      <c r="S109">
        <v>4.6312966286863597</v>
      </c>
      <c r="T109">
        <v>7.0755542264394604</v>
      </c>
      <c r="U109">
        <v>9.6761147297629595</v>
      </c>
      <c r="V109">
        <v>12.790259335419501</v>
      </c>
    </row>
    <row r="110" spans="1:22" x14ac:dyDescent="0.25">
      <c r="A110" s="12" t="s">
        <v>30</v>
      </c>
      <c r="B110" s="12" t="s">
        <v>77</v>
      </c>
      <c r="C110" s="12" t="s">
        <v>111</v>
      </c>
      <c r="D110">
        <v>65.345558852949594</v>
      </c>
      <c r="E110">
        <v>70.441979130100094</v>
      </c>
      <c r="F110">
        <v>78.167443322706305</v>
      </c>
      <c r="G110">
        <v>86.085533105752901</v>
      </c>
      <c r="H110">
        <v>85.592445287257306</v>
      </c>
      <c r="I110">
        <v>85.074085949405401</v>
      </c>
      <c r="J110">
        <v>83.653244309406205</v>
      </c>
      <c r="K110">
        <v>80.748015592174795</v>
      </c>
      <c r="L110">
        <v>80.367820360909107</v>
      </c>
      <c r="M110">
        <v>78.122726427307001</v>
      </c>
      <c r="N110">
        <v>74.061509256178397</v>
      </c>
      <c r="O110">
        <v>68.893131353824899</v>
      </c>
      <c r="P110">
        <v>64.6719261642276</v>
      </c>
      <c r="Q110">
        <v>60.615701867484802</v>
      </c>
      <c r="R110">
        <v>56.694120230857202</v>
      </c>
      <c r="S110">
        <v>52.634947935777802</v>
      </c>
      <c r="T110">
        <v>48.479926628108998</v>
      </c>
      <c r="U110">
        <v>44.514919316110998</v>
      </c>
      <c r="V110">
        <v>40.906987075811202</v>
      </c>
    </row>
    <row r="111" spans="1:22" x14ac:dyDescent="0.25">
      <c r="A111" s="12" t="s">
        <v>30</v>
      </c>
      <c r="B111" s="12" t="s">
        <v>77</v>
      </c>
      <c r="C111" s="12" t="s">
        <v>112</v>
      </c>
      <c r="D111">
        <v>60.413811544877298</v>
      </c>
      <c r="E111">
        <v>64.534186699809894</v>
      </c>
      <c r="F111">
        <v>69.705009103587301</v>
      </c>
      <c r="G111">
        <v>77.412189831102495</v>
      </c>
      <c r="H111">
        <v>85.323797714782302</v>
      </c>
      <c r="I111">
        <v>84.890574776785698</v>
      </c>
      <c r="J111">
        <v>84.429539178813002</v>
      </c>
      <c r="K111">
        <v>83.065891675239698</v>
      </c>
      <c r="L111">
        <v>80.231748469054807</v>
      </c>
      <c r="M111">
        <v>79.898840180212702</v>
      </c>
      <c r="N111">
        <v>77.709010089823394</v>
      </c>
      <c r="O111">
        <v>73.718414828759194</v>
      </c>
      <c r="P111">
        <v>68.615888508390498</v>
      </c>
      <c r="Q111">
        <v>64.449935599672997</v>
      </c>
      <c r="R111">
        <v>60.4412522967936</v>
      </c>
      <c r="S111">
        <v>56.560992276985402</v>
      </c>
      <c r="T111">
        <v>52.537195108415901</v>
      </c>
      <c r="U111">
        <v>48.412207781602703</v>
      </c>
      <c r="V111">
        <v>44.471871372342797</v>
      </c>
    </row>
    <row r="112" spans="1:22" x14ac:dyDescent="0.25">
      <c r="A112" s="12" t="s">
        <v>30</v>
      </c>
      <c r="B112" s="12" t="s">
        <v>77</v>
      </c>
      <c r="C112" s="12" t="s">
        <v>113</v>
      </c>
      <c r="D112">
        <v>53.576840823203803</v>
      </c>
      <c r="E112">
        <v>59.568072976082298</v>
      </c>
      <c r="F112">
        <v>63.532930241431899</v>
      </c>
      <c r="G112">
        <v>68.634158853684596</v>
      </c>
      <c r="H112">
        <v>76.247195958630101</v>
      </c>
      <c r="I112">
        <v>84.100702910031302</v>
      </c>
      <c r="J112">
        <v>83.718452862897294</v>
      </c>
      <c r="K112">
        <v>83.305859071342894</v>
      </c>
      <c r="L112">
        <v>82.004292853495002</v>
      </c>
      <c r="M112">
        <v>79.233009784497099</v>
      </c>
      <c r="N112">
        <v>78.943459146521803</v>
      </c>
      <c r="O112">
        <v>76.8899197689461</v>
      </c>
      <c r="P112">
        <v>73.038846810367005</v>
      </c>
      <c r="Q112">
        <v>68.072389583594699</v>
      </c>
      <c r="R112">
        <v>64.026388822083305</v>
      </c>
      <c r="S112">
        <v>60.126783853113103</v>
      </c>
      <c r="T112">
        <v>56.3449799137138</v>
      </c>
      <c r="U112">
        <v>52.409952324325097</v>
      </c>
      <c r="V112">
        <v>48.363744882270801</v>
      </c>
    </row>
    <row r="113" spans="1:22" x14ac:dyDescent="0.25">
      <c r="A113" s="12" t="s">
        <v>30</v>
      </c>
      <c r="B113" s="12" t="s">
        <v>77</v>
      </c>
      <c r="C113" s="12" t="s">
        <v>114</v>
      </c>
      <c r="D113">
        <v>44.9001352685708</v>
      </c>
      <c r="E113">
        <v>52.695269766006199</v>
      </c>
      <c r="F113">
        <v>58.573083173710202</v>
      </c>
      <c r="G113">
        <v>62.527689063088701</v>
      </c>
      <c r="H113">
        <v>67.550563193874396</v>
      </c>
      <c r="I113">
        <v>75.079917604036893</v>
      </c>
      <c r="J113">
        <v>82.890441691825899</v>
      </c>
      <c r="K113">
        <v>82.563415673861599</v>
      </c>
      <c r="L113">
        <v>82.2357197536911</v>
      </c>
      <c r="M113">
        <v>81.006532238544295</v>
      </c>
      <c r="N113">
        <v>78.308600535586706</v>
      </c>
      <c r="O113">
        <v>78.141375259026603</v>
      </c>
      <c r="P113">
        <v>76.207806977685493</v>
      </c>
      <c r="Q113">
        <v>72.4823710369553</v>
      </c>
      <c r="R113">
        <v>67.638685869906496</v>
      </c>
      <c r="S113">
        <v>63.702751214303802</v>
      </c>
      <c r="T113">
        <v>59.902291465361998</v>
      </c>
      <c r="U113">
        <v>56.209519577163498</v>
      </c>
      <c r="V113">
        <v>52.353565348649902</v>
      </c>
    </row>
    <row r="114" spans="1:22" x14ac:dyDescent="0.25">
      <c r="A114" s="12" t="s">
        <v>30</v>
      </c>
      <c r="B114" s="12" t="s">
        <v>77</v>
      </c>
      <c r="C114" s="12" t="s">
        <v>115</v>
      </c>
      <c r="D114">
        <v>36.284879063189699</v>
      </c>
      <c r="E114">
        <v>43.891275457582097</v>
      </c>
      <c r="F114">
        <v>51.546280058936397</v>
      </c>
      <c r="G114">
        <v>57.424265965462901</v>
      </c>
      <c r="H114">
        <v>61.3836702092105</v>
      </c>
      <c r="I114">
        <v>66.366797048230296</v>
      </c>
      <c r="J114">
        <v>73.859875416974106</v>
      </c>
      <c r="K114">
        <v>81.665033394777097</v>
      </c>
      <c r="L114">
        <v>81.454836802149501</v>
      </c>
      <c r="M114">
        <v>81.231335860675998</v>
      </c>
      <c r="N114">
        <v>80.099978647908202</v>
      </c>
      <c r="O114">
        <v>77.546200637083501</v>
      </c>
      <c r="P114">
        <v>77.489828801421694</v>
      </c>
      <c r="Q114">
        <v>75.667929507034799</v>
      </c>
      <c r="R114">
        <v>72.055405869192299</v>
      </c>
      <c r="S114">
        <v>67.319757370399202</v>
      </c>
      <c r="T114">
        <v>63.477474529807097</v>
      </c>
      <c r="U114">
        <v>59.759388438708903</v>
      </c>
      <c r="V114">
        <v>56.1379988922221</v>
      </c>
    </row>
    <row r="115" spans="1:22" x14ac:dyDescent="0.25">
      <c r="A115" s="12" t="s">
        <v>30</v>
      </c>
      <c r="B115" s="12" t="s">
        <v>77</v>
      </c>
      <c r="C115" s="12" t="s">
        <v>116</v>
      </c>
      <c r="D115">
        <v>29.2572152701911</v>
      </c>
      <c r="E115">
        <v>35.265785160272898</v>
      </c>
      <c r="F115">
        <v>42.689928814104</v>
      </c>
      <c r="G115">
        <v>50.2881215048291</v>
      </c>
      <c r="H115">
        <v>56.160414312338503</v>
      </c>
      <c r="I115">
        <v>60.140943396420901</v>
      </c>
      <c r="J115">
        <v>65.125374837733403</v>
      </c>
      <c r="K115">
        <v>72.615455280696295</v>
      </c>
      <c r="L115">
        <v>80.470370935464501</v>
      </c>
      <c r="M115">
        <v>80.391122596169495</v>
      </c>
      <c r="N115">
        <v>80.290750254345497</v>
      </c>
      <c r="O115">
        <v>79.301793282034893</v>
      </c>
      <c r="P115">
        <v>76.883644645295703</v>
      </c>
      <c r="Q115">
        <v>76.934884927313206</v>
      </c>
      <c r="R115">
        <v>75.220221191463807</v>
      </c>
      <c r="S115">
        <v>71.713200942960597</v>
      </c>
      <c r="T115">
        <v>67.073785872062501</v>
      </c>
      <c r="U115">
        <v>63.311989207316898</v>
      </c>
      <c r="V115">
        <v>59.661737752074998</v>
      </c>
    </row>
    <row r="116" spans="1:22" x14ac:dyDescent="0.25">
      <c r="A116" s="12" t="s">
        <v>30</v>
      </c>
      <c r="B116" s="12" t="s">
        <v>77</v>
      </c>
      <c r="C116" s="12" t="s">
        <v>117</v>
      </c>
      <c r="D116">
        <v>23.759426128288599</v>
      </c>
      <c r="E116">
        <v>28.238370902704599</v>
      </c>
      <c r="F116">
        <v>34.131113517788798</v>
      </c>
      <c r="G116">
        <v>41.405761906769101</v>
      </c>
      <c r="H116">
        <v>48.946790163183103</v>
      </c>
      <c r="I116">
        <v>54.811296119342302</v>
      </c>
      <c r="J116">
        <v>58.828760934881203</v>
      </c>
      <c r="K116">
        <v>63.836224430300298</v>
      </c>
      <c r="L116">
        <v>71.364427849089395</v>
      </c>
      <c r="M116">
        <v>79.262061276404197</v>
      </c>
      <c r="N116">
        <v>79.336794165087497</v>
      </c>
      <c r="O116">
        <v>79.393966404927298</v>
      </c>
      <c r="P116">
        <v>78.546173280681103</v>
      </c>
      <c r="Q116">
        <v>76.266836361951903</v>
      </c>
      <c r="R116">
        <v>76.427026044331598</v>
      </c>
      <c r="S116">
        <v>74.820070925355694</v>
      </c>
      <c r="T116">
        <v>71.414124567399696</v>
      </c>
      <c r="U116">
        <v>66.863576287513496</v>
      </c>
      <c r="V116">
        <v>63.172049071649802</v>
      </c>
    </row>
    <row r="117" spans="1:22" x14ac:dyDescent="0.25">
      <c r="A117" s="12" t="s">
        <v>30</v>
      </c>
      <c r="B117" s="12" t="s">
        <v>77</v>
      </c>
      <c r="C117" s="12" t="s">
        <v>118</v>
      </c>
      <c r="D117">
        <v>80.198937999999899</v>
      </c>
      <c r="E117">
        <v>87.793532532119997</v>
      </c>
      <c r="F117">
        <v>86.937222510450098</v>
      </c>
      <c r="G117">
        <v>86.230445437612104</v>
      </c>
      <c r="H117">
        <v>84.657134402075897</v>
      </c>
      <c r="I117">
        <v>81.604039326881406</v>
      </c>
      <c r="J117">
        <v>81.114949902007297</v>
      </c>
      <c r="K117">
        <v>78.764131809413598</v>
      </c>
      <c r="L117">
        <v>74.599133103299394</v>
      </c>
      <c r="M117">
        <v>69.335106104061893</v>
      </c>
      <c r="N117">
        <v>65.030035878883098</v>
      </c>
      <c r="O117">
        <v>60.903778871780297</v>
      </c>
      <c r="P117">
        <v>56.9222427556399</v>
      </c>
      <c r="Q117">
        <v>52.8108379332851</v>
      </c>
      <c r="R117">
        <v>48.610465069831399</v>
      </c>
      <c r="S117">
        <v>44.606544741615203</v>
      </c>
      <c r="T117">
        <v>40.965544056888803</v>
      </c>
      <c r="U117">
        <v>37.655632327293702</v>
      </c>
      <c r="V117">
        <v>34.571785948464701</v>
      </c>
    </row>
    <row r="118" spans="1:22" x14ac:dyDescent="0.25">
      <c r="A118" s="12" t="s">
        <v>30</v>
      </c>
      <c r="B118" s="12" t="s">
        <v>77</v>
      </c>
      <c r="C118" s="12" t="s">
        <v>119</v>
      </c>
      <c r="D118">
        <v>19.492336990816099</v>
      </c>
      <c r="E118">
        <v>22.695396731018299</v>
      </c>
      <c r="F118">
        <v>27.127785844283402</v>
      </c>
      <c r="G118">
        <v>32.874071060907298</v>
      </c>
      <c r="H118">
        <v>39.997836867158099</v>
      </c>
      <c r="I118">
        <v>47.4738636791175</v>
      </c>
      <c r="J118">
        <v>53.327762336347099</v>
      </c>
      <c r="K118">
        <v>57.387841832079303</v>
      </c>
      <c r="L118">
        <v>62.443236631010798</v>
      </c>
      <c r="M118">
        <v>69.984733309686703</v>
      </c>
      <c r="N118">
        <v>77.936473672327097</v>
      </c>
      <c r="O118">
        <v>78.202474110209096</v>
      </c>
      <c r="P118">
        <v>78.430337066714301</v>
      </c>
      <c r="Q118">
        <v>77.742637381563</v>
      </c>
      <c r="R118">
        <v>75.619287266749396</v>
      </c>
      <c r="S118">
        <v>75.900820089392397</v>
      </c>
      <c r="T118">
        <v>74.410058229981004</v>
      </c>
      <c r="U118">
        <v>71.110248884232405</v>
      </c>
      <c r="V118">
        <v>66.648842790859902</v>
      </c>
    </row>
    <row r="119" spans="1:22" x14ac:dyDescent="0.25">
      <c r="A119" s="12" t="s">
        <v>30</v>
      </c>
      <c r="B119" s="12" t="s">
        <v>77</v>
      </c>
      <c r="C119" s="12" t="s">
        <v>120</v>
      </c>
      <c r="D119">
        <v>15.476830287420199</v>
      </c>
      <c r="E119">
        <v>18.313707740638201</v>
      </c>
      <c r="F119">
        <v>21.507771469894301</v>
      </c>
      <c r="G119">
        <v>25.822311028677301</v>
      </c>
      <c r="H119">
        <v>31.410402062438301</v>
      </c>
      <c r="I119">
        <v>38.362181853516802</v>
      </c>
      <c r="J119">
        <v>45.756901179010001</v>
      </c>
      <c r="K119">
        <v>51.6016315298249</v>
      </c>
      <c r="L119">
        <v>55.721618878951404</v>
      </c>
      <c r="M119">
        <v>60.8000716398573</v>
      </c>
      <c r="N119">
        <v>68.3687947967545</v>
      </c>
      <c r="O119">
        <v>76.409205062233397</v>
      </c>
      <c r="P119">
        <v>76.901406332691096</v>
      </c>
      <c r="Q119">
        <v>77.334041383143301</v>
      </c>
      <c r="R119">
        <v>76.836773685461793</v>
      </c>
      <c r="S119">
        <v>74.897991322781095</v>
      </c>
      <c r="T119">
        <v>75.318701917934902</v>
      </c>
      <c r="U119">
        <v>73.959363977804301</v>
      </c>
      <c r="V119">
        <v>70.775249625245294</v>
      </c>
    </row>
    <row r="120" spans="1:22" x14ac:dyDescent="0.25">
      <c r="A120" s="12" t="s">
        <v>30</v>
      </c>
      <c r="B120" s="12" t="s">
        <v>77</v>
      </c>
      <c r="C120" s="12" t="s">
        <v>121</v>
      </c>
      <c r="D120">
        <v>11.549548101570499</v>
      </c>
      <c r="E120">
        <v>14.1464320806574</v>
      </c>
      <c r="F120">
        <v>16.933371269597501</v>
      </c>
      <c r="G120">
        <v>20.022614754257798</v>
      </c>
      <c r="H120">
        <v>24.194362615073199</v>
      </c>
      <c r="I120">
        <v>29.584569445735699</v>
      </c>
      <c r="J120">
        <v>36.317666343850597</v>
      </c>
      <c r="K120">
        <v>43.615658338414697</v>
      </c>
      <c r="L120">
        <v>49.453045733050203</v>
      </c>
      <c r="M120">
        <v>53.605062570679699</v>
      </c>
      <c r="N120">
        <v>58.731555733265203</v>
      </c>
      <c r="O120">
        <v>66.370861380413501</v>
      </c>
      <c r="P120">
        <v>74.532209741418498</v>
      </c>
      <c r="Q120">
        <v>75.313362019004302</v>
      </c>
      <c r="R120">
        <v>76.003919519867495</v>
      </c>
      <c r="S120">
        <v>75.749030130838705</v>
      </c>
      <c r="T120">
        <v>74.037371844486898</v>
      </c>
      <c r="U120">
        <v>74.628498108457606</v>
      </c>
      <c r="V120">
        <v>73.425487786849203</v>
      </c>
    </row>
    <row r="121" spans="1:22" x14ac:dyDescent="0.25">
      <c r="A121" s="12" t="s">
        <v>30</v>
      </c>
      <c r="B121" s="12" t="s">
        <v>77</v>
      </c>
      <c r="C121" s="12" t="s">
        <v>122</v>
      </c>
      <c r="D121">
        <v>8.3386499995598093</v>
      </c>
      <c r="E121">
        <v>10.0578196594698</v>
      </c>
      <c r="F121">
        <v>12.5339881872159</v>
      </c>
      <c r="G121">
        <v>15.1580834327281</v>
      </c>
      <c r="H121">
        <v>18.101548633506301</v>
      </c>
      <c r="I121">
        <v>22.0734733898692</v>
      </c>
      <c r="J121">
        <v>27.192885338751001</v>
      </c>
      <c r="K121">
        <v>33.6479014420471</v>
      </c>
      <c r="L121">
        <v>40.8132082018708</v>
      </c>
      <c r="M121">
        <v>46.5866749413142</v>
      </c>
      <c r="N121">
        <v>50.801124978549304</v>
      </c>
      <c r="O121">
        <v>56.0285255819093</v>
      </c>
      <c r="P121">
        <v>63.757505785022303</v>
      </c>
      <c r="Q121">
        <v>72.072232232549396</v>
      </c>
      <c r="R121">
        <v>73.227284626732796</v>
      </c>
      <c r="S121">
        <v>74.256984263717598</v>
      </c>
      <c r="T121">
        <v>74.315052852170794</v>
      </c>
      <c r="U121">
        <v>72.899574447593594</v>
      </c>
      <c r="V121">
        <v>73.709549706934894</v>
      </c>
    </row>
    <row r="122" spans="1:22" x14ac:dyDescent="0.25">
      <c r="A122" s="12" t="s">
        <v>30</v>
      </c>
      <c r="B122" s="12" t="s">
        <v>77</v>
      </c>
      <c r="C122" s="12" t="s">
        <v>123</v>
      </c>
      <c r="D122">
        <v>5.8634870000000001</v>
      </c>
      <c r="E122">
        <v>6.6960460150461101</v>
      </c>
      <c r="F122">
        <v>8.2702350866615397</v>
      </c>
      <c r="G122">
        <v>10.4893297744308</v>
      </c>
      <c r="H122">
        <v>12.889121009035399</v>
      </c>
      <c r="I122">
        <v>15.614261483088701</v>
      </c>
      <c r="J122">
        <v>19.2995737076767</v>
      </c>
      <c r="K122">
        <v>24.063903676644699</v>
      </c>
      <c r="L122">
        <v>30.1435127794241</v>
      </c>
      <c r="M122">
        <v>37.053155192603903</v>
      </c>
      <c r="N122">
        <v>42.740568966118097</v>
      </c>
      <c r="O122">
        <v>47.047299416847501</v>
      </c>
      <c r="P122">
        <v>52.375541133054298</v>
      </c>
      <c r="Q122">
        <v>60.183155538729103</v>
      </c>
      <c r="R122">
        <v>68.662927340903906</v>
      </c>
      <c r="S122">
        <v>70.306312074935306</v>
      </c>
      <c r="T122">
        <v>71.778478627737201</v>
      </c>
      <c r="U122">
        <v>72.256238952678899</v>
      </c>
      <c r="V122">
        <v>71.241428912846203</v>
      </c>
    </row>
    <row r="123" spans="1:22" x14ac:dyDescent="0.25">
      <c r="A123" s="12" t="s">
        <v>30</v>
      </c>
      <c r="B123" s="12" t="s">
        <v>77</v>
      </c>
      <c r="C123" s="12" t="s">
        <v>124</v>
      </c>
      <c r="D123">
        <v>3.68797299962297</v>
      </c>
      <c r="E123">
        <v>4.1141440227021802</v>
      </c>
      <c r="F123">
        <v>4.8444710100368003</v>
      </c>
      <c r="G123">
        <v>6.1275370060174401</v>
      </c>
      <c r="H123">
        <v>7.9969399247689097</v>
      </c>
      <c r="I123">
        <v>10.0732483586839</v>
      </c>
      <c r="J123">
        <v>12.4753009414984</v>
      </c>
      <c r="K123">
        <v>15.776639010546001</v>
      </c>
      <c r="L123">
        <v>20.060844297004699</v>
      </c>
      <c r="M123">
        <v>25.572870596300199</v>
      </c>
      <c r="N123">
        <v>32.117016656892602</v>
      </c>
      <c r="O123">
        <v>37.664105512798102</v>
      </c>
      <c r="P123">
        <v>42.006496686334302</v>
      </c>
      <c r="Q123">
        <v>47.380851345636501</v>
      </c>
      <c r="R123">
        <v>55.205516706523703</v>
      </c>
      <c r="S123">
        <v>63.837916859735302</v>
      </c>
      <c r="T123">
        <v>66.096100095695704</v>
      </c>
      <c r="U123">
        <v>68.145374478588394</v>
      </c>
      <c r="V123">
        <v>69.181369623253204</v>
      </c>
    </row>
    <row r="124" spans="1:22" x14ac:dyDescent="0.25">
      <c r="A124" s="12" t="s">
        <v>30</v>
      </c>
      <c r="B124" s="12" t="s">
        <v>77</v>
      </c>
      <c r="C124" s="12" t="s">
        <v>125</v>
      </c>
      <c r="D124">
        <v>1.7597559999999901</v>
      </c>
      <c r="E124">
        <v>2.11273523823587</v>
      </c>
      <c r="F124">
        <v>2.45023080667483</v>
      </c>
      <c r="G124">
        <v>2.9686563693366002</v>
      </c>
      <c r="H124">
        <v>3.9033017397699199</v>
      </c>
      <c r="I124">
        <v>5.3216553556889101</v>
      </c>
      <c r="J124">
        <v>6.96728407864543</v>
      </c>
      <c r="K124">
        <v>8.9413089750534596</v>
      </c>
      <c r="L124">
        <v>11.72151494087</v>
      </c>
      <c r="M124">
        <v>15.319455547431501</v>
      </c>
      <c r="N124">
        <v>20.0957662350886</v>
      </c>
      <c r="O124">
        <v>26.071270178595299</v>
      </c>
      <c r="P124">
        <v>31.290829460019498</v>
      </c>
      <c r="Q124">
        <v>35.524192659178802</v>
      </c>
      <c r="R124">
        <v>40.803625617918101</v>
      </c>
      <c r="S124">
        <v>48.486234231840299</v>
      </c>
      <c r="T124">
        <v>57.149150262714997</v>
      </c>
      <c r="U124">
        <v>60.1197470041988</v>
      </c>
      <c r="V124">
        <v>62.856050137593897</v>
      </c>
    </row>
    <row r="125" spans="1:22" x14ac:dyDescent="0.25">
      <c r="A125" s="12" t="s">
        <v>30</v>
      </c>
      <c r="B125" s="12" t="s">
        <v>77</v>
      </c>
      <c r="C125" s="12" t="s">
        <v>126</v>
      </c>
      <c r="D125">
        <v>0.61863699999999899</v>
      </c>
      <c r="E125">
        <v>0.75054229205406198</v>
      </c>
      <c r="F125">
        <v>0.95376562167339296</v>
      </c>
      <c r="G125">
        <v>1.14364352298106</v>
      </c>
      <c r="H125">
        <v>1.45121242429112</v>
      </c>
      <c r="I125">
        <v>2.0214773105105199</v>
      </c>
      <c r="J125">
        <v>2.94696447445566</v>
      </c>
      <c r="K125">
        <v>4.10025488916963</v>
      </c>
      <c r="L125">
        <v>5.5541590253370297</v>
      </c>
      <c r="M125">
        <v>7.6505391991680103</v>
      </c>
      <c r="N125">
        <v>10.439707189673801</v>
      </c>
      <c r="O125">
        <v>14.2904987309429</v>
      </c>
      <c r="P125">
        <v>19.371691750670699</v>
      </c>
      <c r="Q125">
        <v>23.966269876787301</v>
      </c>
      <c r="R125">
        <v>27.843995035283299</v>
      </c>
      <c r="S125">
        <v>32.758400886586401</v>
      </c>
      <c r="T125">
        <v>39.973011452828203</v>
      </c>
      <c r="U125">
        <v>48.366317455927899</v>
      </c>
      <c r="V125">
        <v>51.989646086283599</v>
      </c>
    </row>
    <row r="126" spans="1:22" x14ac:dyDescent="0.25">
      <c r="A126" s="12" t="s">
        <v>30</v>
      </c>
      <c r="B126" s="12" t="s">
        <v>77</v>
      </c>
      <c r="C126" s="12" t="s">
        <v>127</v>
      </c>
      <c r="D126">
        <v>0.12397499999929699</v>
      </c>
      <c r="E126">
        <v>0.17999099135532801</v>
      </c>
      <c r="F126">
        <v>0.23205303439201599</v>
      </c>
      <c r="G126">
        <v>0.309834451135787</v>
      </c>
      <c r="H126">
        <v>0.39239177939840097</v>
      </c>
      <c r="I126">
        <v>0.53130394857570196</v>
      </c>
      <c r="J126">
        <v>0.80718418138956005</v>
      </c>
      <c r="K126">
        <v>1.30015405556863</v>
      </c>
      <c r="L126">
        <v>1.97636330601618</v>
      </c>
      <c r="M126">
        <v>2.8762737950923398</v>
      </c>
      <c r="N126">
        <v>4.2557907349274204</v>
      </c>
      <c r="O126">
        <v>6.1726929537158499</v>
      </c>
      <c r="P126">
        <v>8.9399101190640007</v>
      </c>
      <c r="Q126">
        <v>12.8145130345358</v>
      </c>
      <c r="R126">
        <v>16.478095809805101</v>
      </c>
      <c r="S126">
        <v>19.694566606684099</v>
      </c>
      <c r="T126">
        <v>23.8740552451555</v>
      </c>
      <c r="U126">
        <v>30.136407598308899</v>
      </c>
      <c r="V126">
        <v>37.693045035298802</v>
      </c>
    </row>
    <row r="127" spans="1:22" x14ac:dyDescent="0.25">
      <c r="A127" s="12" t="s">
        <v>30</v>
      </c>
      <c r="B127" s="12" t="s">
        <v>77</v>
      </c>
      <c r="C127" s="12" t="s">
        <v>128</v>
      </c>
      <c r="D127">
        <v>1.48429999999999E-2</v>
      </c>
      <c r="E127">
        <v>2.21808515857954E-2</v>
      </c>
      <c r="F127">
        <v>3.5440761502882799E-2</v>
      </c>
      <c r="G127">
        <v>4.77589950430021E-2</v>
      </c>
      <c r="H127">
        <v>6.9036256574169494E-2</v>
      </c>
      <c r="I127">
        <v>9.4104950929712702E-2</v>
      </c>
      <c r="J127">
        <v>0.13966535216401599</v>
      </c>
      <c r="K127">
        <v>0.240566691694893</v>
      </c>
      <c r="L127">
        <v>0.44208780223581801</v>
      </c>
      <c r="M127">
        <v>0.75003817846406395</v>
      </c>
      <c r="N127">
        <v>1.20270805193584</v>
      </c>
      <c r="O127">
        <v>1.9507046285857601</v>
      </c>
      <c r="P127">
        <v>3.0569943158855901</v>
      </c>
      <c r="Q127">
        <v>4.7526314336398903</v>
      </c>
      <c r="R127">
        <v>7.3018112587962696</v>
      </c>
      <c r="S127">
        <v>9.8487552922717398</v>
      </c>
      <c r="T127">
        <v>12.1715599530713</v>
      </c>
      <c r="U127">
        <v>15.268637887401701</v>
      </c>
      <c r="V127">
        <v>20.025648949242701</v>
      </c>
    </row>
    <row r="128" spans="1:22" x14ac:dyDescent="0.25">
      <c r="A128" s="12" t="s">
        <v>30</v>
      </c>
      <c r="B128" s="12" t="s">
        <v>78</v>
      </c>
      <c r="C128" s="12" t="s">
        <v>87</v>
      </c>
      <c r="D128">
        <v>28.954937999999899</v>
      </c>
      <c r="E128">
        <v>27.806584808641698</v>
      </c>
      <c r="F128">
        <v>27.630985850342402</v>
      </c>
      <c r="G128">
        <v>27.162334507548</v>
      </c>
      <c r="H128">
        <v>26.5432420269366</v>
      </c>
      <c r="I128">
        <v>26.439529423284899</v>
      </c>
      <c r="J128">
        <v>26.5881314127761</v>
      </c>
      <c r="K128">
        <v>26.517208768095401</v>
      </c>
      <c r="L128">
        <v>26.173637870255799</v>
      </c>
      <c r="M128">
        <v>25.764590547169</v>
      </c>
      <c r="N128">
        <v>25.3798611168306</v>
      </c>
      <c r="O128">
        <v>25.067398927137699</v>
      </c>
      <c r="P128">
        <v>24.789195305614399</v>
      </c>
      <c r="Q128">
        <v>24.448563051703999</v>
      </c>
      <c r="R128">
        <v>23.979732802079599</v>
      </c>
      <c r="S128">
        <v>23.412317791384702</v>
      </c>
      <c r="T128">
        <v>22.8183774255725</v>
      </c>
      <c r="U128">
        <v>22.2479337719247</v>
      </c>
      <c r="V128">
        <v>21.704297248406899</v>
      </c>
    </row>
    <row r="129" spans="1:22" x14ac:dyDescent="0.25">
      <c r="A129" s="12" t="s">
        <v>30</v>
      </c>
      <c r="B129" s="12" t="s">
        <v>78</v>
      </c>
      <c r="C129" s="12" t="s">
        <v>88</v>
      </c>
      <c r="D129">
        <v>28.117477999999998</v>
      </c>
      <c r="E129">
        <v>28.5587067344483</v>
      </c>
      <c r="F129">
        <v>29.8408891262197</v>
      </c>
      <c r="G129">
        <v>28.608181962774701</v>
      </c>
      <c r="H129">
        <v>28.3907944588798</v>
      </c>
      <c r="I129">
        <v>27.8690464991388</v>
      </c>
      <c r="J129">
        <v>27.202551264275598</v>
      </c>
      <c r="K129">
        <v>27.076471077776301</v>
      </c>
      <c r="L129">
        <v>27.203135805170501</v>
      </c>
      <c r="M129">
        <v>27.101220770691199</v>
      </c>
      <c r="N129">
        <v>26.716718824894301</v>
      </c>
      <c r="O129">
        <v>26.246259169702299</v>
      </c>
      <c r="P129">
        <v>25.777740675380201</v>
      </c>
      <c r="Q129">
        <v>25.388926498821402</v>
      </c>
      <c r="R129">
        <v>25.041301044894698</v>
      </c>
      <c r="S129">
        <v>24.6358945469273</v>
      </c>
      <c r="T129">
        <v>24.106657927934901</v>
      </c>
      <c r="U129">
        <v>23.484041072581601</v>
      </c>
      <c r="V129">
        <v>22.840284782781701</v>
      </c>
    </row>
    <row r="130" spans="1:22" x14ac:dyDescent="0.25">
      <c r="A130" s="12" t="s">
        <v>30</v>
      </c>
      <c r="B130" s="12" t="s">
        <v>78</v>
      </c>
      <c r="C130" s="12" t="s">
        <v>89</v>
      </c>
      <c r="D130">
        <v>0.15440396996517899</v>
      </c>
      <c r="E130">
        <v>0.29357602529110899</v>
      </c>
      <c r="F130">
        <v>0.44292820622415602</v>
      </c>
      <c r="G130">
        <v>0.78888625553477398</v>
      </c>
      <c r="H130">
        <v>1.20225764614005</v>
      </c>
      <c r="I130">
        <v>1.705773041337</v>
      </c>
      <c r="J130">
        <v>2.4837529701937999</v>
      </c>
      <c r="K130">
        <v>3.6829050495939999</v>
      </c>
      <c r="L130">
        <v>5.9232780860338297</v>
      </c>
      <c r="M130">
        <v>8.3426006913119792</v>
      </c>
      <c r="N130">
        <v>11.3397233111878</v>
      </c>
      <c r="O130">
        <v>15.0433149244302</v>
      </c>
      <c r="P130">
        <v>18.2855954278163</v>
      </c>
      <c r="Q130">
        <v>21.0190341711778</v>
      </c>
      <c r="R130">
        <v>22.811104691573298</v>
      </c>
      <c r="S130">
        <v>25.019802712812101</v>
      </c>
      <c r="T130">
        <v>26.796178074395002</v>
      </c>
      <c r="U130">
        <v>27.557161631125801</v>
      </c>
      <c r="V130">
        <v>27.384434413398999</v>
      </c>
    </row>
    <row r="131" spans="1:22" x14ac:dyDescent="0.25">
      <c r="A131" s="12" t="s">
        <v>30</v>
      </c>
      <c r="B131" s="12" t="s">
        <v>78</v>
      </c>
      <c r="C131" s="12" t="s">
        <v>90</v>
      </c>
      <c r="D131">
        <v>29.967005980380598</v>
      </c>
      <c r="E131">
        <v>28.296013356298101</v>
      </c>
      <c r="F131">
        <v>28.7134707379569</v>
      </c>
      <c r="G131">
        <v>30.005481856954098</v>
      </c>
      <c r="H131">
        <v>28.776695251982702</v>
      </c>
      <c r="I131">
        <v>28.555268295871102</v>
      </c>
      <c r="J131">
        <v>28.0265154596046</v>
      </c>
      <c r="K131">
        <v>27.353122827868301</v>
      </c>
      <c r="L131">
        <v>27.224308858255</v>
      </c>
      <c r="M131">
        <v>27.347522832335201</v>
      </c>
      <c r="N131">
        <v>27.239578137224701</v>
      </c>
      <c r="O131">
        <v>26.8328721053031</v>
      </c>
      <c r="P131">
        <v>26.341706402276699</v>
      </c>
      <c r="Q131">
        <v>25.853852999524701</v>
      </c>
      <c r="R131">
        <v>25.447093231930999</v>
      </c>
      <c r="S131">
        <v>25.082759081469199</v>
      </c>
      <c r="T131">
        <v>24.661761441185</v>
      </c>
      <c r="U131">
        <v>24.118151040682498</v>
      </c>
      <c r="V131">
        <v>23.482429107334202</v>
      </c>
    </row>
    <row r="132" spans="1:22" x14ac:dyDescent="0.25">
      <c r="A132" s="12" t="s">
        <v>30</v>
      </c>
      <c r="B132" s="12" t="s">
        <v>78</v>
      </c>
      <c r="C132" s="12" t="s">
        <v>91</v>
      </c>
      <c r="D132">
        <v>31.279799998011299</v>
      </c>
      <c r="E132">
        <v>30.198017926636702</v>
      </c>
      <c r="F132">
        <v>28.497673048264499</v>
      </c>
      <c r="G132">
        <v>28.921115283334199</v>
      </c>
      <c r="H132">
        <v>30.225228414187502</v>
      </c>
      <c r="I132">
        <v>28.998576278901499</v>
      </c>
      <c r="J132">
        <v>28.773347629993498</v>
      </c>
      <c r="K132">
        <v>28.237468951351801</v>
      </c>
      <c r="L132">
        <v>27.5563029696354</v>
      </c>
      <c r="M132">
        <v>27.424433817045301</v>
      </c>
      <c r="N132">
        <v>27.543149083203801</v>
      </c>
      <c r="O132">
        <v>27.404922584420198</v>
      </c>
      <c r="P132">
        <v>26.9685945970601</v>
      </c>
      <c r="Q132">
        <v>26.449993030920101</v>
      </c>
      <c r="R132">
        <v>25.9361826100012</v>
      </c>
      <c r="S132">
        <v>25.505266195043401</v>
      </c>
      <c r="T132">
        <v>25.118761453161699</v>
      </c>
      <c r="U132">
        <v>24.677353310765199</v>
      </c>
      <c r="V132">
        <v>24.115058853002701</v>
      </c>
    </row>
    <row r="133" spans="1:22" x14ac:dyDescent="0.25">
      <c r="A133" s="12" t="s">
        <v>30</v>
      </c>
      <c r="B133" s="12" t="s">
        <v>78</v>
      </c>
      <c r="C133" s="12" t="s">
        <v>92</v>
      </c>
      <c r="D133">
        <v>32.838711997573</v>
      </c>
      <c r="E133">
        <v>33.022408531381203</v>
      </c>
      <c r="F133">
        <v>31.730283466183401</v>
      </c>
      <c r="G133">
        <v>30.014133693691399</v>
      </c>
      <c r="H133">
        <v>30.454430142667601</v>
      </c>
      <c r="I133">
        <v>31.820097155104602</v>
      </c>
      <c r="J133">
        <v>30.563873020212299</v>
      </c>
      <c r="K133">
        <v>30.2997951253653</v>
      </c>
      <c r="L133">
        <v>29.705808659052099</v>
      </c>
      <c r="M133">
        <v>28.959347996706502</v>
      </c>
      <c r="N133">
        <v>28.794414143877798</v>
      </c>
      <c r="O133">
        <v>28.7068386511928</v>
      </c>
      <c r="P133">
        <v>28.3659077901317</v>
      </c>
      <c r="Q133">
        <v>27.734600346519301</v>
      </c>
      <c r="R133">
        <v>27.036611504461501</v>
      </c>
      <c r="S133">
        <v>26.356173051527801</v>
      </c>
      <c r="T133">
        <v>25.771678018830599</v>
      </c>
      <c r="U133">
        <v>25.2441778123912</v>
      </c>
      <c r="V133">
        <v>24.6733261786467</v>
      </c>
    </row>
    <row r="134" spans="1:22" x14ac:dyDescent="0.25">
      <c r="A134" s="12" t="s">
        <v>30</v>
      </c>
      <c r="B134" s="12" t="s">
        <v>78</v>
      </c>
      <c r="C134" s="12" t="s">
        <v>93</v>
      </c>
      <c r="D134">
        <v>32.641567001919803</v>
      </c>
      <c r="E134">
        <v>34.322734538346197</v>
      </c>
      <c r="F134">
        <v>34.380219297623803</v>
      </c>
      <c r="G134">
        <v>33.090760409682197</v>
      </c>
      <c r="H134">
        <v>31.387649245703301</v>
      </c>
      <c r="I134">
        <v>31.846806375746301</v>
      </c>
      <c r="J134">
        <v>33.264007479279798</v>
      </c>
      <c r="K134">
        <v>32.005653673403202</v>
      </c>
      <c r="L134">
        <v>31.699472770076898</v>
      </c>
      <c r="M134">
        <v>31.0422668604375</v>
      </c>
      <c r="N134">
        <v>30.2305730491708</v>
      </c>
      <c r="O134">
        <v>29.8798725180601</v>
      </c>
      <c r="P134">
        <v>29.6104678104881</v>
      </c>
      <c r="Q134">
        <v>29.0909699727919</v>
      </c>
      <c r="R134">
        <v>28.288066758074201</v>
      </c>
      <c r="S134">
        <v>27.432095704399401</v>
      </c>
      <c r="T134">
        <v>26.605781576104398</v>
      </c>
      <c r="U134">
        <v>25.887693766660799</v>
      </c>
      <c r="V134">
        <v>25.238870312674301</v>
      </c>
    </row>
    <row r="135" spans="1:22" x14ac:dyDescent="0.25">
      <c r="A135" s="12" t="s">
        <v>30</v>
      </c>
      <c r="B135" s="12" t="s">
        <v>78</v>
      </c>
      <c r="C135" s="12" t="s">
        <v>94</v>
      </c>
      <c r="D135">
        <v>34.431383005009799</v>
      </c>
      <c r="E135">
        <v>33.5255947468263</v>
      </c>
      <c r="F135">
        <v>35.166225492880997</v>
      </c>
      <c r="G135">
        <v>35.304003567811698</v>
      </c>
      <c r="H135">
        <v>34.028424227377698</v>
      </c>
      <c r="I135">
        <v>32.346792251456797</v>
      </c>
      <c r="J135">
        <v>32.826359550891198</v>
      </c>
      <c r="K135">
        <v>34.281415489131</v>
      </c>
      <c r="L135">
        <v>33.027642685672298</v>
      </c>
      <c r="M135">
        <v>32.69399455864</v>
      </c>
      <c r="N135">
        <v>31.993629521192801</v>
      </c>
      <c r="O135">
        <v>31.035811965488602</v>
      </c>
      <c r="P135">
        <v>30.556042371075002</v>
      </c>
      <c r="Q135">
        <v>30.159123069911399</v>
      </c>
      <c r="R135">
        <v>29.513108636167502</v>
      </c>
      <c r="S135">
        <v>28.588864700477501</v>
      </c>
      <c r="T135">
        <v>27.621274004459099</v>
      </c>
      <c r="U135">
        <v>26.6924182793081</v>
      </c>
      <c r="V135">
        <v>25.881177527493001</v>
      </c>
    </row>
    <row r="136" spans="1:22" x14ac:dyDescent="0.25">
      <c r="A136" s="12" t="s">
        <v>30</v>
      </c>
      <c r="B136" s="12" t="s">
        <v>78</v>
      </c>
      <c r="C136" s="12" t="s">
        <v>95</v>
      </c>
      <c r="D136">
        <v>35.108241004134399</v>
      </c>
      <c r="E136">
        <v>34.899315478165001</v>
      </c>
      <c r="F136">
        <v>34.008315649544699</v>
      </c>
      <c r="G136">
        <v>35.724442216606398</v>
      </c>
      <c r="H136">
        <v>35.929163911484501</v>
      </c>
      <c r="I136">
        <v>34.670726940648599</v>
      </c>
      <c r="J136">
        <v>33.009782139472101</v>
      </c>
      <c r="K136">
        <v>33.508821375630802</v>
      </c>
      <c r="L136">
        <v>34.994548416700702</v>
      </c>
      <c r="M136">
        <v>33.744695314540103</v>
      </c>
      <c r="N136">
        <v>33.3955217993907</v>
      </c>
      <c r="O136">
        <v>32.595681865509697</v>
      </c>
      <c r="P136">
        <v>31.534070472581799</v>
      </c>
      <c r="Q136">
        <v>30.9622968572071</v>
      </c>
      <c r="R136">
        <v>30.473965831010599</v>
      </c>
      <c r="S136">
        <v>29.738050363322301</v>
      </c>
      <c r="T136">
        <v>28.728588645174099</v>
      </c>
      <c r="U136">
        <v>27.683150631484001</v>
      </c>
      <c r="V136">
        <v>26.683724185122099</v>
      </c>
    </row>
    <row r="137" spans="1:22" x14ac:dyDescent="0.25">
      <c r="A137" s="12" t="s">
        <v>30</v>
      </c>
      <c r="B137" s="12" t="s">
        <v>78</v>
      </c>
      <c r="C137" s="12" t="s">
        <v>96</v>
      </c>
      <c r="D137">
        <v>35.960032003419997</v>
      </c>
      <c r="E137">
        <v>35.2435550094512</v>
      </c>
      <c r="F137">
        <v>35.071475792460703</v>
      </c>
      <c r="G137">
        <v>34.252959774724999</v>
      </c>
      <c r="H137">
        <v>36.029589961477498</v>
      </c>
      <c r="I137">
        <v>36.2909031701573</v>
      </c>
      <c r="J137">
        <v>35.058438807345802</v>
      </c>
      <c r="K137">
        <v>33.421719638416498</v>
      </c>
      <c r="L137">
        <v>33.940812018404699</v>
      </c>
      <c r="M137">
        <v>35.450350366838599</v>
      </c>
      <c r="N137">
        <v>34.205918228905503</v>
      </c>
      <c r="O137">
        <v>33.796896618771399</v>
      </c>
      <c r="P137">
        <v>32.932957668092598</v>
      </c>
      <c r="Q137">
        <v>31.804502586725999</v>
      </c>
      <c r="R137">
        <v>31.171456472030201</v>
      </c>
      <c r="S137">
        <v>30.622767731740598</v>
      </c>
      <c r="T137">
        <v>29.828672957687999</v>
      </c>
      <c r="U137">
        <v>28.765063640791301</v>
      </c>
      <c r="V137">
        <v>27.670868765907102</v>
      </c>
    </row>
    <row r="138" spans="1:22" x14ac:dyDescent="0.25">
      <c r="A138" s="12" t="s">
        <v>30</v>
      </c>
      <c r="B138" s="12" t="s">
        <v>78</v>
      </c>
      <c r="C138" s="12" t="s">
        <v>97</v>
      </c>
      <c r="D138">
        <v>28.220459999999999</v>
      </c>
      <c r="E138">
        <v>29.531015817673801</v>
      </c>
      <c r="F138">
        <v>28.298689125737098</v>
      </c>
      <c r="G138">
        <v>28.095204377546299</v>
      </c>
      <c r="H138">
        <v>27.591785154902599</v>
      </c>
      <c r="I138">
        <v>26.941512082809599</v>
      </c>
      <c r="J138">
        <v>26.822799145214098</v>
      </c>
      <c r="K138">
        <v>26.9569004398146</v>
      </c>
      <c r="L138">
        <v>26.866940261285599</v>
      </c>
      <c r="M138">
        <v>26.498231922482098</v>
      </c>
      <c r="N138">
        <v>26.063930096623501</v>
      </c>
      <c r="O138">
        <v>25.6286229808765</v>
      </c>
      <c r="P138">
        <v>25.270209125821602</v>
      </c>
      <c r="Q138">
        <v>24.9503597643643</v>
      </c>
      <c r="R138">
        <v>24.570978889101902</v>
      </c>
      <c r="S138">
        <v>24.0659064640693</v>
      </c>
      <c r="T138">
        <v>23.465362185224201</v>
      </c>
      <c r="U138">
        <v>22.8415935704265</v>
      </c>
      <c r="V138">
        <v>22.244465666044</v>
      </c>
    </row>
    <row r="139" spans="1:22" x14ac:dyDescent="0.25">
      <c r="A139" s="12" t="s">
        <v>30</v>
      </c>
      <c r="B139" s="12" t="s">
        <v>78</v>
      </c>
      <c r="C139" s="12" t="s">
        <v>98</v>
      </c>
      <c r="D139">
        <v>33.393476000291898</v>
      </c>
      <c r="E139">
        <v>35.834025112467401</v>
      </c>
      <c r="F139">
        <v>35.178968232520297</v>
      </c>
      <c r="G139">
        <v>35.0922580166784</v>
      </c>
      <c r="H139">
        <v>34.342855110005303</v>
      </c>
      <c r="I139">
        <v>36.173402147655302</v>
      </c>
      <c r="J139">
        <v>36.487138242999798</v>
      </c>
      <c r="K139">
        <v>35.284816674439803</v>
      </c>
      <c r="L139">
        <v>33.675638755468903</v>
      </c>
      <c r="M139">
        <v>34.214412578964698</v>
      </c>
      <c r="N139">
        <v>35.744305063337798</v>
      </c>
      <c r="O139">
        <v>34.459133641779403</v>
      </c>
      <c r="P139">
        <v>34.012556397196597</v>
      </c>
      <c r="Q139">
        <v>33.1078339986855</v>
      </c>
      <c r="R139">
        <v>31.935467062962001</v>
      </c>
      <c r="S139">
        <v>31.2619041511199</v>
      </c>
      <c r="T139">
        <v>30.674233220719699</v>
      </c>
      <c r="U139">
        <v>29.8434720699018</v>
      </c>
      <c r="V139">
        <v>28.7467239881937</v>
      </c>
    </row>
    <row r="140" spans="1:22" x14ac:dyDescent="0.25">
      <c r="A140" s="12" t="s">
        <v>30</v>
      </c>
      <c r="B140" s="12" t="s">
        <v>78</v>
      </c>
      <c r="C140" s="12" t="s">
        <v>99</v>
      </c>
      <c r="D140">
        <v>30.918700999177201</v>
      </c>
      <c r="E140">
        <v>33.060012202514102</v>
      </c>
      <c r="F140">
        <v>35.550388126294699</v>
      </c>
      <c r="G140">
        <v>35.007668714027197</v>
      </c>
      <c r="H140">
        <v>35.008525096871701</v>
      </c>
      <c r="I140">
        <v>34.329937256266099</v>
      </c>
      <c r="J140">
        <v>36.212897518842702</v>
      </c>
      <c r="K140">
        <v>36.576875228631103</v>
      </c>
      <c r="L140">
        <v>35.408347048340197</v>
      </c>
      <c r="M140">
        <v>33.828723227448997</v>
      </c>
      <c r="N140">
        <v>34.387473565779402</v>
      </c>
      <c r="O140">
        <v>35.901131049296197</v>
      </c>
      <c r="P140">
        <v>34.590842994303401</v>
      </c>
      <c r="Q140">
        <v>34.119793775914701</v>
      </c>
      <c r="R140">
        <v>33.1861065563265</v>
      </c>
      <c r="S140">
        <v>31.983926512612999</v>
      </c>
      <c r="T140">
        <v>31.283293514596298</v>
      </c>
      <c r="U140">
        <v>30.6701153909789</v>
      </c>
      <c r="V140">
        <v>29.816208278470601</v>
      </c>
    </row>
    <row r="141" spans="1:22" x14ac:dyDescent="0.25">
      <c r="A141" s="12" t="s">
        <v>30</v>
      </c>
      <c r="B141" s="12" t="s">
        <v>78</v>
      </c>
      <c r="C141" s="12" t="s">
        <v>100</v>
      </c>
      <c r="D141">
        <v>29.1864470055475</v>
      </c>
      <c r="E141">
        <v>30.362290382587499</v>
      </c>
      <c r="F141">
        <v>32.5697288782141</v>
      </c>
      <c r="G141">
        <v>35.144356416115002</v>
      </c>
      <c r="H141">
        <v>34.730422523592601</v>
      </c>
      <c r="I141">
        <v>34.826445061069101</v>
      </c>
      <c r="J141">
        <v>34.2249823392198</v>
      </c>
      <c r="K141">
        <v>36.161802383514697</v>
      </c>
      <c r="L141">
        <v>36.579781112209297</v>
      </c>
      <c r="M141">
        <v>35.451024099601497</v>
      </c>
      <c r="N141">
        <v>33.905208823617301</v>
      </c>
      <c r="O141">
        <v>34.461762561478899</v>
      </c>
      <c r="P141">
        <v>35.965906511586198</v>
      </c>
      <c r="Q141">
        <v>34.640971606517802</v>
      </c>
      <c r="R141">
        <v>34.1509522685622</v>
      </c>
      <c r="S141">
        <v>33.196519296825798</v>
      </c>
      <c r="T141">
        <v>31.974979130675202</v>
      </c>
      <c r="U141">
        <v>31.2567617833617</v>
      </c>
      <c r="V141">
        <v>30.627394909826101</v>
      </c>
    </row>
    <row r="142" spans="1:22" x14ac:dyDescent="0.25">
      <c r="A142" s="12" t="s">
        <v>30</v>
      </c>
      <c r="B142" s="12" t="s">
        <v>78</v>
      </c>
      <c r="C142" s="12" t="s">
        <v>101</v>
      </c>
      <c r="D142">
        <v>23.2849706633958</v>
      </c>
      <c r="E142">
        <v>28.296069362698301</v>
      </c>
      <c r="F142">
        <v>29.578297550105201</v>
      </c>
      <c r="G142">
        <v>31.872103556852799</v>
      </c>
      <c r="H142">
        <v>34.540070815574403</v>
      </c>
      <c r="I142">
        <v>34.277028748355001</v>
      </c>
      <c r="J142">
        <v>34.483245280001697</v>
      </c>
      <c r="K142">
        <v>33.973261255781502</v>
      </c>
      <c r="L142">
        <v>35.971649644452498</v>
      </c>
      <c r="M142">
        <v>36.455381608807897</v>
      </c>
      <c r="N142">
        <v>35.3786570464395</v>
      </c>
      <c r="O142">
        <v>33.859568641707803</v>
      </c>
      <c r="P142">
        <v>34.424424194235399</v>
      </c>
      <c r="Q142">
        <v>35.928559558183402</v>
      </c>
      <c r="R142">
        <v>34.597858162048198</v>
      </c>
      <c r="S142">
        <v>34.097185404848602</v>
      </c>
      <c r="T142">
        <v>33.1331739183845</v>
      </c>
      <c r="U142">
        <v>31.9038524602617</v>
      </c>
      <c r="V142">
        <v>31.1776768023161</v>
      </c>
    </row>
    <row r="143" spans="1:22" x14ac:dyDescent="0.25">
      <c r="A143" s="12" t="s">
        <v>30</v>
      </c>
      <c r="B143" s="12" t="s">
        <v>78</v>
      </c>
      <c r="C143" s="12" t="s">
        <v>102</v>
      </c>
      <c r="D143">
        <v>20.544587304503398</v>
      </c>
      <c r="E143">
        <v>22.089277675885601</v>
      </c>
      <c r="F143">
        <v>27.045083496180698</v>
      </c>
      <c r="G143">
        <v>28.4470068317396</v>
      </c>
      <c r="H143">
        <v>30.8305280214561</v>
      </c>
      <c r="I143">
        <v>33.597879174707401</v>
      </c>
      <c r="J143">
        <v>33.528193907764503</v>
      </c>
      <c r="K143">
        <v>33.8734980923671</v>
      </c>
      <c r="L143">
        <v>33.485849836478103</v>
      </c>
      <c r="M143">
        <v>35.565510363534202</v>
      </c>
      <c r="N143">
        <v>36.137970337281097</v>
      </c>
      <c r="O143">
        <v>35.129523858285502</v>
      </c>
      <c r="P143">
        <v>33.661074089632201</v>
      </c>
      <c r="Q143">
        <v>34.248386240050998</v>
      </c>
      <c r="R143">
        <v>35.750635641132298</v>
      </c>
      <c r="S143">
        <v>34.425361948991501</v>
      </c>
      <c r="T143">
        <v>33.924428752758999</v>
      </c>
      <c r="U143">
        <v>32.962035277534397</v>
      </c>
      <c r="V143">
        <v>31.734553337199401</v>
      </c>
    </row>
    <row r="144" spans="1:22" x14ac:dyDescent="0.25">
      <c r="A144" s="12" t="s">
        <v>30</v>
      </c>
      <c r="B144" s="12" t="s">
        <v>78</v>
      </c>
      <c r="C144" s="12" t="s">
        <v>103</v>
      </c>
      <c r="D144">
        <v>17.365337166686199</v>
      </c>
      <c r="E144">
        <v>18.624237682864401</v>
      </c>
      <c r="F144">
        <v>20.3030703521631</v>
      </c>
      <c r="G144">
        <v>25.165473002157299</v>
      </c>
      <c r="H144">
        <v>26.715131784106099</v>
      </c>
      <c r="I144">
        <v>29.206807450993001</v>
      </c>
      <c r="J144">
        <v>32.104156720416199</v>
      </c>
      <c r="K144">
        <v>32.299836972885998</v>
      </c>
      <c r="L144">
        <v>32.846085611204401</v>
      </c>
      <c r="M144">
        <v>32.640904844627002</v>
      </c>
      <c r="N144">
        <v>34.831900825031397</v>
      </c>
      <c r="O144">
        <v>35.522415404952397</v>
      </c>
      <c r="P144">
        <v>34.615232682033998</v>
      </c>
      <c r="Q144">
        <v>33.229860172073202</v>
      </c>
      <c r="R144">
        <v>33.836760371577398</v>
      </c>
      <c r="S144">
        <v>35.331495595135301</v>
      </c>
      <c r="T144">
        <v>34.029592766649003</v>
      </c>
      <c r="U144">
        <v>33.538180086218901</v>
      </c>
      <c r="V144">
        <v>32.584114345888899</v>
      </c>
    </row>
    <row r="145" spans="1:22" x14ac:dyDescent="0.25">
      <c r="A145" s="12" t="s">
        <v>30</v>
      </c>
      <c r="B145" s="12" t="s">
        <v>78</v>
      </c>
      <c r="C145" s="12" t="s">
        <v>104</v>
      </c>
      <c r="D145">
        <v>14.1955564377313</v>
      </c>
      <c r="E145">
        <v>14.5005412998018</v>
      </c>
      <c r="F145">
        <v>15.937103462304201</v>
      </c>
      <c r="G145">
        <v>17.761816894374501</v>
      </c>
      <c r="H145">
        <v>22.443272460109199</v>
      </c>
      <c r="I145">
        <v>24.1692181109035</v>
      </c>
      <c r="J145">
        <v>26.787674926295999</v>
      </c>
      <c r="K145">
        <v>29.829256356857901</v>
      </c>
      <c r="L145">
        <v>30.400120601068402</v>
      </c>
      <c r="M145">
        <v>31.2369293867179</v>
      </c>
      <c r="N145">
        <v>31.284545265262999</v>
      </c>
      <c r="O145">
        <v>33.606153429867398</v>
      </c>
      <c r="P145">
        <v>34.434958138264903</v>
      </c>
      <c r="Q145">
        <v>33.663538801748501</v>
      </c>
      <c r="R145">
        <v>32.363627204079997</v>
      </c>
      <c r="S145">
        <v>32.977710752060197</v>
      </c>
      <c r="T145">
        <v>34.451469090150198</v>
      </c>
      <c r="U145">
        <v>33.194023937495103</v>
      </c>
      <c r="V145">
        <v>32.709792100644499</v>
      </c>
    </row>
    <row r="146" spans="1:22" x14ac:dyDescent="0.25">
      <c r="A146" s="12" t="s">
        <v>30</v>
      </c>
      <c r="B146" s="12" t="s">
        <v>78</v>
      </c>
      <c r="C146" s="12" t="s">
        <v>105</v>
      </c>
      <c r="D146">
        <v>9.2420509022819104</v>
      </c>
      <c r="E146">
        <v>10.2701610046783</v>
      </c>
      <c r="F146">
        <v>10.931141615116401</v>
      </c>
      <c r="G146">
        <v>12.465995720596201</v>
      </c>
      <c r="H146">
        <v>14.3725612499994</v>
      </c>
      <c r="I146">
        <v>18.704271748968399</v>
      </c>
      <c r="J146">
        <v>20.594303642438501</v>
      </c>
      <c r="K146">
        <v>23.293066080395</v>
      </c>
      <c r="L146">
        <v>26.476790349328599</v>
      </c>
      <c r="M146">
        <v>27.529065426282099</v>
      </c>
      <c r="N146">
        <v>28.7196779103962</v>
      </c>
      <c r="O146">
        <v>29.058444317574001</v>
      </c>
      <c r="P146">
        <v>31.474382888699999</v>
      </c>
      <c r="Q146">
        <v>32.448763063579797</v>
      </c>
      <c r="R146">
        <v>31.800656734089401</v>
      </c>
      <c r="S146">
        <v>30.610472609970401</v>
      </c>
      <c r="T146">
        <v>31.226535184806998</v>
      </c>
      <c r="U146">
        <v>32.648488925593099</v>
      </c>
      <c r="V146">
        <v>31.452524134877301</v>
      </c>
    </row>
    <row r="147" spans="1:22" x14ac:dyDescent="0.25">
      <c r="A147" s="12" t="s">
        <v>30</v>
      </c>
      <c r="B147" s="12" t="s">
        <v>78</v>
      </c>
      <c r="C147" s="12" t="s">
        <v>106</v>
      </c>
      <c r="D147">
        <v>3.58956831038451</v>
      </c>
      <c r="E147">
        <v>5.2575307545428496</v>
      </c>
      <c r="F147">
        <v>6.2416304782219996</v>
      </c>
      <c r="G147">
        <v>7.05505638415889</v>
      </c>
      <c r="H147">
        <v>8.4872647922497997</v>
      </c>
      <c r="I147">
        <v>10.2860449434875</v>
      </c>
      <c r="J147">
        <v>13.9909542224056</v>
      </c>
      <c r="K147">
        <v>15.9197579250821</v>
      </c>
      <c r="L147">
        <v>18.593102406313999</v>
      </c>
      <c r="M147">
        <v>21.812537680768301</v>
      </c>
      <c r="N147">
        <v>23.335641721209299</v>
      </c>
      <c r="O147">
        <v>24.805547603451199</v>
      </c>
      <c r="P147">
        <v>25.3765131022068</v>
      </c>
      <c r="Q147">
        <v>27.776832937365999</v>
      </c>
      <c r="R147">
        <v>28.776858140119099</v>
      </c>
      <c r="S147">
        <v>28.258579815765099</v>
      </c>
      <c r="T147">
        <v>27.255333590735599</v>
      </c>
      <c r="U147">
        <v>27.853856759432599</v>
      </c>
      <c r="V147">
        <v>29.117953417673899</v>
      </c>
    </row>
    <row r="148" spans="1:22" x14ac:dyDescent="0.25">
      <c r="A148" s="12" t="s">
        <v>30</v>
      </c>
      <c r="B148" s="12" t="s">
        <v>78</v>
      </c>
      <c r="C148" s="12" t="s">
        <v>107</v>
      </c>
      <c r="D148">
        <v>1.1117197467424</v>
      </c>
      <c r="E148">
        <v>1.4141553356580401</v>
      </c>
      <c r="F148">
        <v>2.26244055997274</v>
      </c>
      <c r="G148">
        <v>2.9401646262664198</v>
      </c>
      <c r="H148">
        <v>3.6119804193287899</v>
      </c>
      <c r="I148">
        <v>4.6706570738083002</v>
      </c>
      <c r="J148">
        <v>6.0785344909037304</v>
      </c>
      <c r="K148">
        <v>8.8252484576342507</v>
      </c>
      <c r="L148">
        <v>10.5698508128153</v>
      </c>
      <c r="M148">
        <v>12.9543260157491</v>
      </c>
      <c r="N148">
        <v>15.874127357264999</v>
      </c>
      <c r="O148">
        <v>17.556009687597498</v>
      </c>
      <c r="P148">
        <v>19.002734233463201</v>
      </c>
      <c r="Q148">
        <v>19.667271146604602</v>
      </c>
      <c r="R148">
        <v>21.721174168871801</v>
      </c>
      <c r="S148">
        <v>22.593898839768201</v>
      </c>
      <c r="T148">
        <v>22.2611992340609</v>
      </c>
      <c r="U148">
        <v>21.538407710933601</v>
      </c>
      <c r="V148">
        <v>22.011945467812101</v>
      </c>
    </row>
    <row r="149" spans="1:22" x14ac:dyDescent="0.25">
      <c r="A149" s="12" t="s">
        <v>30</v>
      </c>
      <c r="B149" s="12" t="s">
        <v>78</v>
      </c>
      <c r="C149" s="12" t="s">
        <v>108</v>
      </c>
      <c r="D149">
        <v>30.486342</v>
      </c>
      <c r="E149">
        <v>29.268982433584299</v>
      </c>
      <c r="F149">
        <v>29.0933697055913</v>
      </c>
      <c r="G149">
        <v>28.6031402938473</v>
      </c>
      <c r="H149">
        <v>27.9522878950945</v>
      </c>
      <c r="I149">
        <v>27.842601781960798</v>
      </c>
      <c r="J149">
        <v>27.999371230294599</v>
      </c>
      <c r="K149">
        <v>27.924936037040201</v>
      </c>
      <c r="L149">
        <v>27.5627369782726</v>
      </c>
      <c r="M149">
        <v>27.1318377867495</v>
      </c>
      <c r="N149">
        <v>26.727014249338499</v>
      </c>
      <c r="O149">
        <v>26.399221938588902</v>
      </c>
      <c r="P149">
        <v>26.108644796603599</v>
      </c>
      <c r="Q149">
        <v>25.752700733579601</v>
      </c>
      <c r="R149">
        <v>25.261614551169</v>
      </c>
      <c r="S149">
        <v>24.666835843773399</v>
      </c>
      <c r="T149">
        <v>24.042960237527701</v>
      </c>
      <c r="U149">
        <v>23.443096531465599</v>
      </c>
      <c r="V149">
        <v>22.870451749107801</v>
      </c>
    </row>
    <row r="150" spans="1:22" x14ac:dyDescent="0.25">
      <c r="A150" s="12" t="s">
        <v>30</v>
      </c>
      <c r="B150" s="12" t="s">
        <v>78</v>
      </c>
      <c r="C150" s="12" t="s">
        <v>109</v>
      </c>
      <c r="D150">
        <v>29.52835</v>
      </c>
      <c r="E150">
        <v>29.8989514799473</v>
      </c>
      <c r="F150">
        <v>31.3296360293884</v>
      </c>
      <c r="G150">
        <v>30.040118329228601</v>
      </c>
      <c r="H150">
        <v>29.828435588363099</v>
      </c>
      <c r="I150">
        <v>29.2899943383545</v>
      </c>
      <c r="J150">
        <v>28.59453920847</v>
      </c>
      <c r="K150">
        <v>28.462129036004001</v>
      </c>
      <c r="L150">
        <v>28.595969477141601</v>
      </c>
      <c r="M150">
        <v>28.4905403757442</v>
      </c>
      <c r="N150">
        <v>28.089285639922199</v>
      </c>
      <c r="O150">
        <v>27.599180602515801</v>
      </c>
      <c r="P150">
        <v>27.112605516658501</v>
      </c>
      <c r="Q150">
        <v>26.710507283439799</v>
      </c>
      <c r="R150">
        <v>26.352827062185199</v>
      </c>
      <c r="S150">
        <v>25.934614129662599</v>
      </c>
      <c r="T150">
        <v>25.385612776560802</v>
      </c>
      <c r="U150">
        <v>24.737632856584</v>
      </c>
      <c r="V150">
        <v>24.065434318887299</v>
      </c>
    </row>
    <row r="151" spans="1:22" x14ac:dyDescent="0.25">
      <c r="A151" s="12" t="s">
        <v>30</v>
      </c>
      <c r="B151" s="12" t="s">
        <v>78</v>
      </c>
      <c r="C151" s="12" t="s">
        <v>110</v>
      </c>
      <c r="D151">
        <v>2.85249951753287E-2</v>
      </c>
      <c r="E151">
        <v>5.7606036971865698E-2</v>
      </c>
      <c r="F151">
        <v>9.5626801314105198E-2</v>
      </c>
      <c r="G151">
        <v>0.17888612381349001</v>
      </c>
      <c r="H151">
        <v>0.29304650177149899</v>
      </c>
      <c r="I151">
        <v>0.44705792735585598</v>
      </c>
      <c r="J151">
        <v>0.700009467126815</v>
      </c>
      <c r="K151">
        <v>1.1061056086685599</v>
      </c>
      <c r="L151">
        <v>1.9277260070535001</v>
      </c>
      <c r="M151">
        <v>2.8698349357405899</v>
      </c>
      <c r="N151">
        <v>4.2541932260903002</v>
      </c>
      <c r="O151">
        <v>6.3183132302427296</v>
      </c>
      <c r="P151">
        <v>8.7750549415466104</v>
      </c>
      <c r="Q151">
        <v>11.777218691187599</v>
      </c>
      <c r="R151">
        <v>15.002733543587899</v>
      </c>
      <c r="S151">
        <v>18.840089091556401</v>
      </c>
      <c r="T151">
        <v>22.438078370059099</v>
      </c>
      <c r="U151">
        <v>24.950712141884299</v>
      </c>
      <c r="V151">
        <v>26.224247301098799</v>
      </c>
    </row>
    <row r="152" spans="1:22" x14ac:dyDescent="0.25">
      <c r="A152" s="12" t="s">
        <v>30</v>
      </c>
      <c r="B152" s="12" t="s">
        <v>78</v>
      </c>
      <c r="C152" s="12" t="s">
        <v>111</v>
      </c>
      <c r="D152">
        <v>31.4581029972043</v>
      </c>
      <c r="E152">
        <v>29.671054163326701</v>
      </c>
      <c r="F152">
        <v>30.0267425771946</v>
      </c>
      <c r="G152">
        <v>31.469331633135699</v>
      </c>
      <c r="H152">
        <v>30.187534248711799</v>
      </c>
      <c r="I152">
        <v>29.975308987803</v>
      </c>
      <c r="J152">
        <v>29.433066180860699</v>
      </c>
      <c r="K152">
        <v>28.733394467810498</v>
      </c>
      <c r="L152">
        <v>28.599768518091899</v>
      </c>
      <c r="M152">
        <v>28.731554372569299</v>
      </c>
      <c r="N152">
        <v>28.621523524848801</v>
      </c>
      <c r="O152">
        <v>28.1994292349742</v>
      </c>
      <c r="P152">
        <v>27.689880731594599</v>
      </c>
      <c r="Q152">
        <v>27.185054568973001</v>
      </c>
      <c r="R152">
        <v>26.765947990175398</v>
      </c>
      <c r="S152">
        <v>26.392483442327499</v>
      </c>
      <c r="T152">
        <v>25.959371798805201</v>
      </c>
      <c r="U152">
        <v>25.396482631405899</v>
      </c>
      <c r="V152">
        <v>24.735553260640099</v>
      </c>
    </row>
    <row r="153" spans="1:22" x14ac:dyDescent="0.25">
      <c r="A153" s="12" t="s">
        <v>30</v>
      </c>
      <c r="B153" s="12" t="s">
        <v>78</v>
      </c>
      <c r="C153" s="12" t="s">
        <v>112</v>
      </c>
      <c r="D153">
        <v>32.729626997736197</v>
      </c>
      <c r="E153">
        <v>31.6037402415358</v>
      </c>
      <c r="F153">
        <v>29.810607632949701</v>
      </c>
      <c r="G153">
        <v>30.179951627256902</v>
      </c>
      <c r="H153">
        <v>31.639416090583701</v>
      </c>
      <c r="I153">
        <v>30.368324169840101</v>
      </c>
      <c r="J153">
        <v>30.1585104062166</v>
      </c>
      <c r="K153">
        <v>29.614838894192399</v>
      </c>
      <c r="L153">
        <v>28.912950870901501</v>
      </c>
      <c r="M153">
        <v>28.7802044900045</v>
      </c>
      <c r="N153">
        <v>28.910849717397401</v>
      </c>
      <c r="O153">
        <v>28.773816742785002</v>
      </c>
      <c r="P153">
        <v>28.324975938337399</v>
      </c>
      <c r="Q153">
        <v>27.790486744588101</v>
      </c>
      <c r="R153">
        <v>27.261983369396599</v>
      </c>
      <c r="S153">
        <v>26.8203775022032</v>
      </c>
      <c r="T153">
        <v>26.425971913961401</v>
      </c>
      <c r="U153">
        <v>25.972853185417701</v>
      </c>
      <c r="V153">
        <v>25.391310551175799</v>
      </c>
    </row>
    <row r="154" spans="1:22" x14ac:dyDescent="0.25">
      <c r="A154" s="12" t="s">
        <v>30</v>
      </c>
      <c r="B154" s="12" t="s">
        <v>78</v>
      </c>
      <c r="C154" s="12" t="s">
        <v>113</v>
      </c>
      <c r="D154">
        <v>34.114340994411599</v>
      </c>
      <c r="E154">
        <v>34.334112552074998</v>
      </c>
      <c r="F154">
        <v>33.063664851448102</v>
      </c>
      <c r="G154">
        <v>31.279697687818</v>
      </c>
      <c r="H154">
        <v>31.674897646219801</v>
      </c>
      <c r="I154">
        <v>33.197726702058503</v>
      </c>
      <c r="J154">
        <v>31.901559136456601</v>
      </c>
      <c r="K154">
        <v>31.6591613728278</v>
      </c>
      <c r="L154">
        <v>31.0642561385073</v>
      </c>
      <c r="M154">
        <v>30.3020386416474</v>
      </c>
      <c r="N154">
        <v>30.138667621380101</v>
      </c>
      <c r="O154">
        <v>30.0648534828177</v>
      </c>
      <c r="P154">
        <v>29.727466605329798</v>
      </c>
      <c r="Q154">
        <v>29.085821929116399</v>
      </c>
      <c r="R154">
        <v>28.373792403943099</v>
      </c>
      <c r="S154">
        <v>27.679858048280401</v>
      </c>
      <c r="T154">
        <v>27.085316096828599</v>
      </c>
      <c r="U154">
        <v>26.549751756362401</v>
      </c>
      <c r="V154">
        <v>25.966743415278401</v>
      </c>
    </row>
    <row r="155" spans="1:22" x14ac:dyDescent="0.25">
      <c r="A155" s="12" t="s">
        <v>30</v>
      </c>
      <c r="B155" s="12" t="s">
        <v>78</v>
      </c>
      <c r="C155" s="12" t="s">
        <v>114</v>
      </c>
      <c r="D155">
        <v>33.589970006264998</v>
      </c>
      <c r="E155">
        <v>35.482751267174898</v>
      </c>
      <c r="F155">
        <v>35.616051622739299</v>
      </c>
      <c r="G155">
        <v>34.398333800081701</v>
      </c>
      <c r="H155">
        <v>32.653688842651</v>
      </c>
      <c r="I155">
        <v>33.078322456556201</v>
      </c>
      <c r="J155">
        <v>34.6543807215876</v>
      </c>
      <c r="K155">
        <v>33.353568641349497</v>
      </c>
      <c r="L155">
        <v>33.074203458008299</v>
      </c>
      <c r="M155">
        <v>32.421621641643803</v>
      </c>
      <c r="N155">
        <v>31.597215138328998</v>
      </c>
      <c r="O155">
        <v>31.243381287896401</v>
      </c>
      <c r="P155">
        <v>30.986005890509201</v>
      </c>
      <c r="Q155">
        <v>30.468507303733201</v>
      </c>
      <c r="R155">
        <v>29.653033892252999</v>
      </c>
      <c r="S155">
        <v>28.779818384587301</v>
      </c>
      <c r="T155">
        <v>27.936352952921698</v>
      </c>
      <c r="U155">
        <v>27.203881799599699</v>
      </c>
      <c r="V155">
        <v>26.5427288023524</v>
      </c>
    </row>
    <row r="156" spans="1:22" x14ac:dyDescent="0.25">
      <c r="A156" s="12" t="s">
        <v>30</v>
      </c>
      <c r="B156" s="12" t="s">
        <v>78</v>
      </c>
      <c r="C156" s="12" t="s">
        <v>115</v>
      </c>
      <c r="D156">
        <v>35.093212997476897</v>
      </c>
      <c r="E156">
        <v>34.360336021876797</v>
      </c>
      <c r="F156">
        <v>36.234708893283504</v>
      </c>
      <c r="G156">
        <v>36.462436545722603</v>
      </c>
      <c r="H156">
        <v>35.297633652756502</v>
      </c>
      <c r="I156">
        <v>33.596896224494301</v>
      </c>
      <c r="J156">
        <v>34.051370087195302</v>
      </c>
      <c r="K156">
        <v>35.667005879469102</v>
      </c>
      <c r="L156">
        <v>34.371376364779401</v>
      </c>
      <c r="M156">
        <v>34.069252743259398</v>
      </c>
      <c r="N156">
        <v>33.3789938465085</v>
      </c>
      <c r="O156">
        <v>32.408093417176701</v>
      </c>
      <c r="P156">
        <v>31.9245761156632</v>
      </c>
      <c r="Q156">
        <v>31.540445970950199</v>
      </c>
      <c r="R156">
        <v>30.8971121356455</v>
      </c>
      <c r="S156">
        <v>29.9596183444127</v>
      </c>
      <c r="T156">
        <v>28.9731075284901</v>
      </c>
      <c r="U156">
        <v>28.0244415101673</v>
      </c>
      <c r="V156">
        <v>27.1960356825806</v>
      </c>
    </row>
    <row r="157" spans="1:22" x14ac:dyDescent="0.25">
      <c r="A157" s="12" t="s">
        <v>30</v>
      </c>
      <c r="B157" s="12" t="s">
        <v>78</v>
      </c>
      <c r="C157" s="12" t="s">
        <v>116</v>
      </c>
      <c r="D157">
        <v>35.498641997512401</v>
      </c>
      <c r="E157">
        <v>35.436609722540297</v>
      </c>
      <c r="F157">
        <v>34.738225640304897</v>
      </c>
      <c r="G157">
        <v>36.694866449148599</v>
      </c>
      <c r="H157">
        <v>37.003572328331799</v>
      </c>
      <c r="I157">
        <v>35.886293746588898</v>
      </c>
      <c r="J157">
        <v>34.2259582364374</v>
      </c>
      <c r="K157">
        <v>34.707757757377998</v>
      </c>
      <c r="L157">
        <v>36.357477400215501</v>
      </c>
      <c r="M157">
        <v>35.069279529758603</v>
      </c>
      <c r="N157">
        <v>34.757056745364501</v>
      </c>
      <c r="O157">
        <v>33.971419516930602</v>
      </c>
      <c r="P157">
        <v>32.899391231435501</v>
      </c>
      <c r="Q157">
        <v>32.325772950300603</v>
      </c>
      <c r="R157">
        <v>31.8529974121541</v>
      </c>
      <c r="S157">
        <v>31.121615043916201</v>
      </c>
      <c r="T157">
        <v>30.099717435410099</v>
      </c>
      <c r="U157">
        <v>29.0347645128215</v>
      </c>
      <c r="V157">
        <v>28.0145433106394</v>
      </c>
    </row>
    <row r="158" spans="1:22" x14ac:dyDescent="0.25">
      <c r="A158" s="12" t="s">
        <v>30</v>
      </c>
      <c r="B158" s="12" t="s">
        <v>78</v>
      </c>
      <c r="C158" s="12" t="s">
        <v>117</v>
      </c>
      <c r="D158">
        <v>35.815123006314899</v>
      </c>
      <c r="E158">
        <v>35.457090148458597</v>
      </c>
      <c r="F158">
        <v>35.4584265022811</v>
      </c>
      <c r="G158">
        <v>34.850305684445502</v>
      </c>
      <c r="H158">
        <v>36.8783852142965</v>
      </c>
      <c r="I158">
        <v>37.260439020108599</v>
      </c>
      <c r="J158">
        <v>36.196587861792402</v>
      </c>
      <c r="K158">
        <v>34.579917035785101</v>
      </c>
      <c r="L158">
        <v>35.091839906948501</v>
      </c>
      <c r="M158">
        <v>36.771154111462401</v>
      </c>
      <c r="N158">
        <v>35.496002070580602</v>
      </c>
      <c r="O158">
        <v>35.130372328198</v>
      </c>
      <c r="P158">
        <v>34.287153270675702</v>
      </c>
      <c r="Q158">
        <v>33.153829935536898</v>
      </c>
      <c r="R158">
        <v>32.523930783146497</v>
      </c>
      <c r="S158">
        <v>31.994816438898301</v>
      </c>
      <c r="T158">
        <v>31.208374850627798</v>
      </c>
      <c r="U158">
        <v>30.1336585696409</v>
      </c>
      <c r="V158">
        <v>29.0206639337448</v>
      </c>
    </row>
    <row r="159" spans="1:22" x14ac:dyDescent="0.25">
      <c r="A159" s="12" t="s">
        <v>30</v>
      </c>
      <c r="B159" s="12" t="s">
        <v>78</v>
      </c>
      <c r="C159" s="12" t="s">
        <v>118</v>
      </c>
      <c r="D159">
        <v>29.577981999999999</v>
      </c>
      <c r="E159">
        <v>31.032538232408399</v>
      </c>
      <c r="F159">
        <v>29.7434599946553</v>
      </c>
      <c r="G159">
        <v>29.543248495492701</v>
      </c>
      <c r="H159">
        <v>29.021163372070401</v>
      </c>
      <c r="I159">
        <v>28.340479904271</v>
      </c>
      <c r="J159">
        <v>28.215271309189699</v>
      </c>
      <c r="K159">
        <v>28.3566779741918</v>
      </c>
      <c r="L159">
        <v>28.262761510676601</v>
      </c>
      <c r="M159">
        <v>27.876396745820799</v>
      </c>
      <c r="N159">
        <v>27.421578602498499</v>
      </c>
      <c r="O159">
        <v>26.967310277478301</v>
      </c>
      <c r="P159">
        <v>26.594813357832201</v>
      </c>
      <c r="Q159">
        <v>26.264103692274301</v>
      </c>
      <c r="R159">
        <v>25.871059807545301</v>
      </c>
      <c r="S159">
        <v>25.345528271984499</v>
      </c>
      <c r="T159">
        <v>24.719097095012302</v>
      </c>
      <c r="U159">
        <v>24.066567986649201</v>
      </c>
      <c r="V159">
        <v>23.440755604607801</v>
      </c>
    </row>
    <row r="160" spans="1:22" x14ac:dyDescent="0.25">
      <c r="A160" s="12" t="s">
        <v>30</v>
      </c>
      <c r="B160" s="12" t="s">
        <v>78</v>
      </c>
      <c r="C160" s="12" t="s">
        <v>119</v>
      </c>
      <c r="D160">
        <v>32.724724999999999</v>
      </c>
      <c r="E160">
        <v>35.395937576271898</v>
      </c>
      <c r="F160">
        <v>35.141523476258797</v>
      </c>
      <c r="G160">
        <v>35.2574103573032</v>
      </c>
      <c r="H160">
        <v>34.746459717957201</v>
      </c>
      <c r="I160">
        <v>36.843836950537302</v>
      </c>
      <c r="J160">
        <v>37.302684911440501</v>
      </c>
      <c r="K160">
        <v>36.298467391948101</v>
      </c>
      <c r="L160">
        <v>34.736581601352299</v>
      </c>
      <c r="M160">
        <v>35.2827164520492</v>
      </c>
      <c r="N160">
        <v>36.992663187396197</v>
      </c>
      <c r="O160">
        <v>35.692252529199102</v>
      </c>
      <c r="P160">
        <v>35.300761452164998</v>
      </c>
      <c r="Q160">
        <v>34.428147008129201</v>
      </c>
      <c r="R160">
        <v>33.261632919106603</v>
      </c>
      <c r="S160">
        <v>32.598602823391701</v>
      </c>
      <c r="T160">
        <v>32.036562394684402</v>
      </c>
      <c r="U160">
        <v>31.216969426288301</v>
      </c>
      <c r="V160">
        <v>30.111695188070801</v>
      </c>
    </row>
    <row r="161" spans="1:22" x14ac:dyDescent="0.25">
      <c r="A161" s="12" t="s">
        <v>30</v>
      </c>
      <c r="B161" s="12" t="s">
        <v>78</v>
      </c>
      <c r="C161" s="12" t="s">
        <v>120</v>
      </c>
      <c r="D161">
        <v>29.750161997691801</v>
      </c>
      <c r="E161">
        <v>31.9776845662958</v>
      </c>
      <c r="F161">
        <v>34.711579195005598</v>
      </c>
      <c r="G161">
        <v>34.619138594527499</v>
      </c>
      <c r="H161">
        <v>34.863251096535301</v>
      </c>
      <c r="I161">
        <v>34.461919889754299</v>
      </c>
      <c r="J161">
        <v>36.6376321355784</v>
      </c>
      <c r="K161">
        <v>37.178255426876497</v>
      </c>
      <c r="L161">
        <v>36.2484720088488</v>
      </c>
      <c r="M161">
        <v>34.7513401869289</v>
      </c>
      <c r="N161">
        <v>35.3392647270352</v>
      </c>
      <c r="O161">
        <v>37.050406843753997</v>
      </c>
      <c r="P161">
        <v>35.748445220692702</v>
      </c>
      <c r="Q161">
        <v>35.350864095628197</v>
      </c>
      <c r="R161">
        <v>34.467049245029003</v>
      </c>
      <c r="S161">
        <v>33.283743279824797</v>
      </c>
      <c r="T161">
        <v>32.603186940707097</v>
      </c>
      <c r="U161">
        <v>32.021241755106402</v>
      </c>
      <c r="V161">
        <v>31.182712768985901</v>
      </c>
    </row>
    <row r="162" spans="1:22" x14ac:dyDescent="0.25">
      <c r="A162" s="12" t="s">
        <v>30</v>
      </c>
      <c r="B162" s="12" t="s">
        <v>78</v>
      </c>
      <c r="C162" s="12" t="s">
        <v>121</v>
      </c>
      <c r="D162">
        <v>27.5660269998323</v>
      </c>
      <c r="E162">
        <v>28.641590494237398</v>
      </c>
      <c r="F162">
        <v>30.950944080949199</v>
      </c>
      <c r="G162">
        <v>33.781729911760699</v>
      </c>
      <c r="H162">
        <v>33.880091048287603</v>
      </c>
      <c r="I162">
        <v>34.269151240826297</v>
      </c>
      <c r="J162">
        <v>34.000101609199497</v>
      </c>
      <c r="K162">
        <v>36.262639605519297</v>
      </c>
      <c r="L162">
        <v>36.904961093505499</v>
      </c>
      <c r="M162">
        <v>36.065381062888797</v>
      </c>
      <c r="N162">
        <v>34.649862236112298</v>
      </c>
      <c r="O162">
        <v>35.267924720687297</v>
      </c>
      <c r="P162">
        <v>36.995843130765401</v>
      </c>
      <c r="Q162">
        <v>35.712599497242898</v>
      </c>
      <c r="R162">
        <v>35.323050687240404</v>
      </c>
      <c r="S162">
        <v>34.438071743531701</v>
      </c>
      <c r="T162">
        <v>33.250418752921597</v>
      </c>
      <c r="U162">
        <v>32.559917159859602</v>
      </c>
      <c r="V162">
        <v>31.9668797065736</v>
      </c>
    </row>
    <row r="163" spans="1:22" x14ac:dyDescent="0.25">
      <c r="A163" s="12" t="s">
        <v>30</v>
      </c>
      <c r="B163" s="12" t="s">
        <v>78</v>
      </c>
      <c r="C163" s="12" t="s">
        <v>122</v>
      </c>
      <c r="D163">
        <v>21.085949769795299</v>
      </c>
      <c r="E163">
        <v>25.942147016189701</v>
      </c>
      <c r="F163">
        <v>27.165823766170298</v>
      </c>
      <c r="G163">
        <v>29.579040710960498</v>
      </c>
      <c r="H163">
        <v>32.514776720895703</v>
      </c>
      <c r="I163">
        <v>32.833529441110599</v>
      </c>
      <c r="J163">
        <v>33.3984371628273</v>
      </c>
      <c r="K163">
        <v>33.287079570642597</v>
      </c>
      <c r="L163">
        <v>35.6610790601434</v>
      </c>
      <c r="M163">
        <v>36.428827503634601</v>
      </c>
      <c r="N163">
        <v>35.7059118853226</v>
      </c>
      <c r="O163">
        <v>34.383173657251803</v>
      </c>
      <c r="P163">
        <v>35.055637784456302</v>
      </c>
      <c r="Q163">
        <v>36.822413412285599</v>
      </c>
      <c r="R163">
        <v>35.581293785477399</v>
      </c>
      <c r="S163">
        <v>35.210735917627701</v>
      </c>
      <c r="T163">
        <v>34.338599483911899</v>
      </c>
      <c r="U163">
        <v>33.154253851805898</v>
      </c>
      <c r="V163">
        <v>32.4612672417475</v>
      </c>
    </row>
    <row r="164" spans="1:22" x14ac:dyDescent="0.25">
      <c r="A164" s="12" t="s">
        <v>30</v>
      </c>
      <c r="B164" s="12" t="s">
        <v>78</v>
      </c>
      <c r="C164" s="12" t="s">
        <v>123</v>
      </c>
      <c r="D164">
        <v>17.447670557524301</v>
      </c>
      <c r="E164">
        <v>19.092922973270898</v>
      </c>
      <c r="F164">
        <v>23.8087567828536</v>
      </c>
      <c r="G164">
        <v>25.201634658965698</v>
      </c>
      <c r="H164">
        <v>27.718399381054098</v>
      </c>
      <c r="I164">
        <v>30.7534305761802</v>
      </c>
      <c r="J164">
        <v>31.3373853527163</v>
      </c>
      <c r="K164">
        <v>32.109843179048703</v>
      </c>
      <c r="L164">
        <v>32.202740183591501</v>
      </c>
      <c r="M164">
        <v>34.714734010026</v>
      </c>
      <c r="N164">
        <v>35.651744782533797</v>
      </c>
      <c r="O164">
        <v>35.085812061570401</v>
      </c>
      <c r="P164">
        <v>33.905521482308401</v>
      </c>
      <c r="Q164">
        <v>34.668732182866101</v>
      </c>
      <c r="R164">
        <v>36.496921542341497</v>
      </c>
      <c r="S164">
        <v>35.3149789801545</v>
      </c>
      <c r="T164">
        <v>34.979858781727501</v>
      </c>
      <c r="U164">
        <v>34.125589146248998</v>
      </c>
      <c r="V164">
        <v>32.950720460127499</v>
      </c>
    </row>
    <row r="165" spans="1:22" x14ac:dyDescent="0.25">
      <c r="A165" s="12" t="s">
        <v>30</v>
      </c>
      <c r="B165" s="12" t="s">
        <v>78</v>
      </c>
      <c r="C165" s="12" t="s">
        <v>124</v>
      </c>
      <c r="D165">
        <v>13.2265796559896</v>
      </c>
      <c r="E165">
        <v>14.686426132347</v>
      </c>
      <c r="F165">
        <v>16.438072927899</v>
      </c>
      <c r="G165">
        <v>20.918363901006199</v>
      </c>
      <c r="H165">
        <v>22.4841836007216</v>
      </c>
      <c r="I165">
        <v>25.087992543843001</v>
      </c>
      <c r="J165">
        <v>28.218967984034499</v>
      </c>
      <c r="K165">
        <v>29.125231189634501</v>
      </c>
      <c r="L165">
        <v>30.170836095512101</v>
      </c>
      <c r="M165">
        <v>30.541756380079701</v>
      </c>
      <c r="N165">
        <v>33.2340425443493</v>
      </c>
      <c r="O165">
        <v>34.406816256917601</v>
      </c>
      <c r="P165">
        <v>34.076962261058299</v>
      </c>
      <c r="Q165">
        <v>33.118131367557403</v>
      </c>
      <c r="R165">
        <v>34.014731227547102</v>
      </c>
      <c r="S165">
        <v>35.906551064741002</v>
      </c>
      <c r="T165">
        <v>34.814841898216798</v>
      </c>
      <c r="U165">
        <v>34.516634882832697</v>
      </c>
      <c r="V165">
        <v>33.6836421165183</v>
      </c>
    </row>
    <row r="166" spans="1:22" x14ac:dyDescent="0.25">
      <c r="A166" s="12" t="s">
        <v>30</v>
      </c>
      <c r="B166" s="12" t="s">
        <v>78</v>
      </c>
      <c r="C166" s="12" t="s">
        <v>125</v>
      </c>
      <c r="D166">
        <v>9.0090860500727192</v>
      </c>
      <c r="E166">
        <v>9.8706936327757901</v>
      </c>
      <c r="F166">
        <v>11.355363845729</v>
      </c>
      <c r="G166">
        <v>13.129540056620201</v>
      </c>
      <c r="H166">
        <v>17.1984869925761</v>
      </c>
      <c r="I166">
        <v>18.899199666237699</v>
      </c>
      <c r="J166">
        <v>21.542803857185501</v>
      </c>
      <c r="K166">
        <v>24.714393693040702</v>
      </c>
      <c r="L166">
        <v>26.0119836665748</v>
      </c>
      <c r="M166">
        <v>27.393724091379699</v>
      </c>
      <c r="N166">
        <v>28.121906125038901</v>
      </c>
      <c r="O166">
        <v>31.031152941417499</v>
      </c>
      <c r="P166">
        <v>32.510096022808398</v>
      </c>
      <c r="Q166">
        <v>32.513785260080098</v>
      </c>
      <c r="R166">
        <v>31.856409185486001</v>
      </c>
      <c r="S166">
        <v>32.881008940083703</v>
      </c>
      <c r="T166">
        <v>34.838553834662001</v>
      </c>
      <c r="U166">
        <v>33.839887690578898</v>
      </c>
      <c r="V166">
        <v>33.572317279295198</v>
      </c>
    </row>
    <row r="167" spans="1:22" x14ac:dyDescent="0.25">
      <c r="A167" s="12" t="s">
        <v>30</v>
      </c>
      <c r="B167" s="12" t="s">
        <v>78</v>
      </c>
      <c r="C167" s="12" t="s">
        <v>126</v>
      </c>
      <c r="D167">
        <v>4.5391371034950101</v>
      </c>
      <c r="E167">
        <v>5.5664762081805801</v>
      </c>
      <c r="F167">
        <v>6.4136669214071897</v>
      </c>
      <c r="G167">
        <v>7.7500547052851196</v>
      </c>
      <c r="H167">
        <v>9.3704696287200502</v>
      </c>
      <c r="I167">
        <v>12.780893703694501</v>
      </c>
      <c r="J167">
        <v>14.5070988683071</v>
      </c>
      <c r="K167">
        <v>17.0439025785582</v>
      </c>
      <c r="L167">
        <v>20.151585000788401</v>
      </c>
      <c r="M167">
        <v>21.836873616602102</v>
      </c>
      <c r="N167">
        <v>23.5720435379205</v>
      </c>
      <c r="O167">
        <v>24.704651939160399</v>
      </c>
      <c r="P167">
        <v>27.819290027984</v>
      </c>
      <c r="Q167">
        <v>29.671108671895698</v>
      </c>
      <c r="R167">
        <v>30.083172928841901</v>
      </c>
      <c r="S167">
        <v>29.7235631097452</v>
      </c>
      <c r="T167">
        <v>30.881445814901401</v>
      </c>
      <c r="U167">
        <v>32.8240516602215</v>
      </c>
      <c r="V167">
        <v>31.923344519196299</v>
      </c>
    </row>
    <row r="168" spans="1:22" x14ac:dyDescent="0.25">
      <c r="A168" s="12" t="s">
        <v>30</v>
      </c>
      <c r="B168" s="12" t="s">
        <v>78</v>
      </c>
      <c r="C168" s="12" t="s">
        <v>127</v>
      </c>
      <c r="D168">
        <v>1.3532977723064501</v>
      </c>
      <c r="E168">
        <v>2.1037718472917</v>
      </c>
      <c r="F168">
        <v>2.7729965139737098</v>
      </c>
      <c r="G168">
        <v>3.4183358699505999</v>
      </c>
      <c r="H168">
        <v>4.40330644618051</v>
      </c>
      <c r="I168">
        <v>5.6546973711070603</v>
      </c>
      <c r="J168">
        <v>8.15911829779321</v>
      </c>
      <c r="K168">
        <v>9.6945815543766791</v>
      </c>
      <c r="L168">
        <v>11.9213705165314</v>
      </c>
      <c r="M168">
        <v>14.7374024878012</v>
      </c>
      <c r="N168">
        <v>16.666296822003702</v>
      </c>
      <c r="O168">
        <v>18.653744679791</v>
      </c>
      <c r="P168">
        <v>20.143971215318999</v>
      </c>
      <c r="Q168">
        <v>23.367069160186301</v>
      </c>
      <c r="R168">
        <v>25.533955079814898</v>
      </c>
      <c r="S168">
        <v>26.221046884130899</v>
      </c>
      <c r="T168">
        <v>26.175181588639798</v>
      </c>
      <c r="U168">
        <v>27.3452827445062</v>
      </c>
      <c r="V168">
        <v>29.1259374136812</v>
      </c>
    </row>
    <row r="169" spans="1:22" x14ac:dyDescent="0.25">
      <c r="A169" s="12" t="s">
        <v>30</v>
      </c>
      <c r="B169" s="12" t="s">
        <v>78</v>
      </c>
      <c r="C169" s="12" t="s">
        <v>128</v>
      </c>
      <c r="D169">
        <v>0.29127194351425401</v>
      </c>
      <c r="E169">
        <v>0.42016077014720599</v>
      </c>
      <c r="F169">
        <v>0.71091761004818099</v>
      </c>
      <c r="G169">
        <v>1.02622687879055</v>
      </c>
      <c r="H169">
        <v>1.3747281132803899</v>
      </c>
      <c r="I169">
        <v>1.92123598277682</v>
      </c>
      <c r="J169">
        <v>2.6719080793321099</v>
      </c>
      <c r="K169">
        <v>4.1639534432611596</v>
      </c>
      <c r="L169">
        <v>5.2947230487254497</v>
      </c>
      <c r="M169">
        <v>6.9546976863649697</v>
      </c>
      <c r="N169">
        <v>9.1649603536212592</v>
      </c>
      <c r="O169">
        <v>11.0099901003481</v>
      </c>
      <c r="P169">
        <v>12.975970853897</v>
      </c>
      <c r="Q169">
        <v>14.6364490858282</v>
      </c>
      <c r="R169">
        <v>17.6391109862981</v>
      </c>
      <c r="S169">
        <v>19.6616747209364</v>
      </c>
      <c r="T169">
        <v>20.492025104229199</v>
      </c>
      <c r="U169">
        <v>20.607363848438101</v>
      </c>
      <c r="V169">
        <v>21.601691738692399</v>
      </c>
    </row>
    <row r="170" spans="1:22" x14ac:dyDescent="0.25">
      <c r="A170" s="12" t="s">
        <v>30</v>
      </c>
      <c r="B170" s="12" t="s">
        <v>79</v>
      </c>
      <c r="C170" s="12" t="s">
        <v>87</v>
      </c>
      <c r="D170">
        <v>12.275665</v>
      </c>
      <c r="E170">
        <v>11.5884745539063</v>
      </c>
      <c r="F170">
        <v>10.2559308091479</v>
      </c>
      <c r="G170">
        <v>8.8299799994449995</v>
      </c>
      <c r="H170">
        <v>7.6903061937931803</v>
      </c>
      <c r="I170">
        <v>7.3256504223443004</v>
      </c>
      <c r="J170">
        <v>7.1814877629893603</v>
      </c>
      <c r="K170">
        <v>6.8530659796053897</v>
      </c>
      <c r="L170">
        <v>6.2589174150671401</v>
      </c>
      <c r="M170">
        <v>5.6613622480846102</v>
      </c>
      <c r="N170">
        <v>5.16945224319866</v>
      </c>
      <c r="O170">
        <v>4.8279624022812797</v>
      </c>
      <c r="P170">
        <v>4.5598112567906197</v>
      </c>
      <c r="Q170">
        <v>4.2794907351619296</v>
      </c>
      <c r="R170">
        <v>3.9615507794079399</v>
      </c>
      <c r="S170">
        <v>3.6391565860462798</v>
      </c>
      <c r="T170">
        <v>3.35220227086069</v>
      </c>
      <c r="U170">
        <v>3.11281166404427</v>
      </c>
      <c r="V170">
        <v>2.9065653856886402</v>
      </c>
    </row>
    <row r="171" spans="1:22" x14ac:dyDescent="0.25">
      <c r="A171" s="12" t="s">
        <v>30</v>
      </c>
      <c r="B171" s="12" t="s">
        <v>79</v>
      </c>
      <c r="C171" s="12" t="s">
        <v>88</v>
      </c>
      <c r="D171">
        <v>10.967231999999999</v>
      </c>
      <c r="E171">
        <v>10.7576487814343</v>
      </c>
      <c r="F171">
        <v>12.153517067075301</v>
      </c>
      <c r="G171">
        <v>11.483553448065599</v>
      </c>
      <c r="H171">
        <v>10.200228450855001</v>
      </c>
      <c r="I171">
        <v>8.8176039999169902</v>
      </c>
      <c r="J171">
        <v>7.7031253625646503</v>
      </c>
      <c r="K171">
        <v>7.34104790793831</v>
      </c>
      <c r="L171">
        <v>7.18658170085157</v>
      </c>
      <c r="M171">
        <v>6.8536711596652404</v>
      </c>
      <c r="N171">
        <v>6.2637346675473298</v>
      </c>
      <c r="O171">
        <v>5.6698785988105502</v>
      </c>
      <c r="P171">
        <v>5.17464899113752</v>
      </c>
      <c r="Q171">
        <v>4.8308655489241996</v>
      </c>
      <c r="R171">
        <v>4.5611560911383702</v>
      </c>
      <c r="S171">
        <v>4.27970261879784</v>
      </c>
      <c r="T171">
        <v>3.9610616494204902</v>
      </c>
      <c r="U171">
        <v>3.6383328903359402</v>
      </c>
      <c r="V171">
        <v>3.3513161842257699</v>
      </c>
    </row>
    <row r="172" spans="1:22" x14ac:dyDescent="0.25">
      <c r="A172" s="12" t="s">
        <v>30</v>
      </c>
      <c r="B172" s="12" t="s">
        <v>79</v>
      </c>
      <c r="C172" s="12" t="s">
        <v>89</v>
      </c>
      <c r="D172">
        <v>1.5894999999999999E-2</v>
      </c>
      <c r="E172">
        <v>2.3445259913695001E-2</v>
      </c>
      <c r="F172">
        <v>2.5167659563110099E-2</v>
      </c>
      <c r="G172">
        <v>5.3583514063165999E-2</v>
      </c>
      <c r="H172">
        <v>9.9710986711318103E-2</v>
      </c>
      <c r="I172">
        <v>0.141898341130517</v>
      </c>
      <c r="J172">
        <v>0.24727675414664901</v>
      </c>
      <c r="K172">
        <v>0.29897603567839798</v>
      </c>
      <c r="L172">
        <v>0.55362920516428105</v>
      </c>
      <c r="M172">
        <v>0.99121550069798703</v>
      </c>
      <c r="N172">
        <v>1.5191811470276499</v>
      </c>
      <c r="O172">
        <v>2.0192515156742199</v>
      </c>
      <c r="P172">
        <v>2.5659629911245001</v>
      </c>
      <c r="Q172">
        <v>3.5488855485941899</v>
      </c>
      <c r="R172">
        <v>4.9533543650782699</v>
      </c>
      <c r="S172">
        <v>6.6850488671787902</v>
      </c>
      <c r="T172">
        <v>8.3779104535231106</v>
      </c>
      <c r="U172">
        <v>9.0789861281438196</v>
      </c>
      <c r="V172">
        <v>9.0546623089547804</v>
      </c>
    </row>
    <row r="173" spans="1:22" x14ac:dyDescent="0.25">
      <c r="A173" s="12" t="s">
        <v>30</v>
      </c>
      <c r="B173" s="12" t="s">
        <v>79</v>
      </c>
      <c r="C173" s="12" t="s">
        <v>90</v>
      </c>
      <c r="D173">
        <v>13.603727000576701</v>
      </c>
      <c r="E173">
        <v>10.968941007198101</v>
      </c>
      <c r="F173">
        <v>10.763413509795599</v>
      </c>
      <c r="G173">
        <v>12.152735796083499</v>
      </c>
      <c r="H173">
        <v>11.4855364451191</v>
      </c>
      <c r="I173">
        <v>10.210553239762101</v>
      </c>
      <c r="J173">
        <v>8.8347668978191791</v>
      </c>
      <c r="K173">
        <v>7.7237253814019402</v>
      </c>
      <c r="L173">
        <v>7.3620040252338299</v>
      </c>
      <c r="M173">
        <v>7.2050333666517403</v>
      </c>
      <c r="N173">
        <v>6.8701086852097601</v>
      </c>
      <c r="O173">
        <v>6.2761815799504204</v>
      </c>
      <c r="P173">
        <v>5.6790857832761699</v>
      </c>
      <c r="Q173">
        <v>5.1813873619446396</v>
      </c>
      <c r="R173">
        <v>4.8357059671462199</v>
      </c>
      <c r="S173">
        <v>4.56441698634596</v>
      </c>
      <c r="T173">
        <v>4.28158332283832</v>
      </c>
      <c r="U173">
        <v>3.96178648746241</v>
      </c>
      <c r="V173">
        <v>3.6381450814600602</v>
      </c>
    </row>
    <row r="174" spans="1:22" x14ac:dyDescent="0.25">
      <c r="A174" s="12" t="s">
        <v>30</v>
      </c>
      <c r="B174" s="12" t="s">
        <v>79</v>
      </c>
      <c r="C174" s="12" t="s">
        <v>91</v>
      </c>
      <c r="D174">
        <v>17.0733520010339</v>
      </c>
      <c r="E174">
        <v>13.5847901528356</v>
      </c>
      <c r="F174">
        <v>10.977906625585801</v>
      </c>
      <c r="G174">
        <v>10.7784371114303</v>
      </c>
      <c r="H174">
        <v>12.161676341862201</v>
      </c>
      <c r="I174">
        <v>11.497075516603401</v>
      </c>
      <c r="J174">
        <v>10.2292373056965</v>
      </c>
      <c r="K174">
        <v>8.8597374114893697</v>
      </c>
      <c r="L174">
        <v>7.75157571928212</v>
      </c>
      <c r="M174">
        <v>7.3902476682084801</v>
      </c>
      <c r="N174">
        <v>7.2304309765701396</v>
      </c>
      <c r="O174">
        <v>6.8903301946303701</v>
      </c>
      <c r="P174">
        <v>6.2909301504370099</v>
      </c>
      <c r="Q174">
        <v>5.6894911861858102</v>
      </c>
      <c r="R174">
        <v>5.1885707122167499</v>
      </c>
      <c r="S174">
        <v>4.8404569132360598</v>
      </c>
      <c r="T174">
        <v>4.5671512451949603</v>
      </c>
      <c r="U174">
        <v>4.2825966315129396</v>
      </c>
      <c r="V174">
        <v>3.9614078602476099</v>
      </c>
    </row>
    <row r="175" spans="1:22" x14ac:dyDescent="0.25">
      <c r="A175" s="12" t="s">
        <v>30</v>
      </c>
      <c r="B175" s="12" t="s">
        <v>79</v>
      </c>
      <c r="C175" s="12" t="s">
        <v>92</v>
      </c>
      <c r="D175">
        <v>16.770562000000002</v>
      </c>
      <c r="E175">
        <v>16.866656338317998</v>
      </c>
      <c r="F175">
        <v>13.552144005632099</v>
      </c>
      <c r="G175">
        <v>11.0847250475693</v>
      </c>
      <c r="H175">
        <v>10.9067779512859</v>
      </c>
      <c r="I175">
        <v>12.249959218471</v>
      </c>
      <c r="J175">
        <v>11.5872468198809</v>
      </c>
      <c r="K175">
        <v>10.3442185296608</v>
      </c>
      <c r="L175">
        <v>8.9993430755933908</v>
      </c>
      <c r="M175">
        <v>7.9005957708822701</v>
      </c>
      <c r="N175">
        <v>7.5369220293561403</v>
      </c>
      <c r="O175">
        <v>7.3525279391184402</v>
      </c>
      <c r="P175">
        <v>6.9829895487772298</v>
      </c>
      <c r="Q175">
        <v>6.3539462866573002</v>
      </c>
      <c r="R175">
        <v>5.7302450101196598</v>
      </c>
      <c r="S175">
        <v>5.2138711049424797</v>
      </c>
      <c r="T175">
        <v>4.8547915919693096</v>
      </c>
      <c r="U175">
        <v>4.5729679486871397</v>
      </c>
      <c r="V175">
        <v>4.2819204752081497</v>
      </c>
    </row>
    <row r="176" spans="1:22" x14ac:dyDescent="0.25">
      <c r="A176" s="12" t="s">
        <v>30</v>
      </c>
      <c r="B176" s="12" t="s">
        <v>79</v>
      </c>
      <c r="C176" s="12" t="s">
        <v>93</v>
      </c>
      <c r="D176">
        <v>15.5350360004528</v>
      </c>
      <c r="E176">
        <v>16.713216062912799</v>
      </c>
      <c r="F176">
        <v>16.8518361202226</v>
      </c>
      <c r="G176">
        <v>13.7177272759969</v>
      </c>
      <c r="H176">
        <v>11.3713346991739</v>
      </c>
      <c r="I176">
        <v>11.2180199084371</v>
      </c>
      <c r="J176">
        <v>12.5304433052805</v>
      </c>
      <c r="K176">
        <v>11.8533789672592</v>
      </c>
      <c r="L176">
        <v>10.625522535279799</v>
      </c>
      <c r="M176">
        <v>9.2930130276159808</v>
      </c>
      <c r="N176">
        <v>8.19171679790621</v>
      </c>
      <c r="O176">
        <v>7.7813608301960198</v>
      </c>
      <c r="P176">
        <v>7.5541648843614704</v>
      </c>
      <c r="Q176">
        <v>7.1373344081556898</v>
      </c>
      <c r="R176">
        <v>6.4613080300583503</v>
      </c>
      <c r="S176">
        <v>5.8000987545258704</v>
      </c>
      <c r="T176">
        <v>5.2547989994191404</v>
      </c>
      <c r="U176">
        <v>4.8729695878897301</v>
      </c>
      <c r="V176">
        <v>4.5720586800145799</v>
      </c>
    </row>
    <row r="177" spans="1:22" x14ac:dyDescent="0.25">
      <c r="A177" s="12" t="s">
        <v>30</v>
      </c>
      <c r="B177" s="12" t="s">
        <v>79</v>
      </c>
      <c r="C177" s="12" t="s">
        <v>94</v>
      </c>
      <c r="D177">
        <v>14.3999960002636</v>
      </c>
      <c r="E177">
        <v>15.500562100857399</v>
      </c>
      <c r="F177">
        <v>16.695170486308498</v>
      </c>
      <c r="G177">
        <v>16.871361194255002</v>
      </c>
      <c r="H177">
        <v>13.8630062712935</v>
      </c>
      <c r="I177">
        <v>11.600560232250199</v>
      </c>
      <c r="J177">
        <v>11.4679229138062</v>
      </c>
      <c r="K177">
        <v>12.7643645413798</v>
      </c>
      <c r="L177">
        <v>12.0755229199883</v>
      </c>
      <c r="M177">
        <v>10.8562706926255</v>
      </c>
      <c r="N177">
        <v>9.5296071644901907</v>
      </c>
      <c r="O177">
        <v>8.3738890429529107</v>
      </c>
      <c r="P177">
        <v>7.9304242104292504</v>
      </c>
      <c r="Q177">
        <v>7.6730361690568198</v>
      </c>
      <c r="R177">
        <v>7.2242939074378496</v>
      </c>
      <c r="S177">
        <v>6.5177478621983598</v>
      </c>
      <c r="T177">
        <v>5.8323745365203301</v>
      </c>
      <c r="U177">
        <v>5.2684322221982196</v>
      </c>
      <c r="V177">
        <v>4.8717521025810999</v>
      </c>
    </row>
    <row r="178" spans="1:22" x14ac:dyDescent="0.25">
      <c r="A178" s="12" t="s">
        <v>30</v>
      </c>
      <c r="B178" s="12" t="s">
        <v>79</v>
      </c>
      <c r="C178" s="12" t="s">
        <v>95</v>
      </c>
      <c r="D178">
        <v>13.351782999470601</v>
      </c>
      <c r="E178">
        <v>14.3149598296962</v>
      </c>
      <c r="F178">
        <v>15.4312701725287</v>
      </c>
      <c r="G178">
        <v>16.640276861749999</v>
      </c>
      <c r="H178">
        <v>16.847253681962599</v>
      </c>
      <c r="I178">
        <v>13.930848880763699</v>
      </c>
      <c r="J178">
        <v>11.7295885184973</v>
      </c>
      <c r="K178">
        <v>11.6142785571381</v>
      </c>
      <c r="L178">
        <v>12.902700519849301</v>
      </c>
      <c r="M178">
        <v>12.209750565097499</v>
      </c>
      <c r="N178">
        <v>10.9982722512345</v>
      </c>
      <c r="O178">
        <v>9.6389488896673505</v>
      </c>
      <c r="P178">
        <v>8.4563587335403305</v>
      </c>
      <c r="Q178">
        <v>7.9959228484699603</v>
      </c>
      <c r="R178">
        <v>7.7228166711962603</v>
      </c>
      <c r="S178">
        <v>7.2578821376573801</v>
      </c>
      <c r="T178">
        <v>6.53641380911652</v>
      </c>
      <c r="U178">
        <v>5.8394870822782199</v>
      </c>
      <c r="V178">
        <v>5.2666311119321998</v>
      </c>
    </row>
    <row r="179" spans="1:22" x14ac:dyDescent="0.25">
      <c r="A179" s="12" t="s">
        <v>30</v>
      </c>
      <c r="B179" s="12" t="s">
        <v>79</v>
      </c>
      <c r="C179" s="12" t="s">
        <v>96</v>
      </c>
      <c r="D179">
        <v>14.902859999915</v>
      </c>
      <c r="E179">
        <v>13.240770827656201</v>
      </c>
      <c r="F179">
        <v>14.219134032029601</v>
      </c>
      <c r="G179">
        <v>15.3520944503528</v>
      </c>
      <c r="H179">
        <v>16.579594428814101</v>
      </c>
      <c r="I179">
        <v>16.816184006710401</v>
      </c>
      <c r="J179">
        <v>13.965972207280201</v>
      </c>
      <c r="K179">
        <v>11.8091049725787</v>
      </c>
      <c r="L179">
        <v>11.709608422639899</v>
      </c>
      <c r="M179">
        <v>12.998428462506</v>
      </c>
      <c r="N179">
        <v>12.305702842825699</v>
      </c>
      <c r="O179">
        <v>11.0725795304486</v>
      </c>
      <c r="P179">
        <v>9.6951946349287592</v>
      </c>
      <c r="Q179">
        <v>8.4976018548857102</v>
      </c>
      <c r="R179">
        <v>8.0271708182115695</v>
      </c>
      <c r="S179">
        <v>7.7445963314167496</v>
      </c>
      <c r="T179">
        <v>7.2701130515387602</v>
      </c>
      <c r="U179">
        <v>6.5402222742846199</v>
      </c>
      <c r="V179">
        <v>5.8366280082095496</v>
      </c>
    </row>
    <row r="180" spans="1:22" x14ac:dyDescent="0.25">
      <c r="A180" s="12" t="s">
        <v>30</v>
      </c>
      <c r="B180" s="12" t="s">
        <v>79</v>
      </c>
      <c r="C180" s="12" t="s">
        <v>97</v>
      </c>
      <c r="D180">
        <v>10.774889999999999</v>
      </c>
      <c r="E180">
        <v>12.1876082817547</v>
      </c>
      <c r="F180">
        <v>11.512374896428</v>
      </c>
      <c r="G180">
        <v>10.212315951532901</v>
      </c>
      <c r="H180">
        <v>8.81456604535229</v>
      </c>
      <c r="I180">
        <v>7.6913814497687101</v>
      </c>
      <c r="J180">
        <v>7.3285543045958903</v>
      </c>
      <c r="K180">
        <v>7.1783485229378003</v>
      </c>
      <c r="L180">
        <v>6.8477121709621303</v>
      </c>
      <c r="M180">
        <v>6.2571258676938299</v>
      </c>
      <c r="N180">
        <v>5.6655243653991603</v>
      </c>
      <c r="O180">
        <v>5.1718268993319798</v>
      </c>
      <c r="P180">
        <v>4.8291183757268801</v>
      </c>
      <c r="Q180">
        <v>4.5601596099332404</v>
      </c>
      <c r="R180">
        <v>4.2792536447631804</v>
      </c>
      <c r="S180">
        <v>3.9609667881397401</v>
      </c>
      <c r="T180">
        <v>3.63843083987843</v>
      </c>
      <c r="U180">
        <v>3.3514774678665802</v>
      </c>
      <c r="V180">
        <v>3.1122128099326698</v>
      </c>
    </row>
    <row r="181" spans="1:22" x14ac:dyDescent="0.25">
      <c r="A181" s="12" t="s">
        <v>30</v>
      </c>
      <c r="B181" s="12" t="s">
        <v>79</v>
      </c>
      <c r="C181" s="12" t="s">
        <v>98</v>
      </c>
      <c r="D181">
        <v>15.5290490005784</v>
      </c>
      <c r="E181">
        <v>14.649793940218601</v>
      </c>
      <c r="F181">
        <v>13.0784779282871</v>
      </c>
      <c r="G181">
        <v>14.076850572023201</v>
      </c>
      <c r="H181">
        <v>15.230715588189</v>
      </c>
      <c r="I181">
        <v>16.4796462112452</v>
      </c>
      <c r="J181">
        <v>16.746799547612898</v>
      </c>
      <c r="K181">
        <v>13.957328997324</v>
      </c>
      <c r="L181">
        <v>11.8419954103609</v>
      </c>
      <c r="M181">
        <v>11.758937905178099</v>
      </c>
      <c r="N181">
        <v>13.0520790565098</v>
      </c>
      <c r="O181">
        <v>12.3539863331397</v>
      </c>
      <c r="P181">
        <v>11.109669661998501</v>
      </c>
      <c r="Q181">
        <v>9.7226281734190394</v>
      </c>
      <c r="R181">
        <v>8.5165867589750501</v>
      </c>
      <c r="S181">
        <v>8.0399588238497799</v>
      </c>
      <c r="T181">
        <v>7.7512295973530998</v>
      </c>
      <c r="U181">
        <v>7.2707269622190003</v>
      </c>
      <c r="V181">
        <v>6.5353511964157098</v>
      </c>
    </row>
    <row r="182" spans="1:22" x14ac:dyDescent="0.25">
      <c r="A182" s="12" t="s">
        <v>30</v>
      </c>
      <c r="B182" s="12" t="s">
        <v>79</v>
      </c>
      <c r="C182" s="12" t="s">
        <v>99</v>
      </c>
      <c r="D182">
        <v>14.124632999868799</v>
      </c>
      <c r="E182">
        <v>15.100266942004399</v>
      </c>
      <c r="F182">
        <v>14.3061260498505</v>
      </c>
      <c r="G182">
        <v>12.8416911099189</v>
      </c>
      <c r="H182">
        <v>13.865641352628099</v>
      </c>
      <c r="I182">
        <v>15.046307341821899</v>
      </c>
      <c r="J182">
        <v>16.318923609243001</v>
      </c>
      <c r="K182">
        <v>16.620131055720002</v>
      </c>
      <c r="L182">
        <v>13.8974044567635</v>
      </c>
      <c r="M182">
        <v>11.827838940509</v>
      </c>
      <c r="N182">
        <v>11.7639651378881</v>
      </c>
      <c r="O182">
        <v>13.0606655436758</v>
      </c>
      <c r="P182">
        <v>12.3645407226196</v>
      </c>
      <c r="Q182">
        <v>11.1178527625905</v>
      </c>
      <c r="R182">
        <v>9.7281121163613307</v>
      </c>
      <c r="S182">
        <v>8.5190070270375298</v>
      </c>
      <c r="T182">
        <v>8.0393132174685498</v>
      </c>
      <c r="U182">
        <v>7.7471219695489397</v>
      </c>
      <c r="V182">
        <v>7.2624390460384101</v>
      </c>
    </row>
    <row r="183" spans="1:22" x14ac:dyDescent="0.25">
      <c r="A183" s="12" t="s">
        <v>30</v>
      </c>
      <c r="B183" s="12" t="s">
        <v>79</v>
      </c>
      <c r="C183" s="12" t="s">
        <v>100</v>
      </c>
      <c r="D183">
        <v>10.8803069993628</v>
      </c>
      <c r="E183">
        <v>13.5369854612072</v>
      </c>
      <c r="F183">
        <v>14.5473450421329</v>
      </c>
      <c r="G183">
        <v>13.854032688777901</v>
      </c>
      <c r="H183">
        <v>12.5169179307533</v>
      </c>
      <c r="I183">
        <v>13.5723249459065</v>
      </c>
      <c r="J183">
        <v>14.784792299924501</v>
      </c>
      <c r="K183">
        <v>16.0833449852035</v>
      </c>
      <c r="L183">
        <v>16.4249391740405</v>
      </c>
      <c r="M183">
        <v>13.781405516249</v>
      </c>
      <c r="N183">
        <v>11.766340890401899</v>
      </c>
      <c r="O183">
        <v>11.7190184297699</v>
      </c>
      <c r="P183">
        <v>13.0224431204824</v>
      </c>
      <c r="Q183">
        <v>12.337493411478601</v>
      </c>
      <c r="R183">
        <v>11.0978963301633</v>
      </c>
      <c r="S183">
        <v>9.7130937534149506</v>
      </c>
      <c r="T183">
        <v>8.5066585841793803</v>
      </c>
      <c r="U183">
        <v>8.0274792873538807</v>
      </c>
      <c r="V183">
        <v>7.7333495236177896</v>
      </c>
    </row>
    <row r="184" spans="1:22" x14ac:dyDescent="0.25">
      <c r="A184" s="12" t="s">
        <v>30</v>
      </c>
      <c r="B184" s="12" t="s">
        <v>79</v>
      </c>
      <c r="C184" s="12" t="s">
        <v>101</v>
      </c>
      <c r="D184">
        <v>7.7076746758305497</v>
      </c>
      <c r="E184">
        <v>10.1908296067505</v>
      </c>
      <c r="F184">
        <v>12.771869744258399</v>
      </c>
      <c r="G184">
        <v>13.819979202119899</v>
      </c>
      <c r="H184">
        <v>13.2478481969573</v>
      </c>
      <c r="I184">
        <v>12.064708877438401</v>
      </c>
      <c r="J184">
        <v>13.1556098222357</v>
      </c>
      <c r="K184">
        <v>14.4052628745482</v>
      </c>
      <c r="L184">
        <v>15.735643441970399</v>
      </c>
      <c r="M184">
        <v>16.131193579179701</v>
      </c>
      <c r="N184">
        <v>13.589596291366099</v>
      </c>
      <c r="O184">
        <v>11.6353139841373</v>
      </c>
      <c r="P184">
        <v>11.6145412823863</v>
      </c>
      <c r="Q184">
        <v>12.929580030272099</v>
      </c>
      <c r="R184">
        <v>12.267657304090999</v>
      </c>
      <c r="S184">
        <v>11.0467289538296</v>
      </c>
      <c r="T184">
        <v>9.6757701177879305</v>
      </c>
      <c r="U184">
        <v>8.4785947593250199</v>
      </c>
      <c r="V184">
        <v>8.0013079598886208</v>
      </c>
    </row>
    <row r="185" spans="1:22" x14ac:dyDescent="0.25">
      <c r="A185" s="12" t="s">
        <v>30</v>
      </c>
      <c r="B185" s="12" t="s">
        <v>79</v>
      </c>
      <c r="C185" s="12" t="s">
        <v>102</v>
      </c>
      <c r="D185">
        <v>9.9571070823932892</v>
      </c>
      <c r="E185">
        <v>6.9164777454703597</v>
      </c>
      <c r="F185">
        <v>9.2618138611257805</v>
      </c>
      <c r="G185">
        <v>11.735155129666101</v>
      </c>
      <c r="H185">
        <v>12.82569438394</v>
      </c>
      <c r="I185">
        <v>12.4050871783751</v>
      </c>
      <c r="J185">
        <v>11.417782330249899</v>
      </c>
      <c r="K185">
        <v>12.550009178346</v>
      </c>
      <c r="L185">
        <v>13.8474358590218</v>
      </c>
      <c r="M185">
        <v>15.222582377441899</v>
      </c>
      <c r="N185">
        <v>15.691943147492699</v>
      </c>
      <c r="O185">
        <v>13.283239549650601</v>
      </c>
      <c r="P185">
        <v>11.4207162499959</v>
      </c>
      <c r="Q185">
        <v>11.4392394694747</v>
      </c>
      <c r="R185">
        <v>12.7702625361856</v>
      </c>
      <c r="S185">
        <v>12.144667237734801</v>
      </c>
      <c r="T185">
        <v>10.954556984716699</v>
      </c>
      <c r="U185">
        <v>9.6073091381664693</v>
      </c>
      <c r="V185">
        <v>8.4213822087303907</v>
      </c>
    </row>
    <row r="186" spans="1:22" x14ac:dyDescent="0.25">
      <c r="A186" s="12" t="s">
        <v>30</v>
      </c>
      <c r="B186" s="12" t="s">
        <v>79</v>
      </c>
      <c r="C186" s="12" t="s">
        <v>103</v>
      </c>
      <c r="D186">
        <v>6.6390650000000004</v>
      </c>
      <c r="E186">
        <v>8.1589283769206205</v>
      </c>
      <c r="F186">
        <v>5.8368684507072901</v>
      </c>
      <c r="G186">
        <v>7.9857301314779603</v>
      </c>
      <c r="H186">
        <v>10.3003571059505</v>
      </c>
      <c r="I186">
        <v>11.4330984314583</v>
      </c>
      <c r="J186">
        <v>11.2055400202019</v>
      </c>
      <c r="K186">
        <v>10.471675672567001</v>
      </c>
      <c r="L186">
        <v>11.653117384635101</v>
      </c>
      <c r="M186">
        <v>13.011166130984099</v>
      </c>
      <c r="N186">
        <v>14.440192471672599</v>
      </c>
      <c r="O186">
        <v>15.0077730406349</v>
      </c>
      <c r="P186">
        <v>12.799026634597899</v>
      </c>
      <c r="Q186">
        <v>11.075995974730899</v>
      </c>
      <c r="R186">
        <v>11.1517306676246</v>
      </c>
      <c r="S186">
        <v>12.503454971984601</v>
      </c>
      <c r="T186">
        <v>11.932450257385399</v>
      </c>
      <c r="U186">
        <v>10.791607934186001</v>
      </c>
      <c r="V186">
        <v>9.4723983621744008</v>
      </c>
    </row>
    <row r="187" spans="1:22" x14ac:dyDescent="0.25">
      <c r="A187" s="12" t="s">
        <v>30</v>
      </c>
      <c r="B187" s="12" t="s">
        <v>79</v>
      </c>
      <c r="C187" s="12" t="s">
        <v>104</v>
      </c>
      <c r="D187">
        <v>5.1573389999999897</v>
      </c>
      <c r="E187">
        <v>4.74131871210475</v>
      </c>
      <c r="F187">
        <v>6.0194064595777999</v>
      </c>
      <c r="G187">
        <v>4.5085501695580099</v>
      </c>
      <c r="H187">
        <v>6.3774850295741601</v>
      </c>
      <c r="I187">
        <v>8.4543848776906199</v>
      </c>
      <c r="J187">
        <v>9.6038378508965501</v>
      </c>
      <c r="K187">
        <v>9.6000591974774796</v>
      </c>
      <c r="L187">
        <v>9.1777935280728506</v>
      </c>
      <c r="M187">
        <v>10.404953269330299</v>
      </c>
      <c r="N187">
        <v>11.8236733396707</v>
      </c>
      <c r="O187">
        <v>13.3098570531072</v>
      </c>
      <c r="P187">
        <v>14.0004035474219</v>
      </c>
      <c r="Q187">
        <v>12.072785516761</v>
      </c>
      <c r="R187">
        <v>10.5457039535415</v>
      </c>
      <c r="S187">
        <v>10.6973781063686</v>
      </c>
      <c r="T187">
        <v>12.065844380292599</v>
      </c>
      <c r="U187">
        <v>11.5716834904765</v>
      </c>
      <c r="V187">
        <v>10.4805871730454</v>
      </c>
    </row>
    <row r="188" spans="1:22" x14ac:dyDescent="0.25">
      <c r="A188" s="12" t="s">
        <v>30</v>
      </c>
      <c r="B188" s="12" t="s">
        <v>79</v>
      </c>
      <c r="C188" s="12" t="s">
        <v>105</v>
      </c>
      <c r="D188">
        <v>2.245384</v>
      </c>
      <c r="E188">
        <v>2.9408973009264998</v>
      </c>
      <c r="F188">
        <v>2.8707126647297501</v>
      </c>
      <c r="G188">
        <v>3.8330910399868201</v>
      </c>
      <c r="H188">
        <v>3.0648824988717598</v>
      </c>
      <c r="I188">
        <v>4.5520197343310702</v>
      </c>
      <c r="J188">
        <v>6.2770165334929597</v>
      </c>
      <c r="K188">
        <v>7.3745846003907998</v>
      </c>
      <c r="L188">
        <v>7.5901819988474601</v>
      </c>
      <c r="M188">
        <v>7.5007604286774896</v>
      </c>
      <c r="N188">
        <v>8.7406602341786392</v>
      </c>
      <c r="O188">
        <v>10.192760671659499</v>
      </c>
      <c r="P188">
        <v>11.715509272902001</v>
      </c>
      <c r="Q188">
        <v>12.5435045354044</v>
      </c>
      <c r="R188">
        <v>10.987349713758899</v>
      </c>
      <c r="S188">
        <v>9.7251708878320393</v>
      </c>
      <c r="T188">
        <v>9.9652536869171104</v>
      </c>
      <c r="U188">
        <v>11.3354492838633</v>
      </c>
      <c r="V188">
        <v>10.900086085079501</v>
      </c>
    </row>
    <row r="189" spans="1:22" x14ac:dyDescent="0.25">
      <c r="A189" s="12" t="s">
        <v>30</v>
      </c>
      <c r="B189" s="12" t="s">
        <v>79</v>
      </c>
      <c r="C189" s="12" t="s">
        <v>106</v>
      </c>
      <c r="D189">
        <v>0.53104799999999996</v>
      </c>
      <c r="E189">
        <v>0.91670707204651003</v>
      </c>
      <c r="F189">
        <v>1.30331600047223</v>
      </c>
      <c r="G189">
        <v>1.3900459752258201</v>
      </c>
      <c r="H189">
        <v>1.9894995348151701</v>
      </c>
      <c r="I189">
        <v>1.7364289427128301</v>
      </c>
      <c r="J189">
        <v>2.7573522460989999</v>
      </c>
      <c r="K189">
        <v>4.0171533581723997</v>
      </c>
      <c r="L189">
        <v>4.9542603663604101</v>
      </c>
      <c r="M189">
        <v>5.31657621705265</v>
      </c>
      <c r="N189">
        <v>5.5093964098716404</v>
      </c>
      <c r="O189">
        <v>6.6815658342308399</v>
      </c>
      <c r="P189">
        <v>8.0871244816713794</v>
      </c>
      <c r="Q189">
        <v>9.5797942613305391</v>
      </c>
      <c r="R189">
        <v>10.5089713702249</v>
      </c>
      <c r="S189">
        <v>9.4027469179033893</v>
      </c>
      <c r="T189">
        <v>8.4665272021682796</v>
      </c>
      <c r="U189">
        <v>8.7998300747073106</v>
      </c>
      <c r="V189">
        <v>10.053915227928</v>
      </c>
    </row>
    <row r="190" spans="1:22" x14ac:dyDescent="0.25">
      <c r="A190" s="12" t="s">
        <v>30</v>
      </c>
      <c r="B190" s="12" t="s">
        <v>79</v>
      </c>
      <c r="C190" s="12" t="s">
        <v>107</v>
      </c>
      <c r="D190">
        <v>0.15089</v>
      </c>
      <c r="E190">
        <v>0.136418630054533</v>
      </c>
      <c r="F190">
        <v>0.26290484993471702</v>
      </c>
      <c r="G190">
        <v>0.41783659671984003</v>
      </c>
      <c r="H190">
        <v>0.49908925608566301</v>
      </c>
      <c r="I190">
        <v>0.781402775126806</v>
      </c>
      <c r="J190">
        <v>0.76171507213088196</v>
      </c>
      <c r="K190">
        <v>1.32123597779311</v>
      </c>
      <c r="L190">
        <v>2.0766631137879901</v>
      </c>
      <c r="M190">
        <v>2.7376646279544898</v>
      </c>
      <c r="N190">
        <v>3.1180449254489702</v>
      </c>
      <c r="O190">
        <v>3.4510222370348398</v>
      </c>
      <c r="P190">
        <v>4.4265258154726004</v>
      </c>
      <c r="Q190">
        <v>5.6415876369969302</v>
      </c>
      <c r="R190">
        <v>6.9505025725515397</v>
      </c>
      <c r="S190">
        <v>7.8691230524164899</v>
      </c>
      <c r="T190">
        <v>7.2237574241484097</v>
      </c>
      <c r="U190">
        <v>6.6555557332733501</v>
      </c>
      <c r="V190">
        <v>6.9691786638312303</v>
      </c>
    </row>
    <row r="191" spans="1:22" x14ac:dyDescent="0.25">
      <c r="A191" s="12" t="s">
        <v>30</v>
      </c>
      <c r="B191" s="12" t="s">
        <v>79</v>
      </c>
      <c r="C191" s="12" t="s">
        <v>108</v>
      </c>
      <c r="D191">
        <v>12.994270999999999</v>
      </c>
      <c r="E191">
        <v>12.2695576718615</v>
      </c>
      <c r="F191">
        <v>10.863976027627301</v>
      </c>
      <c r="G191">
        <v>9.3561353397734806</v>
      </c>
      <c r="H191">
        <v>8.1490530546160702</v>
      </c>
      <c r="I191">
        <v>7.7654338039948199</v>
      </c>
      <c r="J191">
        <v>7.6129738349149996</v>
      </c>
      <c r="K191">
        <v>7.2635433694982403</v>
      </c>
      <c r="L191">
        <v>6.6304260347169697</v>
      </c>
      <c r="M191">
        <v>5.9972144580079396</v>
      </c>
      <c r="N191">
        <v>5.4759860637894597</v>
      </c>
      <c r="O191">
        <v>5.1144767557086004</v>
      </c>
      <c r="P191">
        <v>4.8305226354763802</v>
      </c>
      <c r="Q191">
        <v>4.5335326029299798</v>
      </c>
      <c r="R191">
        <v>4.1966805749421896</v>
      </c>
      <c r="S191">
        <v>3.8551953549987799</v>
      </c>
      <c r="T191">
        <v>3.5513596186552001</v>
      </c>
      <c r="U191">
        <v>3.29793004215029</v>
      </c>
      <c r="V191">
        <v>3.0795725876517599</v>
      </c>
    </row>
    <row r="192" spans="1:22" x14ac:dyDescent="0.25">
      <c r="A192" s="12" t="s">
        <v>30</v>
      </c>
      <c r="B192" s="12" t="s">
        <v>79</v>
      </c>
      <c r="C192" s="12" t="s">
        <v>109</v>
      </c>
      <c r="D192">
        <v>11.520223999999899</v>
      </c>
      <c r="E192">
        <v>11.3558111004156</v>
      </c>
      <c r="F192">
        <v>12.849265990344501</v>
      </c>
      <c r="G192">
        <v>12.1502471983374</v>
      </c>
      <c r="H192">
        <v>10.795175143337801</v>
      </c>
      <c r="I192">
        <v>9.3303753314674491</v>
      </c>
      <c r="J192">
        <v>8.1493220496876706</v>
      </c>
      <c r="K192">
        <v>7.7709833576449698</v>
      </c>
      <c r="L192">
        <v>7.61199417649508</v>
      </c>
      <c r="M192">
        <v>7.2600020102816396</v>
      </c>
      <c r="N192">
        <v>6.6307454498100196</v>
      </c>
      <c r="O192">
        <v>6.00077983284043</v>
      </c>
      <c r="P192">
        <v>5.4773895217477504</v>
      </c>
      <c r="Q192">
        <v>5.1144985144755699</v>
      </c>
      <c r="R192">
        <v>4.8297475004985397</v>
      </c>
      <c r="S192">
        <v>4.53231214662675</v>
      </c>
      <c r="T192">
        <v>4.1953310037135596</v>
      </c>
      <c r="U192">
        <v>3.8539567827921601</v>
      </c>
      <c r="V192">
        <v>3.5504126445158302</v>
      </c>
    </row>
    <row r="193" spans="1:22" x14ac:dyDescent="0.25">
      <c r="A193" s="12" t="s">
        <v>30</v>
      </c>
      <c r="B193" s="12" t="s">
        <v>79</v>
      </c>
      <c r="C193" s="12" t="s">
        <v>110</v>
      </c>
      <c r="D193">
        <v>3.5389999819873501E-3</v>
      </c>
      <c r="E193">
        <v>5.5328296768248899E-3</v>
      </c>
      <c r="F193">
        <v>5.5480568761584999E-3</v>
      </c>
      <c r="G193">
        <v>9.4781555747575907E-3</v>
      </c>
      <c r="H193">
        <v>1.6386725673698001E-2</v>
      </c>
      <c r="I193">
        <v>2.0126979714358499E-2</v>
      </c>
      <c r="J193">
        <v>2.9455092595385299E-2</v>
      </c>
      <c r="K193">
        <v>3.5340203690446201E-2</v>
      </c>
      <c r="L193">
        <v>7.1596685688769299E-2</v>
      </c>
      <c r="M193">
        <v>0.139956143715885</v>
      </c>
      <c r="N193">
        <v>0.23690283402081699</v>
      </c>
      <c r="O193">
        <v>0.35068759513609599</v>
      </c>
      <c r="P193">
        <v>0.52135245894516902</v>
      </c>
      <c r="Q193">
        <v>0.84006496644194395</v>
      </c>
      <c r="R193">
        <v>1.36645032219551</v>
      </c>
      <c r="S193">
        <v>2.1267881454109498</v>
      </c>
      <c r="T193">
        <v>3.06234072744506</v>
      </c>
      <c r="U193">
        <v>3.7761629909980901</v>
      </c>
      <c r="V193">
        <v>4.3599495527297201</v>
      </c>
    </row>
    <row r="194" spans="1:22" x14ac:dyDescent="0.25">
      <c r="A194" s="12" t="s">
        <v>30</v>
      </c>
      <c r="B194" s="12" t="s">
        <v>79</v>
      </c>
      <c r="C194" s="12" t="s">
        <v>111</v>
      </c>
      <c r="D194">
        <v>14.1854440013312</v>
      </c>
      <c r="E194">
        <v>11.496121932078699</v>
      </c>
      <c r="F194">
        <v>11.3406436701445</v>
      </c>
      <c r="G194">
        <v>12.830397519376699</v>
      </c>
      <c r="H194">
        <v>12.138199188901201</v>
      </c>
      <c r="I194">
        <v>10.794223432673199</v>
      </c>
      <c r="J194">
        <v>9.3380123509227495</v>
      </c>
      <c r="K194">
        <v>8.1617494088776397</v>
      </c>
      <c r="L194">
        <v>7.7845415431391798</v>
      </c>
      <c r="M194">
        <v>7.6240645822742303</v>
      </c>
      <c r="N194">
        <v>7.2708677120243896</v>
      </c>
      <c r="O194">
        <v>6.6389283707751696</v>
      </c>
      <c r="P194">
        <v>6.0067880614482796</v>
      </c>
      <c r="Q194">
        <v>5.4817547180656403</v>
      </c>
      <c r="R194">
        <v>5.1175960737307697</v>
      </c>
      <c r="S194">
        <v>4.8317813518829196</v>
      </c>
      <c r="T194">
        <v>4.5334111352924404</v>
      </c>
      <c r="U194">
        <v>4.1956437281268499</v>
      </c>
      <c r="V194">
        <v>3.85365136813139</v>
      </c>
    </row>
    <row r="195" spans="1:22" x14ac:dyDescent="0.25">
      <c r="A195" s="12" t="s">
        <v>30</v>
      </c>
      <c r="B195" s="12" t="s">
        <v>79</v>
      </c>
      <c r="C195" s="12" t="s">
        <v>112</v>
      </c>
      <c r="D195">
        <v>17.626027999695701</v>
      </c>
      <c r="E195">
        <v>14.104176289754699</v>
      </c>
      <c r="F195">
        <v>11.4622360429818</v>
      </c>
      <c r="G195">
        <v>11.321169092615399</v>
      </c>
      <c r="H195">
        <v>12.809677283614</v>
      </c>
      <c r="I195">
        <v>12.126961874866501</v>
      </c>
      <c r="J195">
        <v>10.7954987790317</v>
      </c>
      <c r="K195">
        <v>9.3487721635210903</v>
      </c>
      <c r="L195">
        <v>8.1777497357065805</v>
      </c>
      <c r="M195">
        <v>7.8021354852106004</v>
      </c>
      <c r="N195">
        <v>7.6401507606055903</v>
      </c>
      <c r="O195">
        <v>7.2837041911766196</v>
      </c>
      <c r="P195">
        <v>6.6481458275209002</v>
      </c>
      <c r="Q195">
        <v>6.0131479869810498</v>
      </c>
      <c r="R195">
        <v>5.48602720204088</v>
      </c>
      <c r="S195">
        <v>5.1202976359573604</v>
      </c>
      <c r="T195">
        <v>4.8331595655932702</v>
      </c>
      <c r="U195">
        <v>4.5336479501528597</v>
      </c>
      <c r="V195">
        <v>4.1949906147556604</v>
      </c>
    </row>
    <row r="196" spans="1:22" x14ac:dyDescent="0.25">
      <c r="A196" s="12" t="s">
        <v>30</v>
      </c>
      <c r="B196" s="12" t="s">
        <v>79</v>
      </c>
      <c r="C196" s="12" t="s">
        <v>113</v>
      </c>
      <c r="D196">
        <v>17.080771999311501</v>
      </c>
      <c r="E196">
        <v>17.303878164795002</v>
      </c>
      <c r="F196">
        <v>13.9922654241897</v>
      </c>
      <c r="G196">
        <v>11.499566446388499</v>
      </c>
      <c r="H196">
        <v>11.3895206147069</v>
      </c>
      <c r="I196">
        <v>12.8502197092155</v>
      </c>
      <c r="J196">
        <v>12.177001368366399</v>
      </c>
      <c r="K196">
        <v>10.872534877515999</v>
      </c>
      <c r="L196">
        <v>9.4517957955177199</v>
      </c>
      <c r="M196">
        <v>8.2920407120507793</v>
      </c>
      <c r="N196">
        <v>7.9160820776361502</v>
      </c>
      <c r="O196">
        <v>7.7361747946984698</v>
      </c>
      <c r="P196">
        <v>7.3568194739417603</v>
      </c>
      <c r="Q196">
        <v>6.6974941200928599</v>
      </c>
      <c r="R196">
        <v>6.0446888716800897</v>
      </c>
      <c r="S196">
        <v>5.50537160356998</v>
      </c>
      <c r="T196">
        <v>5.1310266912327203</v>
      </c>
      <c r="U196">
        <v>4.8371643096692996</v>
      </c>
      <c r="V196">
        <v>4.5325392600634098</v>
      </c>
    </row>
    <row r="197" spans="1:22" x14ac:dyDescent="0.25">
      <c r="A197" s="12" t="s">
        <v>30</v>
      </c>
      <c r="B197" s="12" t="s">
        <v>79</v>
      </c>
      <c r="C197" s="12" t="s">
        <v>114</v>
      </c>
      <c r="D197">
        <v>15.473697999187699</v>
      </c>
      <c r="E197">
        <v>16.8336736756718</v>
      </c>
      <c r="F197">
        <v>17.133265199571898</v>
      </c>
      <c r="G197">
        <v>14.0381596394555</v>
      </c>
      <c r="H197">
        <v>11.6799961217102</v>
      </c>
      <c r="I197">
        <v>11.6037145273565</v>
      </c>
      <c r="J197">
        <v>13.044018281962099</v>
      </c>
      <c r="K197">
        <v>12.3665195400404</v>
      </c>
      <c r="L197">
        <v>11.081719681060299</v>
      </c>
      <c r="M197">
        <v>9.6773926898253304</v>
      </c>
      <c r="N197">
        <v>8.5197830147565892</v>
      </c>
      <c r="O197">
        <v>8.1082083898421597</v>
      </c>
      <c r="P197">
        <v>7.8960791663512904</v>
      </c>
      <c r="Q197">
        <v>7.4798509387308103</v>
      </c>
      <c r="R197">
        <v>6.7830473550667998</v>
      </c>
      <c r="S197">
        <v>6.1001666330465802</v>
      </c>
      <c r="T197">
        <v>5.5376368681711803</v>
      </c>
      <c r="U197">
        <v>5.1449776884455103</v>
      </c>
      <c r="V197">
        <v>4.8357424766755104</v>
      </c>
    </row>
    <row r="198" spans="1:22" x14ac:dyDescent="0.25">
      <c r="A198" s="12" t="s">
        <v>30</v>
      </c>
      <c r="B198" s="12" t="s">
        <v>79</v>
      </c>
      <c r="C198" s="12" t="s">
        <v>115</v>
      </c>
      <c r="D198">
        <v>14.0906499993759</v>
      </c>
      <c r="E198">
        <v>15.2334862973649</v>
      </c>
      <c r="F198">
        <v>16.636449191537402</v>
      </c>
      <c r="G198">
        <v>17.008715893739701</v>
      </c>
      <c r="H198">
        <v>14.076451445528299</v>
      </c>
      <c r="I198">
        <v>11.8206747575917</v>
      </c>
      <c r="J198">
        <v>11.774990511894901</v>
      </c>
      <c r="K198">
        <v>13.205145199520199</v>
      </c>
      <c r="L198">
        <v>12.5255760417005</v>
      </c>
      <c r="M198">
        <v>11.254241988874201</v>
      </c>
      <c r="N198">
        <v>9.8605299048231405</v>
      </c>
      <c r="O198">
        <v>8.6609056897298302</v>
      </c>
      <c r="P198">
        <v>8.2244952856133402</v>
      </c>
      <c r="Q198">
        <v>7.98970791518986</v>
      </c>
      <c r="R198">
        <v>7.54867333964184</v>
      </c>
      <c r="S198">
        <v>6.8276124782026102</v>
      </c>
      <c r="T198">
        <v>6.1253337497541596</v>
      </c>
      <c r="U198">
        <v>5.5477482805831704</v>
      </c>
      <c r="V198">
        <v>5.1430808731657196</v>
      </c>
    </row>
    <row r="199" spans="1:22" x14ac:dyDescent="0.25">
      <c r="A199" s="12" t="s">
        <v>30</v>
      </c>
      <c r="B199" s="12" t="s">
        <v>79</v>
      </c>
      <c r="C199" s="12" t="s">
        <v>116</v>
      </c>
      <c r="D199">
        <v>12.699258000075099</v>
      </c>
      <c r="E199">
        <v>13.7595500835665</v>
      </c>
      <c r="F199">
        <v>14.9622731791915</v>
      </c>
      <c r="G199">
        <v>16.4098799775172</v>
      </c>
      <c r="H199">
        <v>16.845180409008702</v>
      </c>
      <c r="I199">
        <v>14.047099934557</v>
      </c>
      <c r="J199">
        <v>11.876100945419999</v>
      </c>
      <c r="K199">
        <v>11.8566528479267</v>
      </c>
      <c r="L199">
        <v>13.2843007977949</v>
      </c>
      <c r="M199">
        <v>12.6089241328058</v>
      </c>
      <c r="N199">
        <v>11.3513943035521</v>
      </c>
      <c r="O199">
        <v>9.9358532408915696</v>
      </c>
      <c r="P199">
        <v>8.7180920153816395</v>
      </c>
      <c r="Q199">
        <v>8.2703378689451199</v>
      </c>
      <c r="R199">
        <v>8.0247119515519998</v>
      </c>
      <c r="S199">
        <v>7.5720248976442903</v>
      </c>
      <c r="T199">
        <v>6.8399288509860501</v>
      </c>
      <c r="U199">
        <v>6.1289887252287203</v>
      </c>
      <c r="V199">
        <v>5.5447320827313602</v>
      </c>
    </row>
    <row r="200" spans="1:22" x14ac:dyDescent="0.25">
      <c r="A200" s="12" t="s">
        <v>30</v>
      </c>
      <c r="B200" s="12" t="s">
        <v>79</v>
      </c>
      <c r="C200" s="12" t="s">
        <v>117</v>
      </c>
      <c r="D200">
        <v>13.668178000155001</v>
      </c>
      <c r="E200">
        <v>12.2731158144729</v>
      </c>
      <c r="F200">
        <v>13.3879212383563</v>
      </c>
      <c r="G200">
        <v>14.651197433754</v>
      </c>
      <c r="H200">
        <v>16.143500398526999</v>
      </c>
      <c r="I200">
        <v>16.644940736797398</v>
      </c>
      <c r="J200">
        <v>13.9689601330396</v>
      </c>
      <c r="K200">
        <v>11.8718215806628</v>
      </c>
      <c r="L200">
        <v>11.879878991244899</v>
      </c>
      <c r="M200">
        <v>13.3114260218104</v>
      </c>
      <c r="N200">
        <v>12.647307507713199</v>
      </c>
      <c r="O200">
        <v>11.3821168126341</v>
      </c>
      <c r="P200">
        <v>9.9601778487082893</v>
      </c>
      <c r="Q200">
        <v>8.73628937022138</v>
      </c>
      <c r="R200">
        <v>8.2839531080222493</v>
      </c>
      <c r="S200">
        <v>8.0333900125011404</v>
      </c>
      <c r="T200">
        <v>7.5752843306049904</v>
      </c>
      <c r="U200">
        <v>6.8382820085831897</v>
      </c>
      <c r="V200">
        <v>6.1234727207754398</v>
      </c>
    </row>
    <row r="201" spans="1:22" x14ac:dyDescent="0.25">
      <c r="A201" s="12" t="s">
        <v>30</v>
      </c>
      <c r="B201" s="12" t="s">
        <v>79</v>
      </c>
      <c r="C201" s="12" t="s">
        <v>118</v>
      </c>
      <c r="D201">
        <v>11.385452999999901</v>
      </c>
      <c r="E201">
        <v>12.8891247200665</v>
      </c>
      <c r="F201">
        <v>12.183222455682699</v>
      </c>
      <c r="G201">
        <v>10.8114925989884</v>
      </c>
      <c r="H201">
        <v>9.3324344352786905</v>
      </c>
      <c r="I201">
        <v>8.1430898741178392</v>
      </c>
      <c r="J201">
        <v>7.7636267200189399</v>
      </c>
      <c r="K201">
        <v>7.6077970119941902</v>
      </c>
      <c r="L201">
        <v>7.2573967354087801</v>
      </c>
      <c r="M201">
        <v>6.6273078836665604</v>
      </c>
      <c r="N201">
        <v>5.9987549420193496</v>
      </c>
      <c r="O201">
        <v>5.4762528041895298</v>
      </c>
      <c r="P201">
        <v>5.1139625390532704</v>
      </c>
      <c r="Q201">
        <v>4.82959046169948</v>
      </c>
      <c r="R201">
        <v>4.5323950168821598</v>
      </c>
      <c r="S201">
        <v>4.1955317840917496</v>
      </c>
      <c r="T201">
        <v>3.8541825481797098</v>
      </c>
      <c r="U201">
        <v>3.5505830718358098</v>
      </c>
      <c r="V201">
        <v>3.2974915181923499</v>
      </c>
    </row>
    <row r="202" spans="1:22" x14ac:dyDescent="0.25">
      <c r="A202" s="12" t="s">
        <v>30</v>
      </c>
      <c r="B202" s="12" t="s">
        <v>79</v>
      </c>
      <c r="C202" s="12" t="s">
        <v>119</v>
      </c>
      <c r="D202">
        <v>13.587877000117601</v>
      </c>
      <c r="E202">
        <v>12.923418613968</v>
      </c>
      <c r="F202">
        <v>11.7524169967189</v>
      </c>
      <c r="G202">
        <v>12.921113283986699</v>
      </c>
      <c r="H202">
        <v>14.2412877871223</v>
      </c>
      <c r="I202">
        <v>15.779170825979</v>
      </c>
      <c r="J202">
        <v>16.353803167378199</v>
      </c>
      <c r="K202">
        <v>13.8068375804261</v>
      </c>
      <c r="L202">
        <v>11.7934763763687</v>
      </c>
      <c r="M202">
        <v>11.832714651868001</v>
      </c>
      <c r="N202">
        <v>13.2733726685262</v>
      </c>
      <c r="O202">
        <v>12.6229285576851</v>
      </c>
      <c r="P202">
        <v>11.365397551423399</v>
      </c>
      <c r="Q202">
        <v>9.9491783616534502</v>
      </c>
      <c r="R202">
        <v>8.7281270463793899</v>
      </c>
      <c r="S202">
        <v>8.2764088776099491</v>
      </c>
      <c r="T202">
        <v>8.0250445992907</v>
      </c>
      <c r="U202">
        <v>7.5657265279057402</v>
      </c>
      <c r="V202">
        <v>6.8276925406661597</v>
      </c>
    </row>
    <row r="203" spans="1:22" x14ac:dyDescent="0.25">
      <c r="A203" s="12" t="s">
        <v>30</v>
      </c>
      <c r="B203" s="12" t="s">
        <v>79</v>
      </c>
      <c r="C203" s="12" t="s">
        <v>120</v>
      </c>
      <c r="D203">
        <v>11.6370190001895</v>
      </c>
      <c r="E203">
        <v>12.5077953294011</v>
      </c>
      <c r="F203">
        <v>12.037740468839001</v>
      </c>
      <c r="G203">
        <v>11.099394153152099</v>
      </c>
      <c r="H203">
        <v>12.3150086367519</v>
      </c>
      <c r="I203">
        <v>13.689739066756299</v>
      </c>
      <c r="J203">
        <v>15.2725938069678</v>
      </c>
      <c r="K203">
        <v>15.924445807335101</v>
      </c>
      <c r="L203">
        <v>13.536084976821</v>
      </c>
      <c r="M203">
        <v>11.6262217045883</v>
      </c>
      <c r="N203">
        <v>11.705543646882299</v>
      </c>
      <c r="O203">
        <v>13.1584840872026</v>
      </c>
      <c r="P203">
        <v>12.5367162826561</v>
      </c>
      <c r="Q203">
        <v>11.3030143543319</v>
      </c>
      <c r="R203">
        <v>9.9050826429142695</v>
      </c>
      <c r="S203">
        <v>8.6963126598087008</v>
      </c>
      <c r="T203">
        <v>8.2504156916351192</v>
      </c>
      <c r="U203">
        <v>8.0023876567627603</v>
      </c>
      <c r="V203">
        <v>7.54562987903837</v>
      </c>
    </row>
    <row r="204" spans="1:22" x14ac:dyDescent="0.25">
      <c r="A204" s="12" t="s">
        <v>30</v>
      </c>
      <c r="B204" s="12" t="s">
        <v>79</v>
      </c>
      <c r="C204" s="12" t="s">
        <v>121</v>
      </c>
      <c r="D204">
        <v>8.3191480000423397</v>
      </c>
      <c r="E204">
        <v>10.334079913322</v>
      </c>
      <c r="F204">
        <v>11.263897989513699</v>
      </c>
      <c r="G204">
        <v>10.979946898319399</v>
      </c>
      <c r="H204">
        <v>10.2888126752164</v>
      </c>
      <c r="I204">
        <v>11.5405003501435</v>
      </c>
      <c r="J204">
        <v>12.9661299374399</v>
      </c>
      <c r="K204">
        <v>14.5871357878867</v>
      </c>
      <c r="L204">
        <v>15.3304558550234</v>
      </c>
      <c r="M204">
        <v>13.140055252842499</v>
      </c>
      <c r="N204">
        <v>11.3619407959161</v>
      </c>
      <c r="O204">
        <v>11.488562170653401</v>
      </c>
      <c r="P204">
        <v>12.959524320772401</v>
      </c>
      <c r="Q204">
        <v>12.3846475980215</v>
      </c>
      <c r="R204">
        <v>11.192713394976099</v>
      </c>
      <c r="S204">
        <v>9.8277329391345507</v>
      </c>
      <c r="T204">
        <v>8.6413498116688707</v>
      </c>
      <c r="U204">
        <v>8.2071727296816892</v>
      </c>
      <c r="V204">
        <v>7.9668211716563402</v>
      </c>
    </row>
    <row r="205" spans="1:22" x14ac:dyDescent="0.25">
      <c r="A205" s="12" t="s">
        <v>30</v>
      </c>
      <c r="B205" s="12" t="s">
        <v>79</v>
      </c>
      <c r="C205" s="12" t="s">
        <v>122</v>
      </c>
      <c r="D205">
        <v>5.1759586209638098</v>
      </c>
      <c r="E205">
        <v>7.0376466152848201</v>
      </c>
      <c r="F205">
        <v>8.89539219911053</v>
      </c>
      <c r="G205">
        <v>9.8465951050154299</v>
      </c>
      <c r="H205">
        <v>9.7483499264562194</v>
      </c>
      <c r="I205">
        <v>9.3090297482568598</v>
      </c>
      <c r="J205">
        <v>10.5816388920941</v>
      </c>
      <c r="K205">
        <v>12.050601531059399</v>
      </c>
      <c r="L205">
        <v>13.7047341277366</v>
      </c>
      <c r="M205">
        <v>14.5533430001206</v>
      </c>
      <c r="N205">
        <v>12.602053661840401</v>
      </c>
      <c r="O205">
        <v>10.980014904269799</v>
      </c>
      <c r="P205">
        <v>11.1680857065237</v>
      </c>
      <c r="Q205">
        <v>12.6623535221933</v>
      </c>
      <c r="R205">
        <v>12.1546247106404</v>
      </c>
      <c r="S205">
        <v>11.026104203482401</v>
      </c>
      <c r="T205">
        <v>9.7106363456297604</v>
      </c>
      <c r="U205">
        <v>8.5587055587138305</v>
      </c>
      <c r="V205">
        <v>8.1428361136859895</v>
      </c>
    </row>
    <row r="206" spans="1:22" x14ac:dyDescent="0.25">
      <c r="A206" s="12" t="s">
        <v>30</v>
      </c>
      <c r="B206" s="12" t="s">
        <v>79</v>
      </c>
      <c r="C206" s="12" t="s">
        <v>123</v>
      </c>
      <c r="D206">
        <v>5.7864553177966096</v>
      </c>
      <c r="E206">
        <v>4.0889738683892896</v>
      </c>
      <c r="F206">
        <v>5.6833182079373499</v>
      </c>
      <c r="G206">
        <v>7.3302121091679497</v>
      </c>
      <c r="H206">
        <v>8.2789537682285701</v>
      </c>
      <c r="I206">
        <v>8.3448146190864403</v>
      </c>
      <c r="J206">
        <v>8.1538593187642707</v>
      </c>
      <c r="K206">
        <v>9.4273424239909804</v>
      </c>
      <c r="L206">
        <v>10.9225166661387</v>
      </c>
      <c r="M206">
        <v>12.5960170582432</v>
      </c>
      <c r="N206">
        <v>13.5512066227902</v>
      </c>
      <c r="O206">
        <v>11.879401687496101</v>
      </c>
      <c r="P206">
        <v>10.4546757161086</v>
      </c>
      <c r="Q206">
        <v>10.718870124708401</v>
      </c>
      <c r="R206">
        <v>12.2382234512569</v>
      </c>
      <c r="S206">
        <v>11.822649103351001</v>
      </c>
      <c r="T206">
        <v>10.782119537924601</v>
      </c>
      <c r="U206">
        <v>9.5372337590206193</v>
      </c>
      <c r="V206">
        <v>8.4346121782783996</v>
      </c>
    </row>
    <row r="207" spans="1:22" x14ac:dyDescent="0.25">
      <c r="A207" s="12" t="s">
        <v>30</v>
      </c>
      <c r="B207" s="12" t="s">
        <v>79</v>
      </c>
      <c r="C207" s="12" t="s">
        <v>124</v>
      </c>
      <c r="D207">
        <v>3.4693469999993498</v>
      </c>
      <c r="E207">
        <v>4.0122667316069798</v>
      </c>
      <c r="F207">
        <v>2.9637747648249499</v>
      </c>
      <c r="G207">
        <v>4.2410550579459203</v>
      </c>
      <c r="H207">
        <v>5.6285301540680903</v>
      </c>
      <c r="I207">
        <v>6.5185058327105203</v>
      </c>
      <c r="J207">
        <v>6.7206483160772299</v>
      </c>
      <c r="K207">
        <v>6.7717864300775696</v>
      </c>
      <c r="L207">
        <v>8.0141018257519807</v>
      </c>
      <c r="M207">
        <v>9.51012388877548</v>
      </c>
      <c r="N207">
        <v>11.176542899940699</v>
      </c>
      <c r="O207">
        <v>12.232740610696499</v>
      </c>
      <c r="P207">
        <v>10.903226140272301</v>
      </c>
      <c r="Q207">
        <v>9.7296329404528503</v>
      </c>
      <c r="R207">
        <v>10.0868017189981</v>
      </c>
      <c r="S207">
        <v>11.6331117281111</v>
      </c>
      <c r="T207">
        <v>11.3406027727902</v>
      </c>
      <c r="U207">
        <v>10.422295316919</v>
      </c>
      <c r="V207">
        <v>9.2765346260012294</v>
      </c>
    </row>
    <row r="208" spans="1:22" x14ac:dyDescent="0.25">
      <c r="A208" s="12" t="s">
        <v>30</v>
      </c>
      <c r="B208" s="12" t="s">
        <v>79</v>
      </c>
      <c r="C208" s="12" t="s">
        <v>125</v>
      </c>
      <c r="D208">
        <v>2.18948798789051</v>
      </c>
      <c r="E208">
        <v>2.05006478146273</v>
      </c>
      <c r="F208">
        <v>2.4383582076079202</v>
      </c>
      <c r="G208">
        <v>1.90241483099333</v>
      </c>
      <c r="H208">
        <v>2.8377418920169299</v>
      </c>
      <c r="I208">
        <v>3.9054435219216699</v>
      </c>
      <c r="J208">
        <v>4.6727077880563597</v>
      </c>
      <c r="K208">
        <v>4.9742184535863103</v>
      </c>
      <c r="L208">
        <v>5.2231046232441303</v>
      </c>
      <c r="M208">
        <v>6.3865108972223004</v>
      </c>
      <c r="N208">
        <v>7.8241155015892199</v>
      </c>
      <c r="O208">
        <v>9.4302940124680603</v>
      </c>
      <c r="P208">
        <v>10.558763591838501</v>
      </c>
      <c r="Q208">
        <v>9.6247394963837305</v>
      </c>
      <c r="R208">
        <v>8.7536754921659004</v>
      </c>
      <c r="S208">
        <v>9.2188478046462503</v>
      </c>
      <c r="T208">
        <v>10.781638396254699</v>
      </c>
      <c r="U208">
        <v>10.6462306186214</v>
      </c>
      <c r="V208">
        <v>9.8886506488197803</v>
      </c>
    </row>
    <row r="209" spans="1:22" x14ac:dyDescent="0.25">
      <c r="A209" s="12" t="s">
        <v>30</v>
      </c>
      <c r="B209" s="12" t="s">
        <v>79</v>
      </c>
      <c r="C209" s="12" t="s">
        <v>126</v>
      </c>
      <c r="D209">
        <v>0.69686699705395905</v>
      </c>
      <c r="E209">
        <v>1.0201314885325401</v>
      </c>
      <c r="F209">
        <v>0.99917204042569496</v>
      </c>
      <c r="G209">
        <v>1.2329950530032501</v>
      </c>
      <c r="H209">
        <v>1.03469885793366</v>
      </c>
      <c r="I209">
        <v>1.6267262563992999</v>
      </c>
      <c r="J209">
        <v>2.3463761137985699</v>
      </c>
      <c r="K209">
        <v>2.94216515537427</v>
      </c>
      <c r="L209">
        <v>3.27042813800358</v>
      </c>
      <c r="M209">
        <v>3.6332988177957501</v>
      </c>
      <c r="N209">
        <v>4.6398065622209499</v>
      </c>
      <c r="O209">
        <v>5.9285935518431296</v>
      </c>
      <c r="P209">
        <v>7.3889292492961198</v>
      </c>
      <c r="Q209">
        <v>8.5282652197437798</v>
      </c>
      <c r="R209">
        <v>8.0124281320353692</v>
      </c>
      <c r="S209">
        <v>7.48386951695361</v>
      </c>
      <c r="T209">
        <v>8.0548597103784498</v>
      </c>
      <c r="U209">
        <v>9.6052976475479408</v>
      </c>
      <c r="V209">
        <v>9.6522950235367304</v>
      </c>
    </row>
    <row r="210" spans="1:22" x14ac:dyDescent="0.25">
      <c r="A210" s="12" t="s">
        <v>30</v>
      </c>
      <c r="B210" s="12" t="s">
        <v>79</v>
      </c>
      <c r="C210" s="12" t="s">
        <v>127</v>
      </c>
      <c r="D210">
        <v>0.14160199946389199</v>
      </c>
      <c r="E210">
        <v>0.23839862302470999</v>
      </c>
      <c r="F210">
        <v>0.36341642586976802</v>
      </c>
      <c r="G210">
        <v>0.37572301363819199</v>
      </c>
      <c r="H210">
        <v>0.48887408443065899</v>
      </c>
      <c r="I210">
        <v>0.44708045340136399</v>
      </c>
      <c r="J210">
        <v>0.75108395054320298</v>
      </c>
      <c r="K210">
        <v>1.15970190753436</v>
      </c>
      <c r="L210">
        <v>1.5495233231743299</v>
      </c>
      <c r="M210">
        <v>1.8317200281377</v>
      </c>
      <c r="N210">
        <v>2.18651743298873</v>
      </c>
      <c r="O210">
        <v>2.9560929356021401</v>
      </c>
      <c r="P210">
        <v>3.9905932647448501</v>
      </c>
      <c r="Q210">
        <v>5.2000256818715496</v>
      </c>
      <c r="R210">
        <v>6.2482115015990702</v>
      </c>
      <c r="S210">
        <v>6.1174415989686102</v>
      </c>
      <c r="T210">
        <v>5.9239897230534799</v>
      </c>
      <c r="U210">
        <v>6.5688237959378801</v>
      </c>
      <c r="V210">
        <v>8.0370846725704403</v>
      </c>
    </row>
    <row r="211" spans="1:22" x14ac:dyDescent="0.25">
      <c r="A211" s="12" t="s">
        <v>30</v>
      </c>
      <c r="B211" s="12" t="s">
        <v>79</v>
      </c>
      <c r="C211" s="12" t="s">
        <v>128</v>
      </c>
      <c r="D211">
        <v>3.4768999870507702E-2</v>
      </c>
      <c r="E211">
        <v>3.2881308104905499E-2</v>
      </c>
      <c r="F211">
        <v>5.6831778280896299E-2</v>
      </c>
      <c r="G211">
        <v>9.1490547004316206E-2</v>
      </c>
      <c r="H211">
        <v>0.101171334820232</v>
      </c>
      <c r="I211">
        <v>0.14016326734910201</v>
      </c>
      <c r="J211">
        <v>0.14138869590422701</v>
      </c>
      <c r="K211">
        <v>0.26129753156919899</v>
      </c>
      <c r="L211">
        <v>0.44198080704210002</v>
      </c>
      <c r="M211">
        <v>0.64550736158455302</v>
      </c>
      <c r="N211">
        <v>0.82655705789420697</v>
      </c>
      <c r="O211">
        <v>1.07841370485052</v>
      </c>
      <c r="P211">
        <v>1.5692909257105301</v>
      </c>
      <c r="Q211">
        <v>2.2745573498956699</v>
      </c>
      <c r="R211">
        <v>3.1419685404323499</v>
      </c>
      <c r="S211">
        <v>3.9834498688101001</v>
      </c>
      <c r="T211">
        <v>4.1170932995734404</v>
      </c>
      <c r="U211">
        <v>4.1813262628579198</v>
      </c>
      <c r="V211">
        <v>4.8142177304358302</v>
      </c>
    </row>
    <row r="212" spans="1:22" x14ac:dyDescent="0.25">
      <c r="A212" s="12" t="s">
        <v>42</v>
      </c>
      <c r="B212" s="12" t="s">
        <v>66</v>
      </c>
      <c r="C212" s="12" t="s">
        <v>87</v>
      </c>
      <c r="D212">
        <v>150.43283500000001</v>
      </c>
      <c r="E212">
        <v>146.052854953696</v>
      </c>
      <c r="F212">
        <v>143.87112323775801</v>
      </c>
      <c r="G212">
        <v>138.70341096462599</v>
      </c>
      <c r="H212">
        <v>132.92904744515701</v>
      </c>
      <c r="I212">
        <v>128.537533397338</v>
      </c>
      <c r="J212">
        <v>123.94253398592301</v>
      </c>
      <c r="K212">
        <v>119.29631901249699</v>
      </c>
      <c r="L212">
        <v>113.79800267361399</v>
      </c>
      <c r="M212">
        <v>109.007302314729</v>
      </c>
      <c r="N212">
        <v>103.744499288032</v>
      </c>
      <c r="O212">
        <v>99.008030587229001</v>
      </c>
      <c r="P212">
        <v>95.106020504098595</v>
      </c>
      <c r="Q212">
        <v>91.064452727435594</v>
      </c>
      <c r="R212">
        <v>86.672920396119807</v>
      </c>
      <c r="S212">
        <v>82.107818537851401</v>
      </c>
      <c r="T212">
        <v>77.993324678726196</v>
      </c>
      <c r="U212">
        <v>73.987635095750704</v>
      </c>
      <c r="V212">
        <v>70.995576667727306</v>
      </c>
    </row>
    <row r="213" spans="1:22" x14ac:dyDescent="0.25">
      <c r="A213" s="12" t="s">
        <v>42</v>
      </c>
      <c r="B213" s="12" t="s">
        <v>66</v>
      </c>
      <c r="C213" s="12" t="s">
        <v>88</v>
      </c>
      <c r="D213">
        <v>154.186373</v>
      </c>
      <c r="E213">
        <v>148.20780198630899</v>
      </c>
      <c r="F213">
        <v>147.91293293311099</v>
      </c>
      <c r="G213">
        <v>143.939436926691</v>
      </c>
      <c r="H213">
        <v>142.008930594845</v>
      </c>
      <c r="I213">
        <v>137.08480948874501</v>
      </c>
      <c r="J213">
        <v>131.54070837570401</v>
      </c>
      <c r="K213">
        <v>127.33243519265601</v>
      </c>
      <c r="L213">
        <v>122.89964822469901</v>
      </c>
      <c r="M213">
        <v>118.380433539112</v>
      </c>
      <c r="N213">
        <v>112.991370062738</v>
      </c>
      <c r="O213">
        <v>108.296904288988</v>
      </c>
      <c r="P213">
        <v>103.13828785603</v>
      </c>
      <c r="Q213">
        <v>98.491729114131402</v>
      </c>
      <c r="R213">
        <v>94.665831224883604</v>
      </c>
      <c r="S213">
        <v>90.693263605417997</v>
      </c>
      <c r="T213">
        <v>86.366449481394795</v>
      </c>
      <c r="U213">
        <v>81.861283352045405</v>
      </c>
      <c r="V213">
        <v>77.799427014486497</v>
      </c>
    </row>
    <row r="214" spans="1:22" x14ac:dyDescent="0.25">
      <c r="A214" s="12" t="s">
        <v>42</v>
      </c>
      <c r="B214" s="12" t="s">
        <v>66</v>
      </c>
      <c r="C214" s="12" t="s">
        <v>89</v>
      </c>
      <c r="D214">
        <v>2.6463999917666198E-2</v>
      </c>
      <c r="E214">
        <v>3.9546772360531897E-2</v>
      </c>
      <c r="F214">
        <v>6.3156075938676004E-2</v>
      </c>
      <c r="G214">
        <v>9.5439508252164101E-2</v>
      </c>
      <c r="H214">
        <v>0.14645105564118099</v>
      </c>
      <c r="I214">
        <v>0.22558820941368499</v>
      </c>
      <c r="J214">
        <v>0.32860113016877202</v>
      </c>
      <c r="K214">
        <v>0.47547134073918901</v>
      </c>
      <c r="L214">
        <v>0.78048301418225796</v>
      </c>
      <c r="M214">
        <v>1.3694567652718299</v>
      </c>
      <c r="N214">
        <v>2.0420020319874901</v>
      </c>
      <c r="O214">
        <v>3.03967594888086</v>
      </c>
      <c r="P214">
        <v>4.5500187668953096</v>
      </c>
      <c r="Q214">
        <v>6.0744131144304596</v>
      </c>
      <c r="R214">
        <v>7.2550277423463898</v>
      </c>
      <c r="S214">
        <v>9.6002069194801702</v>
      </c>
      <c r="T214">
        <v>12.9580140483672</v>
      </c>
      <c r="U214">
        <v>15.603864233262099</v>
      </c>
      <c r="V214">
        <v>18.016710623845501</v>
      </c>
    </row>
    <row r="215" spans="1:22" x14ac:dyDescent="0.25">
      <c r="A215" s="12" t="s">
        <v>42</v>
      </c>
      <c r="B215" s="12" t="s">
        <v>66</v>
      </c>
      <c r="C215" s="12" t="s">
        <v>90</v>
      </c>
      <c r="D215">
        <v>158.34958100185</v>
      </c>
      <c r="E215">
        <v>153.51880296626501</v>
      </c>
      <c r="F215">
        <v>147.68672991001699</v>
      </c>
      <c r="G215">
        <v>147.46535756739701</v>
      </c>
      <c r="H215">
        <v>143.551331076423</v>
      </c>
      <c r="I215">
        <v>141.67620716812601</v>
      </c>
      <c r="J215">
        <v>136.79950837765799</v>
      </c>
      <c r="K215">
        <v>131.297364459851</v>
      </c>
      <c r="L215">
        <v>127.120663101974</v>
      </c>
      <c r="M215">
        <v>122.71467959911701</v>
      </c>
      <c r="N215">
        <v>118.216899040431</v>
      </c>
      <c r="O215">
        <v>112.852135632076</v>
      </c>
      <c r="P215">
        <v>108.178842959402</v>
      </c>
      <c r="Q215">
        <v>103.03949648455399</v>
      </c>
      <c r="R215">
        <v>98.409814676712699</v>
      </c>
      <c r="S215">
        <v>94.598492000055103</v>
      </c>
      <c r="T215">
        <v>90.639111994973604</v>
      </c>
      <c r="U215">
        <v>86.324807787596797</v>
      </c>
      <c r="V215">
        <v>81.830620259668095</v>
      </c>
    </row>
    <row r="216" spans="1:22" x14ac:dyDescent="0.25">
      <c r="A216" s="12" t="s">
        <v>42</v>
      </c>
      <c r="B216" s="12" t="s">
        <v>66</v>
      </c>
      <c r="C216" s="12" t="s">
        <v>91</v>
      </c>
      <c r="D216">
        <v>161.535403995443</v>
      </c>
      <c r="E216">
        <v>157.45514537291601</v>
      </c>
      <c r="F216">
        <v>152.79442454482901</v>
      </c>
      <c r="G216">
        <v>147.074305198178</v>
      </c>
      <c r="H216">
        <v>146.93012753656501</v>
      </c>
      <c r="I216">
        <v>143.09015061731699</v>
      </c>
      <c r="J216">
        <v>141.268554873357</v>
      </c>
      <c r="K216">
        <v>136.443448197263</v>
      </c>
      <c r="L216">
        <v>130.98383665725899</v>
      </c>
      <c r="M216">
        <v>126.84029341013</v>
      </c>
      <c r="N216">
        <v>122.463070982147</v>
      </c>
      <c r="O216">
        <v>117.99765419445799</v>
      </c>
      <c r="P216">
        <v>112.66479745613501</v>
      </c>
      <c r="Q216">
        <v>108.019670092358</v>
      </c>
      <c r="R216">
        <v>102.906560362978</v>
      </c>
      <c r="S216">
        <v>98.300270478185993</v>
      </c>
      <c r="T216">
        <v>94.5094734380734</v>
      </c>
      <c r="U216">
        <v>90.569460637944502</v>
      </c>
      <c r="V216">
        <v>86.272713068638694</v>
      </c>
    </row>
    <row r="217" spans="1:22" x14ac:dyDescent="0.25">
      <c r="A217" s="12" t="s">
        <v>42</v>
      </c>
      <c r="B217" s="12" t="s">
        <v>66</v>
      </c>
      <c r="C217" s="12" t="s">
        <v>92</v>
      </c>
      <c r="D217">
        <v>146.06094100003901</v>
      </c>
      <c r="E217">
        <v>159.63278710005801</v>
      </c>
      <c r="F217">
        <v>155.97006485235099</v>
      </c>
      <c r="G217">
        <v>151.42042988877799</v>
      </c>
      <c r="H217">
        <v>145.84377678297301</v>
      </c>
      <c r="I217">
        <v>145.80972491466301</v>
      </c>
      <c r="J217">
        <v>142.03031655036401</v>
      </c>
      <c r="K217">
        <v>140.25183746042501</v>
      </c>
      <c r="L217">
        <v>135.47884216468501</v>
      </c>
      <c r="M217">
        <v>130.07709525556601</v>
      </c>
      <c r="N217">
        <v>125.98407247161801</v>
      </c>
      <c r="O217">
        <v>121.715850669804</v>
      </c>
      <c r="P217">
        <v>117.35884778045001</v>
      </c>
      <c r="Q217">
        <v>112.137414856086</v>
      </c>
      <c r="R217">
        <v>107.596951870781</v>
      </c>
      <c r="S217">
        <v>102.584026322836</v>
      </c>
      <c r="T217">
        <v>98.070798466996195</v>
      </c>
      <c r="U217">
        <v>94.366855236305994</v>
      </c>
      <c r="V217">
        <v>90.508805181060495</v>
      </c>
    </row>
    <row r="218" spans="1:22" x14ac:dyDescent="0.25">
      <c r="A218" s="12" t="s">
        <v>42</v>
      </c>
      <c r="B218" s="12" t="s">
        <v>66</v>
      </c>
      <c r="C218" s="12" t="s">
        <v>93</v>
      </c>
      <c r="D218">
        <v>132.39708799822299</v>
      </c>
      <c r="E218">
        <v>144.29474452176601</v>
      </c>
      <c r="F218">
        <v>158.22074104611701</v>
      </c>
      <c r="G218">
        <v>154.617681202119</v>
      </c>
      <c r="H218">
        <v>150.160823168603</v>
      </c>
      <c r="I218">
        <v>144.731375744064</v>
      </c>
      <c r="J218">
        <v>144.79464966797801</v>
      </c>
      <c r="K218">
        <v>141.06986914610201</v>
      </c>
      <c r="L218">
        <v>139.33048999727799</v>
      </c>
      <c r="M218">
        <v>134.60674392751699</v>
      </c>
      <c r="N218">
        <v>129.26145547362799</v>
      </c>
      <c r="O218">
        <v>125.274114787236</v>
      </c>
      <c r="P218">
        <v>121.10241184259699</v>
      </c>
      <c r="Q218">
        <v>116.84245077205399</v>
      </c>
      <c r="R218">
        <v>111.721043996584</v>
      </c>
      <c r="S218">
        <v>107.27499745846799</v>
      </c>
      <c r="T218">
        <v>102.351506006099</v>
      </c>
      <c r="U218">
        <v>97.921431449612896</v>
      </c>
      <c r="V218">
        <v>94.293583451882</v>
      </c>
    </row>
    <row r="219" spans="1:22" x14ac:dyDescent="0.25">
      <c r="A219" s="12" t="s">
        <v>42</v>
      </c>
      <c r="B219" s="12" t="s">
        <v>66</v>
      </c>
      <c r="C219" s="12" t="s">
        <v>94</v>
      </c>
      <c r="D219">
        <v>136.90787799955601</v>
      </c>
      <c r="E219">
        <v>130.945372928436</v>
      </c>
      <c r="F219">
        <v>143.07728433942299</v>
      </c>
      <c r="G219">
        <v>157.03217006405001</v>
      </c>
      <c r="H219">
        <v>153.500162705327</v>
      </c>
      <c r="I219">
        <v>149.141111064082</v>
      </c>
      <c r="J219">
        <v>143.83144680781501</v>
      </c>
      <c r="K219">
        <v>143.984437293013</v>
      </c>
      <c r="L219">
        <v>140.309392051213</v>
      </c>
      <c r="M219">
        <v>138.60815827948801</v>
      </c>
      <c r="N219">
        <v>133.93010349546901</v>
      </c>
      <c r="O219">
        <v>128.675371877825</v>
      </c>
      <c r="P219">
        <v>124.765883708</v>
      </c>
      <c r="Q219">
        <v>120.666420331807</v>
      </c>
      <c r="R219">
        <v>116.47863587496499</v>
      </c>
      <c r="S219">
        <v>111.430761619691</v>
      </c>
      <c r="T219">
        <v>107.053237900838</v>
      </c>
      <c r="U219">
        <v>102.195281429153</v>
      </c>
      <c r="V219">
        <v>97.824347749334095</v>
      </c>
    </row>
    <row r="220" spans="1:22" x14ac:dyDescent="0.25">
      <c r="A220" s="12" t="s">
        <v>42</v>
      </c>
      <c r="B220" s="12" t="s">
        <v>66</v>
      </c>
      <c r="C220" s="12" t="s">
        <v>95</v>
      </c>
      <c r="D220">
        <v>130.118193014051</v>
      </c>
      <c r="E220">
        <v>135.37892053655301</v>
      </c>
      <c r="F220">
        <v>129.685397711994</v>
      </c>
      <c r="G220">
        <v>141.85058439692099</v>
      </c>
      <c r="H220">
        <v>155.839556161009</v>
      </c>
      <c r="I220">
        <v>152.41196868558001</v>
      </c>
      <c r="J220">
        <v>148.15977253403</v>
      </c>
      <c r="K220">
        <v>142.97334363607601</v>
      </c>
      <c r="L220">
        <v>143.208455856553</v>
      </c>
      <c r="M220">
        <v>139.589076657719</v>
      </c>
      <c r="N220">
        <v>137.93175511950199</v>
      </c>
      <c r="O220">
        <v>133.33337016530899</v>
      </c>
      <c r="P220">
        <v>128.159352179883</v>
      </c>
      <c r="Q220">
        <v>124.319912466692</v>
      </c>
      <c r="R220">
        <v>120.285245355561</v>
      </c>
      <c r="S220">
        <v>116.16065880227001</v>
      </c>
      <c r="T220">
        <v>111.175114128888</v>
      </c>
      <c r="U220">
        <v>106.855457125014</v>
      </c>
      <c r="V220">
        <v>102.050300284965</v>
      </c>
    </row>
    <row r="221" spans="1:22" x14ac:dyDescent="0.25">
      <c r="A221" s="12" t="s">
        <v>42</v>
      </c>
      <c r="B221" s="12" t="s">
        <v>66</v>
      </c>
      <c r="C221" s="12" t="s">
        <v>96</v>
      </c>
      <c r="D221">
        <v>108.012164004711</v>
      </c>
      <c r="E221">
        <v>128.27563942216901</v>
      </c>
      <c r="F221">
        <v>133.715881328547</v>
      </c>
      <c r="G221">
        <v>128.20151706746799</v>
      </c>
      <c r="H221">
        <v>140.40989428118499</v>
      </c>
      <c r="I221">
        <v>154.449740839508</v>
      </c>
      <c r="J221">
        <v>151.160869630826</v>
      </c>
      <c r="K221">
        <v>147.052812794787</v>
      </c>
      <c r="L221">
        <v>141.99915759971199</v>
      </c>
      <c r="M221">
        <v>142.320041506547</v>
      </c>
      <c r="N221">
        <v>138.77208411377299</v>
      </c>
      <c r="O221">
        <v>137.19685862591001</v>
      </c>
      <c r="P221">
        <v>132.68691388716701</v>
      </c>
      <c r="Q221">
        <v>127.60037209930999</v>
      </c>
      <c r="R221">
        <v>123.835297696656</v>
      </c>
      <c r="S221">
        <v>119.86953790668299</v>
      </c>
      <c r="T221">
        <v>115.80940758001501</v>
      </c>
      <c r="U221">
        <v>110.887529816758</v>
      </c>
      <c r="V221">
        <v>106.62252288255399</v>
      </c>
    </row>
    <row r="222" spans="1:22" x14ac:dyDescent="0.25">
      <c r="A222" s="12" t="s">
        <v>42</v>
      </c>
      <c r="B222" s="12" t="s">
        <v>66</v>
      </c>
      <c r="C222" s="12" t="s">
        <v>97</v>
      </c>
      <c r="D222">
        <v>148.903469999999</v>
      </c>
      <c r="E222">
        <v>148.446050655791</v>
      </c>
      <c r="F222">
        <v>144.40592390926699</v>
      </c>
      <c r="G222">
        <v>142.42313989696601</v>
      </c>
      <c r="H222">
        <v>137.44399131045199</v>
      </c>
      <c r="I222">
        <v>131.85421149692101</v>
      </c>
      <c r="J222">
        <v>127.60853071689</v>
      </c>
      <c r="K222">
        <v>123.142837904801</v>
      </c>
      <c r="L222">
        <v>118.598382422675</v>
      </c>
      <c r="M222">
        <v>113.18561241590299</v>
      </c>
      <c r="N222">
        <v>108.462675667631</v>
      </c>
      <c r="O222">
        <v>103.27786336753201</v>
      </c>
      <c r="P222">
        <v>98.608661323440003</v>
      </c>
      <c r="Q222">
        <v>94.762908574238097</v>
      </c>
      <c r="R222">
        <v>90.772369031330896</v>
      </c>
      <c r="S222">
        <v>86.428510581844904</v>
      </c>
      <c r="T222">
        <v>81.907495884768693</v>
      </c>
      <c r="U222">
        <v>77.831675030469299</v>
      </c>
      <c r="V222">
        <v>73.861111781224594</v>
      </c>
    </row>
    <row r="223" spans="1:22" x14ac:dyDescent="0.25">
      <c r="A223" s="12" t="s">
        <v>42</v>
      </c>
      <c r="B223" s="12" t="s">
        <v>66</v>
      </c>
      <c r="C223" s="12" t="s">
        <v>98</v>
      </c>
      <c r="D223">
        <v>91.795013994619396</v>
      </c>
      <c r="E223">
        <v>105.79653013871599</v>
      </c>
      <c r="F223">
        <v>125.98939088331601</v>
      </c>
      <c r="G223">
        <v>131.54995994858601</v>
      </c>
      <c r="H223">
        <v>126.28001628538701</v>
      </c>
      <c r="I223">
        <v>138.553159465937</v>
      </c>
      <c r="J223">
        <v>152.65646288536601</v>
      </c>
      <c r="K223">
        <v>149.56806289529101</v>
      </c>
      <c r="L223">
        <v>145.636629030168</v>
      </c>
      <c r="M223">
        <v>140.740381414474</v>
      </c>
      <c r="N223">
        <v>141.16129600552</v>
      </c>
      <c r="O223">
        <v>137.72510293443301</v>
      </c>
      <c r="P223">
        <v>136.253436859597</v>
      </c>
      <c r="Q223">
        <v>131.85680058769401</v>
      </c>
      <c r="R223">
        <v>126.877951359224</v>
      </c>
      <c r="S223">
        <v>123.204320237811</v>
      </c>
      <c r="T223">
        <v>119.32197931296299</v>
      </c>
      <c r="U223">
        <v>115.340704390683</v>
      </c>
      <c r="V223">
        <v>110.49188694527</v>
      </c>
    </row>
    <row r="224" spans="1:22" x14ac:dyDescent="0.25">
      <c r="A224" s="12" t="s">
        <v>42</v>
      </c>
      <c r="B224" s="12" t="s">
        <v>66</v>
      </c>
      <c r="C224" s="12" t="s">
        <v>99</v>
      </c>
      <c r="D224">
        <v>81.705086011773503</v>
      </c>
      <c r="E224">
        <v>88.854363599951796</v>
      </c>
      <c r="F224">
        <v>102.78840455202401</v>
      </c>
      <c r="G224">
        <v>122.786042335511</v>
      </c>
      <c r="H224">
        <v>128.52897355696101</v>
      </c>
      <c r="I224">
        <v>123.614560391791</v>
      </c>
      <c r="J224">
        <v>135.97826017835601</v>
      </c>
      <c r="K224">
        <v>150.18177163909499</v>
      </c>
      <c r="L224">
        <v>147.35465088111701</v>
      </c>
      <c r="M224">
        <v>143.643765287126</v>
      </c>
      <c r="N224">
        <v>138.95629362136401</v>
      </c>
      <c r="O224">
        <v>139.51999912967901</v>
      </c>
      <c r="P224">
        <v>136.243645527555</v>
      </c>
      <c r="Q224">
        <v>134.91828464166301</v>
      </c>
      <c r="R224">
        <v>130.677066656889</v>
      </c>
      <c r="S224">
        <v>125.84658116281599</v>
      </c>
      <c r="T224">
        <v>122.294946072995</v>
      </c>
      <c r="U224">
        <v>118.527060008205</v>
      </c>
      <c r="V224">
        <v>114.648631707744</v>
      </c>
    </row>
    <row r="225" spans="1:22" x14ac:dyDescent="0.25">
      <c r="A225" s="12" t="s">
        <v>42</v>
      </c>
      <c r="B225" s="12" t="s">
        <v>66</v>
      </c>
      <c r="C225" s="12" t="s">
        <v>100</v>
      </c>
      <c r="D225">
        <v>58.560495999190202</v>
      </c>
      <c r="E225">
        <v>77.513595420175207</v>
      </c>
      <c r="F225">
        <v>84.712595327190101</v>
      </c>
      <c r="G225">
        <v>98.470687428912896</v>
      </c>
      <c r="H225">
        <v>118.18743342506301</v>
      </c>
      <c r="I225">
        <v>124.18498906260299</v>
      </c>
      <c r="J225">
        <v>119.788739924018</v>
      </c>
      <c r="K225">
        <v>132.27787196953</v>
      </c>
      <c r="L225">
        <v>146.56617272595301</v>
      </c>
      <c r="M225">
        <v>144.069951330961</v>
      </c>
      <c r="N225">
        <v>140.65930410552599</v>
      </c>
      <c r="O225">
        <v>136.279213252874</v>
      </c>
      <c r="P225">
        <v>137.05816501871499</v>
      </c>
      <c r="Q225">
        <v>134.02420762551401</v>
      </c>
      <c r="R225">
        <v>132.91166137076399</v>
      </c>
      <c r="S225">
        <v>128.902590858683</v>
      </c>
      <c r="T225">
        <v>124.28595808902701</v>
      </c>
      <c r="U225">
        <v>120.91302954609699</v>
      </c>
      <c r="V225">
        <v>117.30813176201799</v>
      </c>
    </row>
    <row r="226" spans="1:22" x14ac:dyDescent="0.25">
      <c r="A226" s="12" t="s">
        <v>42</v>
      </c>
      <c r="B226" s="12" t="s">
        <v>66</v>
      </c>
      <c r="C226" s="12" t="s">
        <v>101</v>
      </c>
      <c r="D226">
        <v>43.826556000734797</v>
      </c>
      <c r="E226">
        <v>53.5984918674854</v>
      </c>
      <c r="F226">
        <v>71.585244031613598</v>
      </c>
      <c r="G226">
        <v>78.788700922079101</v>
      </c>
      <c r="H226">
        <v>92.252201075848404</v>
      </c>
      <c r="I226">
        <v>111.424877160818</v>
      </c>
      <c r="J226">
        <v>117.791439544401</v>
      </c>
      <c r="K226">
        <v>114.146791055978</v>
      </c>
      <c r="L226">
        <v>126.70821188417899</v>
      </c>
      <c r="M226">
        <v>140.977332402206</v>
      </c>
      <c r="N226">
        <v>138.922594537625</v>
      </c>
      <c r="O226">
        <v>135.96854091709801</v>
      </c>
      <c r="P226">
        <v>132.07396852572401</v>
      </c>
      <c r="Q226">
        <v>133.18231525682199</v>
      </c>
      <c r="R226">
        <v>130.51380854073199</v>
      </c>
      <c r="S226">
        <v>129.72974708073099</v>
      </c>
      <c r="T226">
        <v>126.069644852956</v>
      </c>
      <c r="U226">
        <v>121.78263596910899</v>
      </c>
      <c r="V226">
        <v>118.678454479054</v>
      </c>
    </row>
    <row r="227" spans="1:22" x14ac:dyDescent="0.25">
      <c r="A227" s="12" t="s">
        <v>42</v>
      </c>
      <c r="B227" s="12" t="s">
        <v>66</v>
      </c>
      <c r="C227" s="12" t="s">
        <v>102</v>
      </c>
      <c r="D227">
        <v>34.4299320012179</v>
      </c>
      <c r="E227">
        <v>37.743705151371003</v>
      </c>
      <c r="F227">
        <v>46.823964988841801</v>
      </c>
      <c r="G227">
        <v>63.310067566021303</v>
      </c>
      <c r="H227">
        <v>70.460411245166796</v>
      </c>
      <c r="I227">
        <v>83.304572819871495</v>
      </c>
      <c r="J227">
        <v>101.631565090064</v>
      </c>
      <c r="K227">
        <v>108.387751848261</v>
      </c>
      <c r="L227">
        <v>105.73542566226401</v>
      </c>
      <c r="M227">
        <v>118.17115264948301</v>
      </c>
      <c r="N227">
        <v>132.222922232332</v>
      </c>
      <c r="O227">
        <v>130.818928696059</v>
      </c>
      <c r="P227">
        <v>128.555285527423</v>
      </c>
      <c r="Q227">
        <v>125.393874997811</v>
      </c>
      <c r="R227">
        <v>126.971053506899</v>
      </c>
      <c r="S227">
        <v>124.865057707814</v>
      </c>
      <c r="T227">
        <v>124.564447831819</v>
      </c>
      <c r="U227">
        <v>121.445786762035</v>
      </c>
      <c r="V227">
        <v>117.664526160668</v>
      </c>
    </row>
    <row r="228" spans="1:22" x14ac:dyDescent="0.25">
      <c r="A228" s="12" t="s">
        <v>42</v>
      </c>
      <c r="B228" s="12" t="s">
        <v>66</v>
      </c>
      <c r="C228" s="12" t="s">
        <v>103</v>
      </c>
      <c r="D228">
        <v>23.9014759993726</v>
      </c>
      <c r="E228">
        <v>26.855105034871301</v>
      </c>
      <c r="F228">
        <v>30.031175618453599</v>
      </c>
      <c r="G228">
        <v>37.996517585911803</v>
      </c>
      <c r="H228">
        <v>52.338553659271298</v>
      </c>
      <c r="I228">
        <v>59.163698684239698</v>
      </c>
      <c r="J228">
        <v>71.061814924793296</v>
      </c>
      <c r="K228">
        <v>87.969034706734007</v>
      </c>
      <c r="L228">
        <v>94.970126918306207</v>
      </c>
      <c r="M228">
        <v>93.482258600524204</v>
      </c>
      <c r="N228">
        <v>105.45820507119601</v>
      </c>
      <c r="O228">
        <v>119.01752787250101</v>
      </c>
      <c r="P228">
        <v>118.538771482888</v>
      </c>
      <c r="Q228">
        <v>117.25112216529701</v>
      </c>
      <c r="R228">
        <v>115.112156639145</v>
      </c>
      <c r="S228">
        <v>117.342970657386</v>
      </c>
      <c r="T228">
        <v>116.025921195248</v>
      </c>
      <c r="U228">
        <v>116.42382772928499</v>
      </c>
      <c r="V228">
        <v>114.093760057605</v>
      </c>
    </row>
    <row r="229" spans="1:22" x14ac:dyDescent="0.25">
      <c r="A229" s="12" t="s">
        <v>42</v>
      </c>
      <c r="B229" s="12" t="s">
        <v>66</v>
      </c>
      <c r="C229" s="12" t="s">
        <v>104</v>
      </c>
      <c r="D229">
        <v>13.145025001115</v>
      </c>
      <c r="E229">
        <v>15.9874029710682</v>
      </c>
      <c r="F229">
        <v>18.432915450139699</v>
      </c>
      <c r="G229">
        <v>21.184970721030801</v>
      </c>
      <c r="H229">
        <v>27.591259658039601</v>
      </c>
      <c r="I229">
        <v>38.969811638336402</v>
      </c>
      <c r="J229">
        <v>45.174394953097902</v>
      </c>
      <c r="K229">
        <v>55.525519190228302</v>
      </c>
      <c r="L229">
        <v>70.097720388886998</v>
      </c>
      <c r="M229">
        <v>76.938121024662607</v>
      </c>
      <c r="N229">
        <v>76.6694026480003</v>
      </c>
      <c r="O229">
        <v>87.698844613946406</v>
      </c>
      <c r="P229">
        <v>100.370561168219</v>
      </c>
      <c r="Q229">
        <v>101.033381229908</v>
      </c>
      <c r="R229">
        <v>100.941018123901</v>
      </c>
      <c r="S229">
        <v>100.111477543633</v>
      </c>
      <c r="T229">
        <v>103.104122613302</v>
      </c>
      <c r="U229">
        <v>102.830667761399</v>
      </c>
      <c r="V229">
        <v>104.118563245809</v>
      </c>
    </row>
    <row r="230" spans="1:22" x14ac:dyDescent="0.25">
      <c r="A230" s="12" t="s">
        <v>42</v>
      </c>
      <c r="B230" s="12" t="s">
        <v>66</v>
      </c>
      <c r="C230" s="12" t="s">
        <v>105</v>
      </c>
      <c r="D230">
        <v>5.6180959998016897</v>
      </c>
      <c r="E230">
        <v>6.9521936574797296</v>
      </c>
      <c r="F230">
        <v>8.79591375341389</v>
      </c>
      <c r="G230">
        <v>10.5014468131815</v>
      </c>
      <c r="H230">
        <v>12.549390531419</v>
      </c>
      <c r="I230">
        <v>16.974055921079401</v>
      </c>
      <c r="J230">
        <v>24.885295479935198</v>
      </c>
      <c r="K230">
        <v>29.9183721863762</v>
      </c>
      <c r="L230">
        <v>37.919085775351</v>
      </c>
      <c r="M230">
        <v>49.090218571673702</v>
      </c>
      <c r="N230">
        <v>55.117874872903997</v>
      </c>
      <c r="O230">
        <v>55.908607818419298</v>
      </c>
      <c r="P230">
        <v>65.353382367728202</v>
      </c>
      <c r="Q230">
        <v>76.419103753602499</v>
      </c>
      <c r="R230">
        <v>78.175442198709703</v>
      </c>
      <c r="S230">
        <v>79.317703928217497</v>
      </c>
      <c r="T230">
        <v>79.855217177190397</v>
      </c>
      <c r="U230">
        <v>83.567774158335695</v>
      </c>
      <c r="V230">
        <v>84.440596282935601</v>
      </c>
    </row>
    <row r="231" spans="1:22" x14ac:dyDescent="0.25">
      <c r="A231" s="12" t="s">
        <v>42</v>
      </c>
      <c r="B231" s="12" t="s">
        <v>66</v>
      </c>
      <c r="C231" s="12" t="s">
        <v>106</v>
      </c>
      <c r="D231">
        <v>1.6698989999387699</v>
      </c>
      <c r="E231">
        <v>2.1209949961813499</v>
      </c>
      <c r="F231">
        <v>2.7689181836193302</v>
      </c>
      <c r="G231">
        <v>3.6872331623388201</v>
      </c>
      <c r="H231">
        <v>4.6219408371505599</v>
      </c>
      <c r="I231">
        <v>5.7974406115715098</v>
      </c>
      <c r="J231">
        <v>8.2653262928795108</v>
      </c>
      <c r="K231">
        <v>12.7352897423775</v>
      </c>
      <c r="L231">
        <v>16.069932435425802</v>
      </c>
      <c r="M231">
        <v>21.1460555015436</v>
      </c>
      <c r="N231">
        <v>28.301580222072701</v>
      </c>
      <c r="O231">
        <v>32.7892557200379</v>
      </c>
      <c r="P231">
        <v>34.191428296959899</v>
      </c>
      <c r="Q231">
        <v>41.254271864007201</v>
      </c>
      <c r="R231">
        <v>49.766448229966898</v>
      </c>
      <c r="S231">
        <v>52.179317097281</v>
      </c>
      <c r="T231">
        <v>54.136115024255702</v>
      </c>
      <c r="U231">
        <v>55.732749461864302</v>
      </c>
      <c r="V231">
        <v>59.7254911950318</v>
      </c>
    </row>
    <row r="232" spans="1:22" x14ac:dyDescent="0.25">
      <c r="A232" s="12" t="s">
        <v>42</v>
      </c>
      <c r="B232" s="12" t="s">
        <v>66</v>
      </c>
      <c r="C232" s="12" t="s">
        <v>107</v>
      </c>
      <c r="D232">
        <v>0.27240399986834901</v>
      </c>
      <c r="E232">
        <v>0.39826959086643399</v>
      </c>
      <c r="F232">
        <v>0.54392994106266901</v>
      </c>
      <c r="G232">
        <v>0.75952107386416901</v>
      </c>
      <c r="H232">
        <v>1.0816653726101999</v>
      </c>
      <c r="I232">
        <v>1.4364900690576099</v>
      </c>
      <c r="J232">
        <v>1.9197815333959101</v>
      </c>
      <c r="K232">
        <v>2.9205066400022499</v>
      </c>
      <c r="L232">
        <v>4.7850476536022502</v>
      </c>
      <c r="M232">
        <v>6.3956243144860396</v>
      </c>
      <c r="N232">
        <v>8.8374371409433596</v>
      </c>
      <c r="O232">
        <v>12.3373805980629</v>
      </c>
      <c r="P232">
        <v>14.9682167030637</v>
      </c>
      <c r="Q232">
        <v>16.240870575333499</v>
      </c>
      <c r="R232">
        <v>20.476542660481702</v>
      </c>
      <c r="S232">
        <v>25.805513283152901</v>
      </c>
      <c r="T232">
        <v>28.032456543371399</v>
      </c>
      <c r="U232">
        <v>30.036396245326898</v>
      </c>
      <c r="V232">
        <v>31.898720139573399</v>
      </c>
    </row>
    <row r="233" spans="1:22" x14ac:dyDescent="0.25">
      <c r="A233" s="12" t="s">
        <v>42</v>
      </c>
      <c r="B233" s="12" t="s">
        <v>66</v>
      </c>
      <c r="C233" s="12" t="s">
        <v>108</v>
      </c>
      <c r="D233">
        <v>165.978024</v>
      </c>
      <c r="E233">
        <v>159.856665448824</v>
      </c>
      <c r="F233">
        <v>156.621416553317</v>
      </c>
      <c r="G233">
        <v>150.48905719912901</v>
      </c>
      <c r="H233">
        <v>143.83702580530601</v>
      </c>
      <c r="I233">
        <v>138.72127352982099</v>
      </c>
      <c r="J233">
        <v>133.457674328819</v>
      </c>
      <c r="K233">
        <v>128.19014191505599</v>
      </c>
      <c r="L233">
        <v>122.032637432092</v>
      </c>
      <c r="M233">
        <v>116.70049807592</v>
      </c>
      <c r="N233">
        <v>110.876552190046</v>
      </c>
      <c r="O233">
        <v>105.63838136989899</v>
      </c>
      <c r="P233">
        <v>101.475111782027</v>
      </c>
      <c r="Q233">
        <v>97.154314081241594</v>
      </c>
      <c r="R233">
        <v>92.461839746972601</v>
      </c>
      <c r="S233">
        <v>87.578738901449995</v>
      </c>
      <c r="T233">
        <v>83.189628118589695</v>
      </c>
      <c r="U233">
        <v>78.910879648253498</v>
      </c>
      <c r="V233">
        <v>75.721443854098396</v>
      </c>
    </row>
    <row r="234" spans="1:22" x14ac:dyDescent="0.25">
      <c r="A234" s="12" t="s">
        <v>42</v>
      </c>
      <c r="B234" s="12" t="s">
        <v>66</v>
      </c>
      <c r="C234" s="12" t="s">
        <v>109</v>
      </c>
      <c r="D234">
        <v>170.32202999999899</v>
      </c>
      <c r="E234">
        <v>164.27362402353501</v>
      </c>
      <c r="F234">
        <v>163.35406245815901</v>
      </c>
      <c r="G234">
        <v>157.623496492036</v>
      </c>
      <c r="H234">
        <v>154.633822351687</v>
      </c>
      <c r="I234">
        <v>148.752887052625</v>
      </c>
      <c r="J234">
        <v>142.327821693186</v>
      </c>
      <c r="K234">
        <v>137.412543831416</v>
      </c>
      <c r="L234">
        <v>132.31578666892199</v>
      </c>
      <c r="M234">
        <v>127.17356922144801</v>
      </c>
      <c r="N234">
        <v>121.13309390748501</v>
      </c>
      <c r="O234">
        <v>115.90408955538901</v>
      </c>
      <c r="P234">
        <v>110.19317587504</v>
      </c>
      <c r="Q234">
        <v>105.053647277821</v>
      </c>
      <c r="R234">
        <v>100.974177284704</v>
      </c>
      <c r="S234">
        <v>96.730180016221297</v>
      </c>
      <c r="T234">
        <v>92.110173461000002</v>
      </c>
      <c r="U234">
        <v>87.294576836939797</v>
      </c>
      <c r="V234">
        <v>82.965592845002206</v>
      </c>
    </row>
    <row r="235" spans="1:22" x14ac:dyDescent="0.25">
      <c r="A235" s="12" t="s">
        <v>42</v>
      </c>
      <c r="B235" s="12" t="s">
        <v>66</v>
      </c>
      <c r="C235" s="12" t="s">
        <v>110</v>
      </c>
      <c r="D235">
        <v>1.45359999661753E-2</v>
      </c>
      <c r="E235">
        <v>2.00609108242727E-2</v>
      </c>
      <c r="F235">
        <v>2.9805233921814299E-2</v>
      </c>
      <c r="G235">
        <v>4.1801495033662303E-2</v>
      </c>
      <c r="H235">
        <v>6.0041248343082297E-2</v>
      </c>
      <c r="I235">
        <v>8.9367506287276993E-2</v>
      </c>
      <c r="J235">
        <v>0.12775913024524899</v>
      </c>
      <c r="K235">
        <v>0.18440844545103399</v>
      </c>
      <c r="L235">
        <v>0.29880363286280698</v>
      </c>
      <c r="M235">
        <v>0.54141728610709094</v>
      </c>
      <c r="N235">
        <v>0.80561455733366105</v>
      </c>
      <c r="O235">
        <v>1.1898622771666101</v>
      </c>
      <c r="P235">
        <v>1.81780508564617</v>
      </c>
      <c r="Q235">
        <v>2.46393731249628</v>
      </c>
      <c r="R235">
        <v>3.0282929968091801</v>
      </c>
      <c r="S235">
        <v>4.1801341616117398</v>
      </c>
      <c r="T235">
        <v>5.9385641266323903</v>
      </c>
      <c r="U235">
        <v>7.5093042834905797</v>
      </c>
      <c r="V235">
        <v>9.0544366292087997</v>
      </c>
    </row>
    <row r="236" spans="1:22" x14ac:dyDescent="0.25">
      <c r="A236" s="12" t="s">
        <v>42</v>
      </c>
      <c r="B236" s="12" t="s">
        <v>66</v>
      </c>
      <c r="C236" s="12" t="s">
        <v>111</v>
      </c>
      <c r="D236">
        <v>173.65257899725</v>
      </c>
      <c r="E236">
        <v>169.481842482801</v>
      </c>
      <c r="F236">
        <v>163.589062858722</v>
      </c>
      <c r="G236">
        <v>162.74623105769101</v>
      </c>
      <c r="H236">
        <v>157.09872409778899</v>
      </c>
      <c r="I236">
        <v>154.16870154520601</v>
      </c>
      <c r="J236">
        <v>148.35648194547099</v>
      </c>
      <c r="K236">
        <v>141.988009657747</v>
      </c>
      <c r="L236">
        <v>137.114762559616</v>
      </c>
      <c r="M236">
        <v>132.05459662335301</v>
      </c>
      <c r="N236">
        <v>126.942511754485</v>
      </c>
      <c r="O236">
        <v>120.934332420552</v>
      </c>
      <c r="P236">
        <v>115.733672466602</v>
      </c>
      <c r="Q236">
        <v>110.048810147053</v>
      </c>
      <c r="R236">
        <v>104.93233340995</v>
      </c>
      <c r="S236">
        <v>100.87266257256999</v>
      </c>
      <c r="T236">
        <v>96.646732069889694</v>
      </c>
      <c r="U236">
        <v>92.043830853242994</v>
      </c>
      <c r="V236">
        <v>87.243133622546097</v>
      </c>
    </row>
    <row r="237" spans="1:22" x14ac:dyDescent="0.25">
      <c r="A237" s="12" t="s">
        <v>42</v>
      </c>
      <c r="B237" s="12" t="s">
        <v>66</v>
      </c>
      <c r="C237" s="12" t="s">
        <v>112</v>
      </c>
      <c r="D237">
        <v>173.40429485045601</v>
      </c>
      <c r="E237">
        <v>172.407365373255</v>
      </c>
      <c r="F237">
        <v>168.42123619871501</v>
      </c>
      <c r="G237">
        <v>162.65907374477399</v>
      </c>
      <c r="H237">
        <v>161.927346480084</v>
      </c>
      <c r="I237">
        <v>156.37641331875599</v>
      </c>
      <c r="J237">
        <v>153.537845342076</v>
      </c>
      <c r="K237">
        <v>147.80735679639</v>
      </c>
      <c r="L237">
        <v>141.505790732029</v>
      </c>
      <c r="M237">
        <v>136.686995682722</v>
      </c>
      <c r="N237">
        <v>131.67324064008801</v>
      </c>
      <c r="O237">
        <v>126.609000059292</v>
      </c>
      <c r="P237">
        <v>120.647255802293</v>
      </c>
      <c r="Q237">
        <v>115.48675028516</v>
      </c>
      <c r="R237">
        <v>109.83945785998399</v>
      </c>
      <c r="S237">
        <v>104.75624619501799</v>
      </c>
      <c r="T237">
        <v>100.725576739882</v>
      </c>
      <c r="U237">
        <v>96.526853839694397</v>
      </c>
      <c r="V237">
        <v>91.948315901059601</v>
      </c>
    </row>
    <row r="238" spans="1:22" x14ac:dyDescent="0.25">
      <c r="A238" s="12" t="s">
        <v>42</v>
      </c>
      <c r="B238" s="12" t="s">
        <v>66</v>
      </c>
      <c r="C238" s="12" t="s">
        <v>113</v>
      </c>
      <c r="D238">
        <v>153.90900599774801</v>
      </c>
      <c r="E238">
        <v>170.89704795500199</v>
      </c>
      <c r="F238">
        <v>170.35218779003199</v>
      </c>
      <c r="G238">
        <v>166.51554186029901</v>
      </c>
      <c r="H238">
        <v>160.964843833521</v>
      </c>
      <c r="I238">
        <v>160.36966511525699</v>
      </c>
      <c r="J238">
        <v>154.94597959543799</v>
      </c>
      <c r="K238">
        <v>152.195344964871</v>
      </c>
      <c r="L238">
        <v>146.55588133985299</v>
      </c>
      <c r="M238">
        <v>140.34921941332499</v>
      </c>
      <c r="N238">
        <v>135.607744227551</v>
      </c>
      <c r="O238">
        <v>130.7320228639</v>
      </c>
      <c r="P238">
        <v>125.80299433233399</v>
      </c>
      <c r="Q238">
        <v>119.977634377876</v>
      </c>
      <c r="R238">
        <v>114.943536103516</v>
      </c>
      <c r="S238">
        <v>109.416615545627</v>
      </c>
      <c r="T238">
        <v>104.444132868601</v>
      </c>
      <c r="U238">
        <v>100.51554536070999</v>
      </c>
      <c r="V238">
        <v>96.412416224160694</v>
      </c>
    </row>
    <row r="239" spans="1:22" x14ac:dyDescent="0.25">
      <c r="A239" s="12" t="s">
        <v>42</v>
      </c>
      <c r="B239" s="12" t="s">
        <v>66</v>
      </c>
      <c r="C239" s="12" t="s">
        <v>114</v>
      </c>
      <c r="D239">
        <v>138.18816900558301</v>
      </c>
      <c r="E239">
        <v>151.46946611415899</v>
      </c>
      <c r="F239">
        <v>168.80598883908499</v>
      </c>
      <c r="G239">
        <v>168.33363540222601</v>
      </c>
      <c r="H239">
        <v>164.675415438144</v>
      </c>
      <c r="I239">
        <v>159.32623840516999</v>
      </c>
      <c r="J239">
        <v>158.89559378791699</v>
      </c>
      <c r="K239">
        <v>153.59038345156901</v>
      </c>
      <c r="L239">
        <v>150.922008854062</v>
      </c>
      <c r="M239">
        <v>145.376865862638</v>
      </c>
      <c r="N239">
        <v>139.262561094625</v>
      </c>
      <c r="O239">
        <v>134.661467835899</v>
      </c>
      <c r="P239">
        <v>129.91401901382</v>
      </c>
      <c r="Q239">
        <v>125.111040115617</v>
      </c>
      <c r="R239">
        <v>119.413265589842</v>
      </c>
      <c r="S239">
        <v>114.49749717474999</v>
      </c>
      <c r="T239">
        <v>109.082216989334</v>
      </c>
      <c r="U239">
        <v>104.212265162778</v>
      </c>
      <c r="V239">
        <v>100.37628751105299</v>
      </c>
    </row>
    <row r="240" spans="1:22" x14ac:dyDescent="0.25">
      <c r="A240" s="12" t="s">
        <v>42</v>
      </c>
      <c r="B240" s="12" t="s">
        <v>66</v>
      </c>
      <c r="C240" s="12" t="s">
        <v>115</v>
      </c>
      <c r="D240">
        <v>141.946502994252</v>
      </c>
      <c r="E240">
        <v>136.00682980765399</v>
      </c>
      <c r="F240">
        <v>149.524454643978</v>
      </c>
      <c r="G240">
        <v>166.85633173111799</v>
      </c>
      <c r="H240">
        <v>166.527064989488</v>
      </c>
      <c r="I240">
        <v>163.03285838037601</v>
      </c>
      <c r="J240">
        <v>157.90552073363301</v>
      </c>
      <c r="K240">
        <v>157.62715738079601</v>
      </c>
      <c r="L240">
        <v>152.43321096175501</v>
      </c>
      <c r="M240">
        <v>149.852011560699</v>
      </c>
      <c r="N240">
        <v>144.396239953106</v>
      </c>
      <c r="O240">
        <v>138.41287529764099</v>
      </c>
      <c r="P240">
        <v>133.92267720809801</v>
      </c>
      <c r="Q240">
        <v>129.27737729105101</v>
      </c>
      <c r="R240">
        <v>124.573802696839</v>
      </c>
      <c r="S240">
        <v>118.974975878192</v>
      </c>
      <c r="T240">
        <v>114.14970708644999</v>
      </c>
      <c r="U240">
        <v>108.82000244844301</v>
      </c>
      <c r="V240">
        <v>104.02661106100599</v>
      </c>
    </row>
    <row r="241" spans="1:22" x14ac:dyDescent="0.25">
      <c r="A241" s="12" t="s">
        <v>42</v>
      </c>
      <c r="B241" s="12" t="s">
        <v>66</v>
      </c>
      <c r="C241" s="12" t="s">
        <v>116</v>
      </c>
      <c r="D241">
        <v>135.47689606433201</v>
      </c>
      <c r="E241">
        <v>139.479013424405</v>
      </c>
      <c r="F241">
        <v>133.91010277698101</v>
      </c>
      <c r="G241">
        <v>147.44314183178099</v>
      </c>
      <c r="H241">
        <v>164.80720205285601</v>
      </c>
      <c r="I241">
        <v>164.63509452335899</v>
      </c>
      <c r="J241">
        <v>161.36561096569201</v>
      </c>
      <c r="K241">
        <v>156.46204673195601</v>
      </c>
      <c r="L241">
        <v>156.32673981069999</v>
      </c>
      <c r="M241">
        <v>151.26109904700499</v>
      </c>
      <c r="N241">
        <v>148.775946655848</v>
      </c>
      <c r="O241">
        <v>143.44976042208</v>
      </c>
      <c r="P241">
        <v>137.591750480576</v>
      </c>
      <c r="Q241">
        <v>133.20736098475399</v>
      </c>
      <c r="R241">
        <v>128.659386417446</v>
      </c>
      <c r="S241">
        <v>124.047951131874</v>
      </c>
      <c r="T241">
        <v>118.539077376333</v>
      </c>
      <c r="U241">
        <v>113.794833014101</v>
      </c>
      <c r="V241">
        <v>108.53954582071501</v>
      </c>
    </row>
    <row r="242" spans="1:22" x14ac:dyDescent="0.25">
      <c r="A242" s="12" t="s">
        <v>42</v>
      </c>
      <c r="B242" s="12" t="s">
        <v>66</v>
      </c>
      <c r="C242" s="12" t="s">
        <v>117</v>
      </c>
      <c r="D242">
        <v>111.765920998149</v>
      </c>
      <c r="E242">
        <v>132.44744795358801</v>
      </c>
      <c r="F242">
        <v>136.69249777648</v>
      </c>
      <c r="G242">
        <v>131.39970431204</v>
      </c>
      <c r="H242">
        <v>144.97349774989701</v>
      </c>
      <c r="I242">
        <v>162.345263617716</v>
      </c>
      <c r="J242">
        <v>162.41048009642299</v>
      </c>
      <c r="K242">
        <v>159.40566356104901</v>
      </c>
      <c r="L242">
        <v>154.73609139983401</v>
      </c>
      <c r="M242">
        <v>154.76106616079699</v>
      </c>
      <c r="N242">
        <v>149.84698582052599</v>
      </c>
      <c r="O242">
        <v>147.50641486882401</v>
      </c>
      <c r="P242">
        <v>142.33017694249</v>
      </c>
      <c r="Q242">
        <v>136.61544907845899</v>
      </c>
      <c r="R242">
        <v>132.35080714661001</v>
      </c>
      <c r="S242">
        <v>127.912400780954</v>
      </c>
      <c r="T242">
        <v>123.40273560210601</v>
      </c>
      <c r="U242">
        <v>117.992292687377</v>
      </c>
      <c r="V242">
        <v>113.333148971163</v>
      </c>
    </row>
    <row r="243" spans="1:22" x14ac:dyDescent="0.25">
      <c r="A243" s="12" t="s">
        <v>42</v>
      </c>
      <c r="B243" s="12" t="s">
        <v>66</v>
      </c>
      <c r="C243" s="12" t="s">
        <v>118</v>
      </c>
      <c r="D243">
        <v>165.097365</v>
      </c>
      <c r="E243">
        <v>164.009223334686</v>
      </c>
      <c r="F243">
        <v>158.20457545515399</v>
      </c>
      <c r="G243">
        <v>155.138372567901</v>
      </c>
      <c r="H243">
        <v>149.200002748603</v>
      </c>
      <c r="I243">
        <v>142.71405518570501</v>
      </c>
      <c r="J243">
        <v>137.75229920584499</v>
      </c>
      <c r="K243">
        <v>132.619918543285</v>
      </c>
      <c r="L243">
        <v>127.44755867616099</v>
      </c>
      <c r="M243">
        <v>121.379954843232</v>
      </c>
      <c r="N243">
        <v>116.11692524138201</v>
      </c>
      <c r="O243">
        <v>110.37384190502701</v>
      </c>
      <c r="P243">
        <v>105.20637201877901</v>
      </c>
      <c r="Q243">
        <v>101.10227669235501</v>
      </c>
      <c r="R243">
        <v>96.835851201297203</v>
      </c>
      <c r="S243">
        <v>92.194596101044098</v>
      </c>
      <c r="T243">
        <v>87.359124949202695</v>
      </c>
      <c r="U243">
        <v>83.012697662289597</v>
      </c>
      <c r="V243">
        <v>78.772119927686404</v>
      </c>
    </row>
    <row r="244" spans="1:22" x14ac:dyDescent="0.25">
      <c r="A244" s="12" t="s">
        <v>42</v>
      </c>
      <c r="B244" s="12" t="s">
        <v>66</v>
      </c>
      <c r="C244" s="12" t="s">
        <v>119</v>
      </c>
      <c r="D244">
        <v>95.747774999707801</v>
      </c>
      <c r="E244">
        <v>108.132443341083</v>
      </c>
      <c r="F244">
        <v>128.625574978961</v>
      </c>
      <c r="G244">
        <v>133.03560029191399</v>
      </c>
      <c r="H244">
        <v>128.10709847257201</v>
      </c>
      <c r="I244">
        <v>141.70028325503199</v>
      </c>
      <c r="J244">
        <v>159.102479428658</v>
      </c>
      <c r="K244">
        <v>159.47579989520199</v>
      </c>
      <c r="L244">
        <v>156.77066756295699</v>
      </c>
      <c r="M244">
        <v>152.38679689041601</v>
      </c>
      <c r="N244">
        <v>152.599918983837</v>
      </c>
      <c r="O244">
        <v>147.89992395573299</v>
      </c>
      <c r="P244">
        <v>145.74654916743199</v>
      </c>
      <c r="Q244">
        <v>140.77188342109599</v>
      </c>
      <c r="R244">
        <v>135.24695748498601</v>
      </c>
      <c r="S244">
        <v>131.13873130411</v>
      </c>
      <c r="T244">
        <v>126.844335857364</v>
      </c>
      <c r="U244">
        <v>122.467806476406</v>
      </c>
      <c r="V244">
        <v>117.184566491213</v>
      </c>
    </row>
    <row r="245" spans="1:22" x14ac:dyDescent="0.25">
      <c r="A245" s="12" t="s">
        <v>42</v>
      </c>
      <c r="B245" s="12" t="s">
        <v>66</v>
      </c>
      <c r="C245" s="12" t="s">
        <v>120</v>
      </c>
      <c r="D245">
        <v>84.537542966069097</v>
      </c>
      <c r="E245">
        <v>90.986968274725399</v>
      </c>
      <c r="F245">
        <v>103.214065862948</v>
      </c>
      <c r="G245">
        <v>123.296141134896</v>
      </c>
      <c r="H245">
        <v>127.920821647556</v>
      </c>
      <c r="I245">
        <v>123.489235538776</v>
      </c>
      <c r="J245">
        <v>137.089315012317</v>
      </c>
      <c r="K245">
        <v>154.52932058469901</v>
      </c>
      <c r="L245">
        <v>155.259690938988</v>
      </c>
      <c r="M245">
        <v>152.921754251377</v>
      </c>
      <c r="N245">
        <v>148.912397660019</v>
      </c>
      <c r="O245">
        <v>149.38437935810401</v>
      </c>
      <c r="P245">
        <v>144.99258503439401</v>
      </c>
      <c r="Q245">
        <v>143.11267968521199</v>
      </c>
      <c r="R245">
        <v>138.429461334716</v>
      </c>
      <c r="S245">
        <v>133.17818607493899</v>
      </c>
      <c r="T245">
        <v>129.29482490246701</v>
      </c>
      <c r="U245">
        <v>125.207964024098</v>
      </c>
      <c r="V245">
        <v>121.023595565812</v>
      </c>
    </row>
    <row r="246" spans="1:22" x14ac:dyDescent="0.25">
      <c r="A246" s="12" t="s">
        <v>42</v>
      </c>
      <c r="B246" s="12" t="s">
        <v>66</v>
      </c>
      <c r="C246" s="12" t="s">
        <v>121</v>
      </c>
      <c r="D246">
        <v>57.743876003862702</v>
      </c>
      <c r="E246">
        <v>77.941897283718106</v>
      </c>
      <c r="F246">
        <v>84.404533016101993</v>
      </c>
      <c r="G246">
        <v>96.283273064659994</v>
      </c>
      <c r="H246">
        <v>115.70222946248499</v>
      </c>
      <c r="I246">
        <v>120.655863020206</v>
      </c>
      <c r="J246">
        <v>116.88444166912601</v>
      </c>
      <c r="K246">
        <v>130.48350501865801</v>
      </c>
      <c r="L246">
        <v>147.846265791512</v>
      </c>
      <c r="M246">
        <v>148.979303543078</v>
      </c>
      <c r="N246">
        <v>147.132826506063</v>
      </c>
      <c r="O246">
        <v>143.65818723525501</v>
      </c>
      <c r="P246">
        <v>144.51306968624101</v>
      </c>
      <c r="Q246">
        <v>140.58734108302201</v>
      </c>
      <c r="R246">
        <v>139.10929662920401</v>
      </c>
      <c r="S246">
        <v>134.85988413024899</v>
      </c>
      <c r="T246">
        <v>130.015589860657</v>
      </c>
      <c r="U246">
        <v>126.464257846767</v>
      </c>
      <c r="V246">
        <v>122.68943316006801</v>
      </c>
    </row>
    <row r="247" spans="1:22" x14ac:dyDescent="0.25">
      <c r="A247" s="12" t="s">
        <v>42</v>
      </c>
      <c r="B247" s="12" t="s">
        <v>66</v>
      </c>
      <c r="C247" s="12" t="s">
        <v>122</v>
      </c>
      <c r="D247">
        <v>41.721409016008103</v>
      </c>
      <c r="E247">
        <v>50.538547328343299</v>
      </c>
      <c r="F247">
        <v>69.012212036830206</v>
      </c>
      <c r="G247">
        <v>75.415599961599597</v>
      </c>
      <c r="H247">
        <v>86.696853298436906</v>
      </c>
      <c r="I247">
        <v>105.10679129198</v>
      </c>
      <c r="J247">
        <v>110.435208797172</v>
      </c>
      <c r="K247">
        <v>107.653156420185</v>
      </c>
      <c r="L247">
        <v>121.072993291746</v>
      </c>
      <c r="M247">
        <v>138.05643993994599</v>
      </c>
      <c r="N247">
        <v>139.68857226967</v>
      </c>
      <c r="O247">
        <v>138.53217147934501</v>
      </c>
      <c r="P247">
        <v>135.83209375911301</v>
      </c>
      <c r="Q247">
        <v>137.234651674708</v>
      </c>
      <c r="R247">
        <v>133.97602344261199</v>
      </c>
      <c r="S247">
        <v>133.07257125013101</v>
      </c>
      <c r="T247">
        <v>129.451261920192</v>
      </c>
      <c r="U247">
        <v>125.19695617507099</v>
      </c>
      <c r="V247">
        <v>122.136223637478</v>
      </c>
    </row>
    <row r="248" spans="1:22" x14ac:dyDescent="0.25">
      <c r="A248" s="12" t="s">
        <v>42</v>
      </c>
      <c r="B248" s="12" t="s">
        <v>66</v>
      </c>
      <c r="C248" s="12" t="s">
        <v>123</v>
      </c>
      <c r="D248">
        <v>31.0653079981346</v>
      </c>
      <c r="E248">
        <v>33.734506832508501</v>
      </c>
      <c r="F248">
        <v>41.507305990920003</v>
      </c>
      <c r="G248">
        <v>57.583823290832697</v>
      </c>
      <c r="H248">
        <v>63.7524058433848</v>
      </c>
      <c r="I248">
        <v>74.171192169398594</v>
      </c>
      <c r="J248">
        <v>91.038565384056596</v>
      </c>
      <c r="K248">
        <v>96.776898571197805</v>
      </c>
      <c r="L248">
        <v>95.190583838093602</v>
      </c>
      <c r="M248">
        <v>108.02054707553501</v>
      </c>
      <c r="N248">
        <v>124.20922013069099</v>
      </c>
      <c r="O248">
        <v>126.485894753124</v>
      </c>
      <c r="P248">
        <v>126.22547271241</v>
      </c>
      <c r="Q248">
        <v>124.560251430713</v>
      </c>
      <c r="R248">
        <v>126.65076441612599</v>
      </c>
      <c r="S248">
        <v>124.298604954347</v>
      </c>
      <c r="T248">
        <v>124.162739112382</v>
      </c>
      <c r="U248">
        <v>121.405809975483</v>
      </c>
      <c r="V248">
        <v>117.986627063166</v>
      </c>
    </row>
    <row r="249" spans="1:22" x14ac:dyDescent="0.25">
      <c r="A249" s="12" t="s">
        <v>42</v>
      </c>
      <c r="B249" s="12" t="s">
        <v>66</v>
      </c>
      <c r="C249" s="12" t="s">
        <v>124</v>
      </c>
      <c r="D249">
        <v>19.897265995178699</v>
      </c>
      <c r="E249">
        <v>22.231111505321302</v>
      </c>
      <c r="F249">
        <v>24.722390219962801</v>
      </c>
      <c r="G249">
        <v>31.059833519803</v>
      </c>
      <c r="H249">
        <v>44.010325446546801</v>
      </c>
      <c r="I249">
        <v>49.727515279559199</v>
      </c>
      <c r="J249">
        <v>58.837556137950997</v>
      </c>
      <c r="K249">
        <v>73.561607764244101</v>
      </c>
      <c r="L249">
        <v>79.419787937816096</v>
      </c>
      <c r="M249">
        <v>79.001084599930493</v>
      </c>
      <c r="N249">
        <v>90.7447023087323</v>
      </c>
      <c r="O249">
        <v>105.647891224953</v>
      </c>
      <c r="P249">
        <v>108.633290739785</v>
      </c>
      <c r="Q249">
        <v>109.439761848217</v>
      </c>
      <c r="R249">
        <v>109.018883737705</v>
      </c>
      <c r="S249">
        <v>111.898610190098</v>
      </c>
      <c r="T249">
        <v>110.684563976532</v>
      </c>
      <c r="U249">
        <v>111.494527437359</v>
      </c>
      <c r="V249">
        <v>109.864277197527</v>
      </c>
    </row>
    <row r="250" spans="1:22" x14ac:dyDescent="0.25">
      <c r="A250" s="12" t="s">
        <v>42</v>
      </c>
      <c r="B250" s="12" t="s">
        <v>66</v>
      </c>
      <c r="C250" s="12" t="s">
        <v>125</v>
      </c>
      <c r="D250">
        <v>9.9476789998148902</v>
      </c>
      <c r="E250">
        <v>11.8941530963813</v>
      </c>
      <c r="F250">
        <v>13.6917736339395</v>
      </c>
      <c r="G250">
        <v>15.705812368170999</v>
      </c>
      <c r="H250">
        <v>20.279307986822499</v>
      </c>
      <c r="I250">
        <v>29.651184559312401</v>
      </c>
      <c r="J250">
        <v>34.447365356459002</v>
      </c>
      <c r="K250">
        <v>41.841463061762198</v>
      </c>
      <c r="L250">
        <v>53.5584102192716</v>
      </c>
      <c r="M250">
        <v>58.957151260313601</v>
      </c>
      <c r="N250">
        <v>59.572531669185302</v>
      </c>
      <c r="O250">
        <v>69.662091830098007</v>
      </c>
      <c r="P250">
        <v>82.611684284712695</v>
      </c>
      <c r="Q250">
        <v>86.194073469463405</v>
      </c>
      <c r="R250">
        <v>88.031935084835496</v>
      </c>
      <c r="S250">
        <v>88.901587245834193</v>
      </c>
      <c r="T250">
        <v>92.524253087081902</v>
      </c>
      <c r="U250">
        <v>92.578690047549699</v>
      </c>
      <c r="V250">
        <v>94.411993799763195</v>
      </c>
    </row>
    <row r="251" spans="1:22" x14ac:dyDescent="0.25">
      <c r="A251" s="12" t="s">
        <v>42</v>
      </c>
      <c r="B251" s="12" t="s">
        <v>66</v>
      </c>
      <c r="C251" s="12" t="s">
        <v>126</v>
      </c>
      <c r="D251">
        <v>3.7252120000397699</v>
      </c>
      <c r="E251">
        <v>4.5893657627078399</v>
      </c>
      <c r="F251">
        <v>5.7160320727576197</v>
      </c>
      <c r="G251">
        <v>6.8362232408955901</v>
      </c>
      <c r="H251">
        <v>8.1468315175276302</v>
      </c>
      <c r="I251">
        <v>10.9618163709328</v>
      </c>
      <c r="J251">
        <v>16.663158344493102</v>
      </c>
      <c r="K251">
        <v>20.186596975298102</v>
      </c>
      <c r="L251">
        <v>25.358201794878902</v>
      </c>
      <c r="M251">
        <v>33.383533806221998</v>
      </c>
      <c r="N251">
        <v>37.740616921564097</v>
      </c>
      <c r="O251">
        <v>39.025738399138902</v>
      </c>
      <c r="P251">
        <v>46.843494991459501</v>
      </c>
      <c r="Q251">
        <v>57.044677639045403</v>
      </c>
      <c r="R251">
        <v>60.790887055177699</v>
      </c>
      <c r="S251">
        <v>63.320513466736799</v>
      </c>
      <c r="T251">
        <v>65.220475991747904</v>
      </c>
      <c r="U251">
        <v>69.263502262345597</v>
      </c>
      <c r="V251">
        <v>70.470657259544495</v>
      </c>
    </row>
    <row r="252" spans="1:22" x14ac:dyDescent="0.25">
      <c r="A252" s="12" t="s">
        <v>42</v>
      </c>
      <c r="B252" s="12" t="s">
        <v>66</v>
      </c>
      <c r="C252" s="12" t="s">
        <v>127</v>
      </c>
      <c r="D252">
        <v>0.980270999999999</v>
      </c>
      <c r="E252">
        <v>1.2139016717434901</v>
      </c>
      <c r="F252">
        <v>1.5680737507978</v>
      </c>
      <c r="G252">
        <v>2.05163327092643</v>
      </c>
      <c r="H252">
        <v>2.5669497142603501</v>
      </c>
      <c r="I252">
        <v>3.2317098667406801</v>
      </c>
      <c r="J252">
        <v>4.5593217075610699</v>
      </c>
      <c r="K252">
        <v>7.3264748630519501</v>
      </c>
      <c r="L252">
        <v>9.3447506187549205</v>
      </c>
      <c r="M252">
        <v>12.208666208453399</v>
      </c>
      <c r="N252">
        <v>16.671646311582499</v>
      </c>
      <c r="O252">
        <v>19.5638779770795</v>
      </c>
      <c r="P252">
        <v>20.925095296626701</v>
      </c>
      <c r="Q252">
        <v>26.057775479458599</v>
      </c>
      <c r="R252">
        <v>32.909119489407203</v>
      </c>
      <c r="S252">
        <v>36.146264368100397</v>
      </c>
      <c r="T252">
        <v>38.721042220432203</v>
      </c>
      <c r="U252">
        <v>41.009852606475803</v>
      </c>
      <c r="V252">
        <v>44.826733223093399</v>
      </c>
    </row>
    <row r="253" spans="1:22" x14ac:dyDescent="0.25">
      <c r="A253" s="12" t="s">
        <v>42</v>
      </c>
      <c r="B253" s="12" t="s">
        <v>66</v>
      </c>
      <c r="C253" s="12" t="s">
        <v>128</v>
      </c>
      <c r="D253">
        <v>0.14224699939793101</v>
      </c>
      <c r="E253">
        <v>0.205734112158555</v>
      </c>
      <c r="F253">
        <v>0.26935492670615402</v>
      </c>
      <c r="G253">
        <v>0.36759078088283198</v>
      </c>
      <c r="H253">
        <v>0.50665268713293099</v>
      </c>
      <c r="I253">
        <v>0.67618895532375101</v>
      </c>
      <c r="J253">
        <v>0.90018291338364298</v>
      </c>
      <c r="K253">
        <v>1.35761104259121</v>
      </c>
      <c r="L253">
        <v>2.3219212455226099</v>
      </c>
      <c r="M253">
        <v>3.1355439989590201</v>
      </c>
      <c r="N253">
        <v>4.3045109920386997</v>
      </c>
      <c r="O253">
        <v>6.1600692238869001</v>
      </c>
      <c r="P253">
        <v>7.6125188265377703</v>
      </c>
      <c r="Q253">
        <v>8.5338661708897607</v>
      </c>
      <c r="R253">
        <v>11.163170469839599</v>
      </c>
      <c r="S253">
        <v>14.7859528413791</v>
      </c>
      <c r="T253">
        <v>16.949510833445899</v>
      </c>
      <c r="U253">
        <v>18.871047438074601</v>
      </c>
      <c r="V253">
        <v>20.760569720040198</v>
      </c>
    </row>
    <row r="254" spans="1:22" x14ac:dyDescent="0.25">
      <c r="A254" s="12" t="s">
        <v>42</v>
      </c>
      <c r="B254" s="12" t="s">
        <v>76</v>
      </c>
      <c r="C254" s="12" t="s">
        <v>87</v>
      </c>
      <c r="D254">
        <v>26.201256000000001</v>
      </c>
      <c r="E254">
        <v>25.649409169363398</v>
      </c>
      <c r="F254">
        <v>25.316238962821199</v>
      </c>
      <c r="G254">
        <v>24.726790880488402</v>
      </c>
      <c r="H254">
        <v>23.8288343056585</v>
      </c>
      <c r="I254">
        <v>22.851233609833599</v>
      </c>
      <c r="J254">
        <v>21.9702275784291</v>
      </c>
      <c r="K254">
        <v>21.084662475606802</v>
      </c>
      <c r="L254">
        <v>20.1297733254798</v>
      </c>
      <c r="M254">
        <v>19.121821515618901</v>
      </c>
      <c r="N254">
        <v>18.201308426580699</v>
      </c>
      <c r="O254">
        <v>17.3413557361763</v>
      </c>
      <c r="P254">
        <v>16.5609578430558</v>
      </c>
      <c r="Q254">
        <v>15.7482993009508</v>
      </c>
      <c r="R254">
        <v>14.9334105213626</v>
      </c>
      <c r="S254">
        <v>14.1669235021935</v>
      </c>
      <c r="T254">
        <v>13.500850541649299</v>
      </c>
      <c r="U254">
        <v>12.943168385177</v>
      </c>
      <c r="V254">
        <v>12.414622564570699</v>
      </c>
    </row>
    <row r="255" spans="1:22" x14ac:dyDescent="0.25">
      <c r="A255" s="12" t="s">
        <v>42</v>
      </c>
      <c r="B255" s="12" t="s">
        <v>76</v>
      </c>
      <c r="C255" s="12" t="s">
        <v>88</v>
      </c>
      <c r="D255">
        <v>26.916491999999899</v>
      </c>
      <c r="E255">
        <v>26.883932437030602</v>
      </c>
      <c r="F255">
        <v>25.714905019734498</v>
      </c>
      <c r="G255">
        <v>25.197103883586902</v>
      </c>
      <c r="H255">
        <v>24.885291663101199</v>
      </c>
      <c r="I255">
        <v>24.317583163077501</v>
      </c>
      <c r="J255">
        <v>23.444543191373398</v>
      </c>
      <c r="K255">
        <v>22.493792727700701</v>
      </c>
      <c r="L255">
        <v>21.638740533760799</v>
      </c>
      <c r="M255">
        <v>20.777227176532101</v>
      </c>
      <c r="N255">
        <v>19.843712049861701</v>
      </c>
      <c r="O255">
        <v>18.866289116964701</v>
      </c>
      <c r="P255">
        <v>17.9909329901643</v>
      </c>
      <c r="Q255">
        <v>17.1704497206259</v>
      </c>
      <c r="R255">
        <v>16.4252564438817</v>
      </c>
      <c r="S255">
        <v>15.6455953495751</v>
      </c>
      <c r="T255">
        <v>14.8613183565875</v>
      </c>
      <c r="U255">
        <v>14.1224096563594</v>
      </c>
      <c r="V255">
        <v>13.4809279174253</v>
      </c>
    </row>
    <row r="256" spans="1:22" x14ac:dyDescent="0.25">
      <c r="A256" s="12" t="s">
        <v>42</v>
      </c>
      <c r="B256" s="12" t="s">
        <v>76</v>
      </c>
      <c r="C256" s="12" t="s">
        <v>89</v>
      </c>
      <c r="D256">
        <v>2.9149999998187098E-2</v>
      </c>
      <c r="E256">
        <v>4.9360895512694902E-2</v>
      </c>
      <c r="F256">
        <v>7.2893453077665801E-2</v>
      </c>
      <c r="G256">
        <v>0.10896643471286201</v>
      </c>
      <c r="H256">
        <v>0.157058706328496</v>
      </c>
      <c r="I256">
        <v>0.21188358640760899</v>
      </c>
      <c r="J256">
        <v>0.28711271335542499</v>
      </c>
      <c r="K256">
        <v>0.39437000412428003</v>
      </c>
      <c r="L256">
        <v>0.56335097666578204</v>
      </c>
      <c r="M256">
        <v>0.84969104523265904</v>
      </c>
      <c r="N256">
        <v>1.2372624624797901</v>
      </c>
      <c r="O256">
        <v>1.77897607577767</v>
      </c>
      <c r="P256">
        <v>2.3593008230375698</v>
      </c>
      <c r="Q256">
        <v>3.0651850049288401</v>
      </c>
      <c r="R256">
        <v>3.9329061992358798</v>
      </c>
      <c r="S256">
        <v>4.9721533913898996</v>
      </c>
      <c r="T256">
        <v>6.1275799828708397</v>
      </c>
      <c r="U256">
        <v>7.4140375793966502</v>
      </c>
      <c r="V256">
        <v>8.8021616352279892</v>
      </c>
    </row>
    <row r="257" spans="1:22" x14ac:dyDescent="0.25">
      <c r="A257" s="12" t="s">
        <v>42</v>
      </c>
      <c r="B257" s="12" t="s">
        <v>76</v>
      </c>
      <c r="C257" s="12" t="s">
        <v>90</v>
      </c>
      <c r="D257">
        <v>26.542565994536002</v>
      </c>
      <c r="E257">
        <v>26.784547458467301</v>
      </c>
      <c r="F257">
        <v>26.757534994662699</v>
      </c>
      <c r="G257">
        <v>25.599100834952502</v>
      </c>
      <c r="H257">
        <v>25.088160138551501</v>
      </c>
      <c r="I257">
        <v>24.7812799926959</v>
      </c>
      <c r="J257">
        <v>24.2189158186276</v>
      </c>
      <c r="K257">
        <v>23.352054580906199</v>
      </c>
      <c r="L257">
        <v>22.407978209612001</v>
      </c>
      <c r="M257">
        <v>21.559310051702202</v>
      </c>
      <c r="N257">
        <v>20.703541342288101</v>
      </c>
      <c r="O257">
        <v>19.781798828297099</v>
      </c>
      <c r="P257">
        <v>18.815434136103899</v>
      </c>
      <c r="Q257">
        <v>17.950135384235299</v>
      </c>
      <c r="R257">
        <v>17.138571502742099</v>
      </c>
      <c r="S257">
        <v>16.401372435851101</v>
      </c>
      <c r="T257">
        <v>15.629166273577001</v>
      </c>
      <c r="U257">
        <v>14.8517102395625</v>
      </c>
      <c r="V257">
        <v>14.1189307129433</v>
      </c>
    </row>
    <row r="258" spans="1:22" x14ac:dyDescent="0.25">
      <c r="A258" s="12" t="s">
        <v>42</v>
      </c>
      <c r="B258" s="12" t="s">
        <v>76</v>
      </c>
      <c r="C258" s="12" t="s">
        <v>91</v>
      </c>
      <c r="D258">
        <v>25.796201</v>
      </c>
      <c r="E258">
        <v>26.3888715254113</v>
      </c>
      <c r="F258">
        <v>26.633007543543801</v>
      </c>
      <c r="G258">
        <v>26.6131422585288</v>
      </c>
      <c r="H258">
        <v>25.4661056222306</v>
      </c>
      <c r="I258">
        <v>24.963294091056699</v>
      </c>
      <c r="J258">
        <v>24.662318270232198</v>
      </c>
      <c r="K258">
        <v>24.106280247381601</v>
      </c>
      <c r="L258">
        <v>23.246561727385298</v>
      </c>
      <c r="M258">
        <v>22.310102524530301</v>
      </c>
      <c r="N258">
        <v>21.468399920096001</v>
      </c>
      <c r="O258">
        <v>20.626464484899401</v>
      </c>
      <c r="P258">
        <v>19.717791172262299</v>
      </c>
      <c r="Q258">
        <v>18.7636096204293</v>
      </c>
      <c r="R258">
        <v>17.909327958079199</v>
      </c>
      <c r="S258">
        <v>17.1076082406409</v>
      </c>
      <c r="T258">
        <v>16.379326817026399</v>
      </c>
      <c r="U258">
        <v>15.6153987165695</v>
      </c>
      <c r="V258">
        <v>14.8455033842245</v>
      </c>
    </row>
    <row r="259" spans="1:22" x14ac:dyDescent="0.25">
      <c r="A259" s="12" t="s">
        <v>42</v>
      </c>
      <c r="B259" s="12" t="s">
        <v>76</v>
      </c>
      <c r="C259" s="12" t="s">
        <v>92</v>
      </c>
      <c r="D259">
        <v>24.671188999845899</v>
      </c>
      <c r="E259">
        <v>25.276921751126199</v>
      </c>
      <c r="F259">
        <v>25.840149195806799</v>
      </c>
      <c r="G259">
        <v>26.0762273029593</v>
      </c>
      <c r="H259">
        <v>26.0762372234955</v>
      </c>
      <c r="I259">
        <v>24.9601379082</v>
      </c>
      <c r="J259">
        <v>24.480024663397</v>
      </c>
      <c r="K259">
        <v>24.192317385468101</v>
      </c>
      <c r="L259">
        <v>23.651522897786201</v>
      </c>
      <c r="M259">
        <v>22.812099230856401</v>
      </c>
      <c r="N259">
        <v>21.899267034303399</v>
      </c>
      <c r="O259">
        <v>21.121973044561798</v>
      </c>
      <c r="P259">
        <v>20.339948116530799</v>
      </c>
      <c r="Q259">
        <v>19.487891666048998</v>
      </c>
      <c r="R259">
        <v>18.586650610281801</v>
      </c>
      <c r="S259">
        <v>17.780347177336399</v>
      </c>
      <c r="T259">
        <v>17.022192434392501</v>
      </c>
      <c r="U259">
        <v>16.334098654388399</v>
      </c>
      <c r="V259">
        <v>15.6076846523881</v>
      </c>
    </row>
    <row r="260" spans="1:22" x14ac:dyDescent="0.25">
      <c r="A260" s="12" t="s">
        <v>42</v>
      </c>
      <c r="B260" s="12" t="s">
        <v>76</v>
      </c>
      <c r="C260" s="12" t="s">
        <v>93</v>
      </c>
      <c r="D260">
        <v>22.892922999861199</v>
      </c>
      <c r="E260">
        <v>24.006655679839501</v>
      </c>
      <c r="F260">
        <v>24.590805124273199</v>
      </c>
      <c r="G260">
        <v>25.1102486327833</v>
      </c>
      <c r="H260">
        <v>25.3453194465115</v>
      </c>
      <c r="I260">
        <v>25.3590903357121</v>
      </c>
      <c r="J260">
        <v>24.282313187310699</v>
      </c>
      <c r="K260">
        <v>23.826114023289598</v>
      </c>
      <c r="L260">
        <v>23.553981086107001</v>
      </c>
      <c r="M260">
        <v>23.0329173387906</v>
      </c>
      <c r="N260">
        <v>22.219490792030399</v>
      </c>
      <c r="O260">
        <v>21.400243741314402</v>
      </c>
      <c r="P260">
        <v>20.7072643057029</v>
      </c>
      <c r="Q260">
        <v>20.004606182712902</v>
      </c>
      <c r="R260">
        <v>19.2279567071702</v>
      </c>
      <c r="S260">
        <v>18.397604621538498</v>
      </c>
      <c r="T260">
        <v>17.656655472119599</v>
      </c>
      <c r="U260">
        <v>16.957645822118099</v>
      </c>
      <c r="V260">
        <v>16.324277006925001</v>
      </c>
    </row>
    <row r="261" spans="1:22" x14ac:dyDescent="0.25">
      <c r="A261" s="12" t="s">
        <v>42</v>
      </c>
      <c r="B261" s="12" t="s">
        <v>76</v>
      </c>
      <c r="C261" s="12" t="s">
        <v>94</v>
      </c>
      <c r="D261">
        <v>20.896378999864002</v>
      </c>
      <c r="E261">
        <v>22.350289502801001</v>
      </c>
      <c r="F261">
        <v>23.4684903680205</v>
      </c>
      <c r="G261">
        <v>24.0330811987989</v>
      </c>
      <c r="H261">
        <v>24.522759958724301</v>
      </c>
      <c r="I261">
        <v>24.7630230326941</v>
      </c>
      <c r="J261">
        <v>24.789107947278001</v>
      </c>
      <c r="K261">
        <v>23.745097922453098</v>
      </c>
      <c r="L261">
        <v>23.309067336897002</v>
      </c>
      <c r="M261">
        <v>23.051371076503202</v>
      </c>
      <c r="N261">
        <v>22.547625761890998</v>
      </c>
      <c r="O261">
        <v>21.809185707502699</v>
      </c>
      <c r="P261">
        <v>21.059167381977201</v>
      </c>
      <c r="Q261">
        <v>20.429381345423099</v>
      </c>
      <c r="R261">
        <v>19.7864921804426</v>
      </c>
      <c r="S261">
        <v>19.0667386610934</v>
      </c>
      <c r="T261">
        <v>18.289908392566701</v>
      </c>
      <c r="U261">
        <v>17.598295713711</v>
      </c>
      <c r="V261">
        <v>16.9444290934502</v>
      </c>
    </row>
    <row r="262" spans="1:22" x14ac:dyDescent="0.25">
      <c r="A262" s="12" t="s">
        <v>42</v>
      </c>
      <c r="B262" s="12" t="s">
        <v>76</v>
      </c>
      <c r="C262" s="12" t="s">
        <v>95</v>
      </c>
      <c r="D262">
        <v>19.103134999995099</v>
      </c>
      <c r="E262">
        <v>20.456001469637901</v>
      </c>
      <c r="F262">
        <v>21.909123471393901</v>
      </c>
      <c r="G262">
        <v>23.033329375689</v>
      </c>
      <c r="H262">
        <v>23.5910662740521</v>
      </c>
      <c r="I262">
        <v>24.067000135105602</v>
      </c>
      <c r="J262">
        <v>24.3174593157838</v>
      </c>
      <c r="K262">
        <v>24.3569825886382</v>
      </c>
      <c r="L262">
        <v>23.341099983032102</v>
      </c>
      <c r="M262">
        <v>22.923578580775398</v>
      </c>
      <c r="N262">
        <v>22.6793850608322</v>
      </c>
      <c r="O262">
        <v>22.228945416713</v>
      </c>
      <c r="P262">
        <v>21.542826148666599</v>
      </c>
      <c r="Q262">
        <v>20.841479624224998</v>
      </c>
      <c r="R262">
        <v>20.256373406824199</v>
      </c>
      <c r="S262">
        <v>19.655647276949399</v>
      </c>
      <c r="T262">
        <v>18.975903577789801</v>
      </c>
      <c r="U262">
        <v>18.2365230312036</v>
      </c>
      <c r="V262">
        <v>17.579460673505899</v>
      </c>
    </row>
    <row r="263" spans="1:22" x14ac:dyDescent="0.25">
      <c r="A263" s="12" t="s">
        <v>42</v>
      </c>
      <c r="B263" s="12" t="s">
        <v>76</v>
      </c>
      <c r="C263" s="12" t="s">
        <v>96</v>
      </c>
      <c r="D263">
        <v>17.485186999988102</v>
      </c>
      <c r="E263">
        <v>18.719705110678898</v>
      </c>
      <c r="F263">
        <v>20.062846965350499</v>
      </c>
      <c r="G263">
        <v>21.521786565493699</v>
      </c>
      <c r="H263">
        <v>22.655555841472101</v>
      </c>
      <c r="I263">
        <v>23.2179598953316</v>
      </c>
      <c r="J263">
        <v>23.693968662260399</v>
      </c>
      <c r="K263">
        <v>23.959616327691499</v>
      </c>
      <c r="L263">
        <v>24.014922582006601</v>
      </c>
      <c r="M263">
        <v>23.025986511979099</v>
      </c>
      <c r="N263">
        <v>22.6272306931</v>
      </c>
      <c r="O263">
        <v>22.4224406846186</v>
      </c>
      <c r="P263">
        <v>22.0108638091689</v>
      </c>
      <c r="Q263">
        <v>21.3628495005552</v>
      </c>
      <c r="R263">
        <v>20.696844618274699</v>
      </c>
      <c r="S263">
        <v>20.143972266935801</v>
      </c>
      <c r="T263">
        <v>19.573585760561201</v>
      </c>
      <c r="U263">
        <v>18.922278007377301</v>
      </c>
      <c r="V263">
        <v>18.2094577401488</v>
      </c>
    </row>
    <row r="264" spans="1:22" x14ac:dyDescent="0.25">
      <c r="A264" s="12" t="s">
        <v>42</v>
      </c>
      <c r="B264" s="12" t="s">
        <v>76</v>
      </c>
      <c r="C264" s="12" t="s">
        <v>97</v>
      </c>
      <c r="D264">
        <v>27.067861999999899</v>
      </c>
      <c r="E264">
        <v>25.884259444708299</v>
      </c>
      <c r="F264">
        <v>25.357199906323299</v>
      </c>
      <c r="G264">
        <v>25.0393960662288</v>
      </c>
      <c r="H264">
        <v>24.465083602565301</v>
      </c>
      <c r="I264">
        <v>23.584067010444599</v>
      </c>
      <c r="J264">
        <v>22.6242387420806</v>
      </c>
      <c r="K264">
        <v>21.760123642701199</v>
      </c>
      <c r="L264">
        <v>20.890284515155098</v>
      </c>
      <c r="M264">
        <v>19.9493379459248</v>
      </c>
      <c r="N264">
        <v>18.9543129231464</v>
      </c>
      <c r="O264">
        <v>18.0626840316182</v>
      </c>
      <c r="P264">
        <v>17.227886280859799</v>
      </c>
      <c r="Q264">
        <v>16.4698517023119</v>
      </c>
      <c r="R264">
        <v>15.6781486148612</v>
      </c>
      <c r="S264">
        <v>14.8827081697557</v>
      </c>
      <c r="T264">
        <v>14.1337605651985</v>
      </c>
      <c r="U264">
        <v>13.4832736716368</v>
      </c>
      <c r="V264">
        <v>12.9396887952746</v>
      </c>
    </row>
    <row r="265" spans="1:22" x14ac:dyDescent="0.25">
      <c r="A265" s="12" t="s">
        <v>42</v>
      </c>
      <c r="B265" s="12" t="s">
        <v>76</v>
      </c>
      <c r="C265" s="12" t="s">
        <v>98</v>
      </c>
      <c r="D265">
        <v>14.7003420028066</v>
      </c>
      <c r="E265">
        <v>17.0920010918137</v>
      </c>
      <c r="F265">
        <v>18.324546616902399</v>
      </c>
      <c r="G265">
        <v>19.6669048474145</v>
      </c>
      <c r="H265">
        <v>21.135094076033202</v>
      </c>
      <c r="I265">
        <v>22.283180164693299</v>
      </c>
      <c r="J265">
        <v>22.860344358034901</v>
      </c>
      <c r="K265">
        <v>23.347254623882201</v>
      </c>
      <c r="L265">
        <v>23.632301892983602</v>
      </c>
      <c r="M265">
        <v>23.707437922112</v>
      </c>
      <c r="N265">
        <v>22.747405263163898</v>
      </c>
      <c r="O265">
        <v>22.386563586000499</v>
      </c>
      <c r="P265">
        <v>22.2151073320885</v>
      </c>
      <c r="Q265">
        <v>21.836101356181501</v>
      </c>
      <c r="R265">
        <v>21.219860499981401</v>
      </c>
      <c r="S265">
        <v>20.583016021767499</v>
      </c>
      <c r="T265">
        <v>20.056505511275201</v>
      </c>
      <c r="U265">
        <v>19.510486667120102</v>
      </c>
      <c r="V265">
        <v>18.881926011448801</v>
      </c>
    </row>
    <row r="266" spans="1:22" x14ac:dyDescent="0.25">
      <c r="A266" s="12" t="s">
        <v>42</v>
      </c>
      <c r="B266" s="12" t="s">
        <v>76</v>
      </c>
      <c r="C266" s="12" t="s">
        <v>99</v>
      </c>
      <c r="D266">
        <v>12.2285959978318</v>
      </c>
      <c r="E266">
        <v>14.275405725919001</v>
      </c>
      <c r="F266">
        <v>16.640478171163199</v>
      </c>
      <c r="G266">
        <v>17.875823894944698</v>
      </c>
      <c r="H266">
        <v>19.2252968652192</v>
      </c>
      <c r="I266">
        <v>20.706425560765801</v>
      </c>
      <c r="J266">
        <v>21.875056708641601</v>
      </c>
      <c r="K266">
        <v>22.477361088911401</v>
      </c>
      <c r="L266">
        <v>22.983839082991899</v>
      </c>
      <c r="M266">
        <v>23.293561073888402</v>
      </c>
      <c r="N266">
        <v>23.393301601792501</v>
      </c>
      <c r="O266">
        <v>22.479347282984701</v>
      </c>
      <c r="P266">
        <v>22.156130428703602</v>
      </c>
      <c r="Q266">
        <v>22.017106622492701</v>
      </c>
      <c r="R266">
        <v>21.669910382050801</v>
      </c>
      <c r="S266">
        <v>21.084104792655001</v>
      </c>
      <c r="T266">
        <v>20.474960380890199</v>
      </c>
      <c r="U266">
        <v>19.973106794625402</v>
      </c>
      <c r="V266">
        <v>19.4496243268554</v>
      </c>
    </row>
    <row r="267" spans="1:22" x14ac:dyDescent="0.25">
      <c r="A267" s="12" t="s">
        <v>42</v>
      </c>
      <c r="B267" s="12" t="s">
        <v>76</v>
      </c>
      <c r="C267" s="12" t="s">
        <v>100</v>
      </c>
      <c r="D267">
        <v>9.3711259984630395</v>
      </c>
      <c r="E267">
        <v>11.7197031517273</v>
      </c>
      <c r="F267">
        <v>13.735816573934001</v>
      </c>
      <c r="G267">
        <v>16.0691644114649</v>
      </c>
      <c r="H267">
        <v>17.314503690789699</v>
      </c>
      <c r="I267">
        <v>18.6773609867675</v>
      </c>
      <c r="J267">
        <v>20.175350158974702</v>
      </c>
      <c r="K267">
        <v>21.372819779523901</v>
      </c>
      <c r="L267">
        <v>22.0098616151747</v>
      </c>
      <c r="M267">
        <v>22.545483350080801</v>
      </c>
      <c r="N267">
        <v>22.887816510976101</v>
      </c>
      <c r="O267">
        <v>23.032121160326099</v>
      </c>
      <c r="P267">
        <v>22.1733389377797</v>
      </c>
      <c r="Q267">
        <v>21.8931267372161</v>
      </c>
      <c r="R267">
        <v>21.791544489265199</v>
      </c>
      <c r="S267">
        <v>21.480015686109098</v>
      </c>
      <c r="T267">
        <v>20.928026370485899</v>
      </c>
      <c r="U267">
        <v>20.349658933126001</v>
      </c>
      <c r="V267">
        <v>19.874658266773199</v>
      </c>
    </row>
    <row r="268" spans="1:22" x14ac:dyDescent="0.25">
      <c r="A268" s="12" t="s">
        <v>42</v>
      </c>
      <c r="B268" s="12" t="s">
        <v>76</v>
      </c>
      <c r="C268" s="12" t="s">
        <v>101</v>
      </c>
      <c r="D268">
        <v>7.3051339977673599</v>
      </c>
      <c r="E268">
        <v>8.7762415273313295</v>
      </c>
      <c r="F268">
        <v>11.0441676226352</v>
      </c>
      <c r="G268">
        <v>13.0189475098495</v>
      </c>
      <c r="H268">
        <v>15.3108016747068</v>
      </c>
      <c r="I268">
        <v>16.571336838772599</v>
      </c>
      <c r="J268">
        <v>17.953518905402301</v>
      </c>
      <c r="K268">
        <v>19.472768280127401</v>
      </c>
      <c r="L268">
        <v>20.706024455553798</v>
      </c>
      <c r="M268">
        <v>21.395485436017001</v>
      </c>
      <c r="N268">
        <v>21.972341866355102</v>
      </c>
      <c r="O268">
        <v>22.368824497899901</v>
      </c>
      <c r="P268">
        <v>22.568578561693101</v>
      </c>
      <c r="Q268">
        <v>21.7780020286344</v>
      </c>
      <c r="R268">
        <v>21.551420001371799</v>
      </c>
      <c r="S268">
        <v>21.494973623646601</v>
      </c>
      <c r="T268">
        <v>21.226425555827099</v>
      </c>
      <c r="U268">
        <v>20.7156231391766</v>
      </c>
      <c r="V268">
        <v>20.174114264244899</v>
      </c>
    </row>
    <row r="269" spans="1:22" x14ac:dyDescent="0.25">
      <c r="A269" s="12" t="s">
        <v>42</v>
      </c>
      <c r="B269" s="12" t="s">
        <v>76</v>
      </c>
      <c r="C269" s="12" t="s">
        <v>102</v>
      </c>
      <c r="D269">
        <v>5.7555559998168802</v>
      </c>
      <c r="E269">
        <v>6.5793397859327003</v>
      </c>
      <c r="F269">
        <v>7.98152491167306</v>
      </c>
      <c r="G269">
        <v>10.1354286525929</v>
      </c>
      <c r="H269">
        <v>12.0500751727213</v>
      </c>
      <c r="I269">
        <v>14.2806325407829</v>
      </c>
      <c r="J269">
        <v>15.559944034272601</v>
      </c>
      <c r="K269">
        <v>16.965558493890899</v>
      </c>
      <c r="L269">
        <v>18.5099358802197</v>
      </c>
      <c r="M269">
        <v>19.778252243514501</v>
      </c>
      <c r="N269">
        <v>20.5267536316661</v>
      </c>
      <c r="O269">
        <v>21.165510866602101</v>
      </c>
      <c r="P269">
        <v>21.631809110960699</v>
      </c>
      <c r="Q269">
        <v>21.903017384890202</v>
      </c>
      <c r="R269">
        <v>21.204060672963699</v>
      </c>
      <c r="S269">
        <v>21.048716052642501</v>
      </c>
      <c r="T269">
        <v>21.0529050251081</v>
      </c>
      <c r="U269">
        <v>20.8428126129464</v>
      </c>
      <c r="V269">
        <v>20.387645066588799</v>
      </c>
    </row>
    <row r="270" spans="1:22" x14ac:dyDescent="0.25">
      <c r="A270" s="12" t="s">
        <v>42</v>
      </c>
      <c r="B270" s="12" t="s">
        <v>76</v>
      </c>
      <c r="C270" s="12" t="s">
        <v>103</v>
      </c>
      <c r="D270">
        <v>4.2474089984218004</v>
      </c>
      <c r="E270">
        <v>4.8689528038304601</v>
      </c>
      <c r="F270">
        <v>5.6438283987661402</v>
      </c>
      <c r="G270">
        <v>6.9397015085891498</v>
      </c>
      <c r="H270">
        <v>8.9280578989284898</v>
      </c>
      <c r="I270">
        <v>10.7430600383871</v>
      </c>
      <c r="J270">
        <v>12.8745180626098</v>
      </c>
      <c r="K270">
        <v>14.1617387498256</v>
      </c>
      <c r="L270">
        <v>15.5822651850571</v>
      </c>
      <c r="M270">
        <v>17.1328731951801</v>
      </c>
      <c r="N270">
        <v>18.442536659416099</v>
      </c>
      <c r="O270">
        <v>19.266681139907199</v>
      </c>
      <c r="P270">
        <v>19.982007608239702</v>
      </c>
      <c r="Q270">
        <v>20.535163036197201</v>
      </c>
      <c r="R270">
        <v>20.901904993496299</v>
      </c>
      <c r="S270">
        <v>20.328717459552202</v>
      </c>
      <c r="T270">
        <v>20.2715597986425</v>
      </c>
      <c r="U270">
        <v>20.359624806787799</v>
      </c>
      <c r="V270">
        <v>20.230832619310402</v>
      </c>
    </row>
    <row r="271" spans="1:22" x14ac:dyDescent="0.25">
      <c r="A271" s="12" t="s">
        <v>42</v>
      </c>
      <c r="B271" s="12" t="s">
        <v>76</v>
      </c>
      <c r="C271" s="12" t="s">
        <v>104</v>
      </c>
      <c r="D271">
        <v>2.8477119992825801</v>
      </c>
      <c r="E271">
        <v>3.2519365833159899</v>
      </c>
      <c r="F271">
        <v>3.7976273307314599</v>
      </c>
      <c r="G271">
        <v>4.4869325480360596</v>
      </c>
      <c r="H271">
        <v>5.6228104354359898</v>
      </c>
      <c r="I271">
        <v>7.3654128867712796</v>
      </c>
      <c r="J271">
        <v>9.0139633997743296</v>
      </c>
      <c r="K271">
        <v>10.9732545935596</v>
      </c>
      <c r="L271">
        <v>12.228823613332199</v>
      </c>
      <c r="M271">
        <v>13.622516251737499</v>
      </c>
      <c r="N271">
        <v>15.146419535605901</v>
      </c>
      <c r="O271">
        <v>16.486528360618301</v>
      </c>
      <c r="P271">
        <v>17.398431450823601</v>
      </c>
      <c r="Q271">
        <v>18.2053782362965</v>
      </c>
      <c r="R271">
        <v>18.8699450287383</v>
      </c>
      <c r="S271">
        <v>19.361277539637701</v>
      </c>
      <c r="T271">
        <v>18.968091298118502</v>
      </c>
      <c r="U271">
        <v>19.049225853862701</v>
      </c>
      <c r="V271">
        <v>19.2550186017173</v>
      </c>
    </row>
    <row r="272" spans="1:22" x14ac:dyDescent="0.25">
      <c r="A272" s="12" t="s">
        <v>42</v>
      </c>
      <c r="B272" s="12" t="s">
        <v>76</v>
      </c>
      <c r="C272" s="12" t="s">
        <v>105</v>
      </c>
      <c r="D272">
        <v>1.49802999979496</v>
      </c>
      <c r="E272">
        <v>1.87539303883749</v>
      </c>
      <c r="F272">
        <v>2.1960160805684299</v>
      </c>
      <c r="G272">
        <v>2.6301119275857898</v>
      </c>
      <c r="H272">
        <v>3.1891375872803298</v>
      </c>
      <c r="I272">
        <v>4.0987922298269899</v>
      </c>
      <c r="J272">
        <v>5.4995186002918199</v>
      </c>
      <c r="K272">
        <v>6.8892037612121904</v>
      </c>
      <c r="L272">
        <v>8.5613058600188197</v>
      </c>
      <c r="M272">
        <v>9.7145578418973209</v>
      </c>
      <c r="N272">
        <v>11.016090807431301</v>
      </c>
      <c r="O272">
        <v>12.449855063799999</v>
      </c>
      <c r="P272">
        <v>13.778606793566301</v>
      </c>
      <c r="Q272">
        <v>14.7639885453702</v>
      </c>
      <c r="R272">
        <v>15.663889089243501</v>
      </c>
      <c r="S272">
        <v>16.444562948227802</v>
      </c>
      <c r="T272">
        <v>17.081462771323402</v>
      </c>
      <c r="U272">
        <v>16.925603190271499</v>
      </c>
      <c r="V272">
        <v>17.182832628476699</v>
      </c>
    </row>
    <row r="273" spans="1:22" x14ac:dyDescent="0.25">
      <c r="A273" s="12" t="s">
        <v>42</v>
      </c>
      <c r="B273" s="12" t="s">
        <v>76</v>
      </c>
      <c r="C273" s="12" t="s">
        <v>106</v>
      </c>
      <c r="D273">
        <v>0.58313699991013801</v>
      </c>
      <c r="E273">
        <v>0.79087002019559205</v>
      </c>
      <c r="F273">
        <v>1.02493236864554</v>
      </c>
      <c r="G273">
        <v>1.2394828060193801</v>
      </c>
      <c r="H273">
        <v>1.5357512777153399</v>
      </c>
      <c r="I273">
        <v>1.9243127950649499</v>
      </c>
      <c r="J273">
        <v>2.5513669118681301</v>
      </c>
      <c r="K273">
        <v>3.53447262583573</v>
      </c>
      <c r="L273">
        <v>4.5535825094178897</v>
      </c>
      <c r="M273">
        <v>5.8273393592003497</v>
      </c>
      <c r="N273">
        <v>6.78680330545098</v>
      </c>
      <c r="O273">
        <v>7.8948598466780799</v>
      </c>
      <c r="P273">
        <v>9.1351230653562894</v>
      </c>
      <c r="Q273">
        <v>10.3569127161533</v>
      </c>
      <c r="R273">
        <v>11.357390142427301</v>
      </c>
      <c r="S273">
        <v>12.301707164244901</v>
      </c>
      <c r="T273">
        <v>13.164134407123701</v>
      </c>
      <c r="U273">
        <v>13.928333111375499</v>
      </c>
      <c r="V273">
        <v>14.0412893624093</v>
      </c>
    </row>
    <row r="274" spans="1:22" x14ac:dyDescent="0.25">
      <c r="A274" s="12" t="s">
        <v>42</v>
      </c>
      <c r="B274" s="12" t="s">
        <v>76</v>
      </c>
      <c r="C274" s="12" t="s">
        <v>107</v>
      </c>
      <c r="D274">
        <v>0.164993999977737</v>
      </c>
      <c r="E274">
        <v>0.22607333480266401</v>
      </c>
      <c r="F274">
        <v>0.32034089828632001</v>
      </c>
      <c r="G274">
        <v>0.43280607912511798</v>
      </c>
      <c r="H274">
        <v>0.54516773028497101</v>
      </c>
      <c r="I274">
        <v>0.70404649336375802</v>
      </c>
      <c r="J274">
        <v>0.91493347484516496</v>
      </c>
      <c r="K274">
        <v>1.2617660487156499</v>
      </c>
      <c r="L274">
        <v>1.80807923525598</v>
      </c>
      <c r="M274">
        <v>2.4270984127637898</v>
      </c>
      <c r="N274">
        <v>3.2374050408880999</v>
      </c>
      <c r="O274">
        <v>3.9105709367011099</v>
      </c>
      <c r="P274">
        <v>4.7161406822209404</v>
      </c>
      <c r="Q274">
        <v>5.6384563242549497</v>
      </c>
      <c r="R274">
        <v>6.6187469843512403</v>
      </c>
      <c r="S274">
        <v>7.5054200843854</v>
      </c>
      <c r="T274">
        <v>8.3832748344736299</v>
      </c>
      <c r="U274">
        <v>9.2217706787090705</v>
      </c>
      <c r="V274">
        <v>10.021116663989</v>
      </c>
    </row>
    <row r="275" spans="1:22" x14ac:dyDescent="0.25">
      <c r="A275" s="12" t="s">
        <v>42</v>
      </c>
      <c r="B275" s="12" t="s">
        <v>76</v>
      </c>
      <c r="C275" s="12" t="s">
        <v>108</v>
      </c>
      <c r="D275">
        <v>27.3152749999999</v>
      </c>
      <c r="E275">
        <v>26.765874022962201</v>
      </c>
      <c r="F275">
        <v>26.433870069222099</v>
      </c>
      <c r="G275">
        <v>25.828627084331298</v>
      </c>
      <c r="H275">
        <v>24.901386087835402</v>
      </c>
      <c r="I275">
        <v>23.893050437578001</v>
      </c>
      <c r="J275">
        <v>22.979172070838899</v>
      </c>
      <c r="K275">
        <v>22.064681170356</v>
      </c>
      <c r="L275">
        <v>21.0723997845467</v>
      </c>
      <c r="M275">
        <v>20.024606048726401</v>
      </c>
      <c r="N275">
        <v>19.0652330885735</v>
      </c>
      <c r="O275">
        <v>18.1662864370197</v>
      </c>
      <c r="P275">
        <v>17.351046951180699</v>
      </c>
      <c r="Q275">
        <v>16.5015546663005</v>
      </c>
      <c r="R275">
        <v>15.6491479764793</v>
      </c>
      <c r="S275">
        <v>14.8469732451358</v>
      </c>
      <c r="T275">
        <v>14.149936144267301</v>
      </c>
      <c r="U275">
        <v>13.5664340840799</v>
      </c>
      <c r="V275">
        <v>13.0133526514867</v>
      </c>
    </row>
    <row r="276" spans="1:22" x14ac:dyDescent="0.25">
      <c r="A276" s="12" t="s">
        <v>42</v>
      </c>
      <c r="B276" s="12" t="s">
        <v>76</v>
      </c>
      <c r="C276" s="12" t="s">
        <v>109</v>
      </c>
      <c r="D276">
        <v>27.855711999999901</v>
      </c>
      <c r="E276">
        <v>27.919739212597101</v>
      </c>
      <c r="F276">
        <v>26.770478855194899</v>
      </c>
      <c r="G276">
        <v>26.261958463803701</v>
      </c>
      <c r="H276">
        <v>25.957206272828302</v>
      </c>
      <c r="I276">
        <v>25.379926478669798</v>
      </c>
      <c r="J276">
        <v>24.483691739845298</v>
      </c>
      <c r="K276">
        <v>23.5069097515902</v>
      </c>
      <c r="L276">
        <v>22.623452362568202</v>
      </c>
      <c r="M276">
        <v>21.736396407133999</v>
      </c>
      <c r="N276">
        <v>20.768886016074202</v>
      </c>
      <c r="O276">
        <v>19.7542478844464</v>
      </c>
      <c r="P276">
        <v>18.841672726912002</v>
      </c>
      <c r="Q276">
        <v>17.983937245558401</v>
      </c>
      <c r="R276">
        <v>17.2054297683291</v>
      </c>
      <c r="S276">
        <v>16.390297699348299</v>
      </c>
      <c r="T276">
        <v>15.5697353832938</v>
      </c>
      <c r="U276">
        <v>14.7962511203293</v>
      </c>
      <c r="V276">
        <v>14.1247550293457</v>
      </c>
    </row>
    <row r="277" spans="1:22" x14ac:dyDescent="0.25">
      <c r="A277" s="12" t="s">
        <v>42</v>
      </c>
      <c r="B277" s="12" t="s">
        <v>76</v>
      </c>
      <c r="C277" s="12" t="s">
        <v>110</v>
      </c>
      <c r="D277">
        <v>1.38280000000269E-2</v>
      </c>
      <c r="E277">
        <v>2.2508677179510501E-2</v>
      </c>
      <c r="F277">
        <v>3.3118300809790502E-2</v>
      </c>
      <c r="G277">
        <v>4.9315422905839297E-2</v>
      </c>
      <c r="H277">
        <v>7.0959445534151094E-2</v>
      </c>
      <c r="I277">
        <v>9.5040587071387794E-2</v>
      </c>
      <c r="J277">
        <v>0.13296480750865999</v>
      </c>
      <c r="K277">
        <v>0.183191225371266</v>
      </c>
      <c r="L277">
        <v>0.26550467821386903</v>
      </c>
      <c r="M277">
        <v>0.399478468511894</v>
      </c>
      <c r="N277">
        <v>0.57822464915225902</v>
      </c>
      <c r="O277">
        <v>0.82951775401366401</v>
      </c>
      <c r="P277">
        <v>1.08642028953159</v>
      </c>
      <c r="Q277">
        <v>1.4067607869816401</v>
      </c>
      <c r="R277">
        <v>1.81855072113118</v>
      </c>
      <c r="S277">
        <v>2.3497586203127798</v>
      </c>
      <c r="T277">
        <v>2.9356052194889801</v>
      </c>
      <c r="U277">
        <v>3.6160615520210202</v>
      </c>
      <c r="V277">
        <v>4.3828167404462004</v>
      </c>
    </row>
    <row r="278" spans="1:22" x14ac:dyDescent="0.25">
      <c r="A278" s="12" t="s">
        <v>42</v>
      </c>
      <c r="B278" s="12" t="s">
        <v>76</v>
      </c>
      <c r="C278" s="12" t="s">
        <v>111</v>
      </c>
      <c r="D278">
        <v>27.199918999997202</v>
      </c>
      <c r="E278">
        <v>27.649132342263201</v>
      </c>
      <c r="F278">
        <v>27.723668787713699</v>
      </c>
      <c r="G278">
        <v>26.592753667030799</v>
      </c>
      <c r="H278">
        <v>26.097239472659901</v>
      </c>
      <c r="I278">
        <v>25.802421472533101</v>
      </c>
      <c r="J278">
        <v>25.23559290155</v>
      </c>
      <c r="K278">
        <v>24.350825769150401</v>
      </c>
      <c r="L278">
        <v>23.385396522939899</v>
      </c>
      <c r="M278">
        <v>22.512432909413899</v>
      </c>
      <c r="N278">
        <v>21.634907834232099</v>
      </c>
      <c r="O278">
        <v>20.682721450031799</v>
      </c>
      <c r="P278">
        <v>19.6823669196095</v>
      </c>
      <c r="Q278">
        <v>18.782582856694098</v>
      </c>
      <c r="R278">
        <v>17.9362717402261</v>
      </c>
      <c r="S278">
        <v>17.1678925272127</v>
      </c>
      <c r="T278">
        <v>16.362140801633601</v>
      </c>
      <c r="U278">
        <v>15.5501148082349</v>
      </c>
      <c r="V278">
        <v>14.7842171918153</v>
      </c>
    </row>
    <row r="279" spans="1:22" x14ac:dyDescent="0.25">
      <c r="A279" s="12" t="s">
        <v>42</v>
      </c>
      <c r="B279" s="12" t="s">
        <v>76</v>
      </c>
      <c r="C279" s="12" t="s">
        <v>112</v>
      </c>
      <c r="D279">
        <v>25.934585000009601</v>
      </c>
      <c r="E279">
        <v>26.89867088075</v>
      </c>
      <c r="F279">
        <v>27.356195874379601</v>
      </c>
      <c r="G279">
        <v>27.4475038067208</v>
      </c>
      <c r="H279">
        <v>26.342901248984099</v>
      </c>
      <c r="I279">
        <v>25.866351990872801</v>
      </c>
      <c r="J279">
        <v>25.5866897803018</v>
      </c>
      <c r="K279">
        <v>25.035572327833201</v>
      </c>
      <c r="L279">
        <v>24.167394924081201</v>
      </c>
      <c r="M279">
        <v>23.218298079009301</v>
      </c>
      <c r="N279">
        <v>22.360029234426499</v>
      </c>
      <c r="O279">
        <v>21.503281173101598</v>
      </c>
      <c r="P279">
        <v>20.5706306085515</v>
      </c>
      <c r="Q279">
        <v>19.588431859286001</v>
      </c>
      <c r="R279">
        <v>18.704892622079299</v>
      </c>
      <c r="S279">
        <v>17.8730316144655</v>
      </c>
      <c r="T279">
        <v>17.1176350670363</v>
      </c>
      <c r="U279">
        <v>16.323922893411901</v>
      </c>
      <c r="V279">
        <v>15.522701327505599</v>
      </c>
    </row>
    <row r="280" spans="1:22" x14ac:dyDescent="0.25">
      <c r="A280" s="12" t="s">
        <v>42</v>
      </c>
      <c r="B280" s="12" t="s">
        <v>76</v>
      </c>
      <c r="C280" s="12" t="s">
        <v>113</v>
      </c>
      <c r="D280">
        <v>24.462815000141699</v>
      </c>
      <c r="E280">
        <v>25.224204495544999</v>
      </c>
      <c r="F280">
        <v>26.164438648294301</v>
      </c>
      <c r="G280">
        <v>26.623654234897899</v>
      </c>
      <c r="H280">
        <v>26.747838304459599</v>
      </c>
      <c r="I280">
        <v>25.6930696630121</v>
      </c>
      <c r="J280">
        <v>25.255351540588499</v>
      </c>
      <c r="K280">
        <v>25.002637018360701</v>
      </c>
      <c r="L280">
        <v>24.480113972182998</v>
      </c>
      <c r="M280">
        <v>23.645251673307701</v>
      </c>
      <c r="N280">
        <v>22.7316236086766</v>
      </c>
      <c r="O280">
        <v>21.947339640816701</v>
      </c>
      <c r="P280">
        <v>21.158662844033</v>
      </c>
      <c r="Q280">
        <v>20.290052574083798</v>
      </c>
      <c r="R280">
        <v>19.367661853485899</v>
      </c>
      <c r="S280">
        <v>18.537610776760101</v>
      </c>
      <c r="T280">
        <v>17.754148398631798</v>
      </c>
      <c r="U280">
        <v>17.0429706185766</v>
      </c>
      <c r="V280">
        <v>16.2900068048504</v>
      </c>
    </row>
    <row r="281" spans="1:22" x14ac:dyDescent="0.25">
      <c r="A281" s="12" t="s">
        <v>42</v>
      </c>
      <c r="B281" s="12" t="s">
        <v>76</v>
      </c>
      <c r="C281" s="12" t="s">
        <v>114</v>
      </c>
      <c r="D281">
        <v>22.303719000016301</v>
      </c>
      <c r="E281">
        <v>23.6051077724225</v>
      </c>
      <c r="F281">
        <v>24.354651521157201</v>
      </c>
      <c r="G281">
        <v>25.2460603560687</v>
      </c>
      <c r="H281">
        <v>25.709014051575998</v>
      </c>
      <c r="I281">
        <v>25.857001863542099</v>
      </c>
      <c r="J281">
        <v>24.859056026063499</v>
      </c>
      <c r="K281">
        <v>24.461145581322501</v>
      </c>
      <c r="L281">
        <v>24.237693428977799</v>
      </c>
      <c r="M281">
        <v>23.748541298527002</v>
      </c>
      <c r="N281">
        <v>22.953364545413901</v>
      </c>
      <c r="O281">
        <v>22.146817969378599</v>
      </c>
      <c r="P281">
        <v>21.458579433552199</v>
      </c>
      <c r="Q281">
        <v>20.759562029325899</v>
      </c>
      <c r="R281">
        <v>19.975911752179599</v>
      </c>
      <c r="S281">
        <v>19.132609690979301</v>
      </c>
      <c r="T281">
        <v>18.374770162602601</v>
      </c>
      <c r="U281">
        <v>17.656287616003201</v>
      </c>
      <c r="V281">
        <v>17.0043146556207</v>
      </c>
    </row>
    <row r="282" spans="1:22" x14ac:dyDescent="0.25">
      <c r="A282" s="12" t="s">
        <v>42</v>
      </c>
      <c r="B282" s="12" t="s">
        <v>76</v>
      </c>
      <c r="C282" s="12" t="s">
        <v>115</v>
      </c>
      <c r="D282">
        <v>20.129806999994699</v>
      </c>
      <c r="E282">
        <v>21.587915601089001</v>
      </c>
      <c r="F282">
        <v>22.899239175004801</v>
      </c>
      <c r="G282">
        <v>23.636428485617198</v>
      </c>
      <c r="H282">
        <v>24.493930706620699</v>
      </c>
      <c r="I282">
        <v>24.964858106542898</v>
      </c>
      <c r="J282">
        <v>25.1341491817914</v>
      </c>
      <c r="K282">
        <v>24.184551681644798</v>
      </c>
      <c r="L282">
        <v>23.820215587262901</v>
      </c>
      <c r="M282">
        <v>23.622792793886799</v>
      </c>
      <c r="N282">
        <v>23.162984482894899</v>
      </c>
      <c r="O282">
        <v>22.4556368571109</v>
      </c>
      <c r="P282">
        <v>21.7296474709241</v>
      </c>
      <c r="Q282">
        <v>21.114597138629101</v>
      </c>
      <c r="R282">
        <v>20.484430027494799</v>
      </c>
      <c r="S282">
        <v>19.765662298619102</v>
      </c>
      <c r="T282">
        <v>18.982989255363201</v>
      </c>
      <c r="U282">
        <v>18.2803648459371</v>
      </c>
      <c r="V282">
        <v>17.611704148104302</v>
      </c>
    </row>
    <row r="283" spans="1:22" x14ac:dyDescent="0.25">
      <c r="A283" s="12" t="s">
        <v>42</v>
      </c>
      <c r="B283" s="12" t="s">
        <v>76</v>
      </c>
      <c r="C283" s="12" t="s">
        <v>116</v>
      </c>
      <c r="D283">
        <v>18.214746999986001</v>
      </c>
      <c r="E283">
        <v>19.5174024817833</v>
      </c>
      <c r="F283">
        <v>20.978027728614801</v>
      </c>
      <c r="G283">
        <v>22.2994464547928</v>
      </c>
      <c r="H283">
        <v>23.037109636390099</v>
      </c>
      <c r="I283">
        <v>23.87842312695</v>
      </c>
      <c r="J283">
        <v>24.3629571073878</v>
      </c>
      <c r="K283">
        <v>24.554105511098999</v>
      </c>
      <c r="L283">
        <v>23.648042562175199</v>
      </c>
      <c r="M283">
        <v>23.314260651453299</v>
      </c>
      <c r="N283">
        <v>23.141086625194198</v>
      </c>
      <c r="O283">
        <v>22.7464442203419</v>
      </c>
      <c r="P283">
        <v>22.103429398144002</v>
      </c>
      <c r="Q283">
        <v>21.436635194210101</v>
      </c>
      <c r="R283">
        <v>20.875872305718602</v>
      </c>
      <c r="S283">
        <v>20.296153915313202</v>
      </c>
      <c r="T283">
        <v>19.6251310843362</v>
      </c>
      <c r="U283">
        <v>18.886943557471302</v>
      </c>
      <c r="V283">
        <v>18.2244445892809</v>
      </c>
    </row>
    <row r="284" spans="1:22" x14ac:dyDescent="0.25">
      <c r="A284" s="12" t="s">
        <v>42</v>
      </c>
      <c r="B284" s="12" t="s">
        <v>76</v>
      </c>
      <c r="C284" s="12" t="s">
        <v>117</v>
      </c>
      <c r="D284">
        <v>16.541349999999898</v>
      </c>
      <c r="E284">
        <v>17.650793097091402</v>
      </c>
      <c r="F284">
        <v>18.946638732421501</v>
      </c>
      <c r="G284">
        <v>20.4134385534377</v>
      </c>
      <c r="H284">
        <v>21.7475739713861</v>
      </c>
      <c r="I284">
        <v>22.4966452945756</v>
      </c>
      <c r="J284">
        <v>23.338192326022401</v>
      </c>
      <c r="K284">
        <v>23.8419330482246</v>
      </c>
      <c r="L284">
        <v>24.0580780803332</v>
      </c>
      <c r="M284">
        <v>23.1959710330758</v>
      </c>
      <c r="N284">
        <v>22.894037439941801</v>
      </c>
      <c r="O284">
        <v>22.7714746526865</v>
      </c>
      <c r="P284">
        <v>22.427253954016301</v>
      </c>
      <c r="Q284">
        <v>21.834184298226401</v>
      </c>
      <c r="R284">
        <v>21.213428980829299</v>
      </c>
      <c r="S284">
        <v>20.693893283370699</v>
      </c>
      <c r="T284">
        <v>20.152817755473698</v>
      </c>
      <c r="U284">
        <v>19.5180500156245</v>
      </c>
      <c r="V284">
        <v>18.813400259319899</v>
      </c>
    </row>
    <row r="285" spans="1:22" x14ac:dyDescent="0.25">
      <c r="A285" s="12" t="s">
        <v>42</v>
      </c>
      <c r="B285" s="12" t="s">
        <v>76</v>
      </c>
      <c r="C285" s="12" t="s">
        <v>118</v>
      </c>
      <c r="D285">
        <v>28.129648999999901</v>
      </c>
      <c r="E285">
        <v>26.963599140341199</v>
      </c>
      <c r="F285">
        <v>26.4433821164865</v>
      </c>
      <c r="G285">
        <v>26.130398373446798</v>
      </c>
      <c r="H285">
        <v>25.544140592458199</v>
      </c>
      <c r="I285">
        <v>24.637910475259599</v>
      </c>
      <c r="J285">
        <v>23.649870866326701</v>
      </c>
      <c r="K285">
        <v>22.755906528041599</v>
      </c>
      <c r="L285">
        <v>21.859128496419999</v>
      </c>
      <c r="M285">
        <v>20.882920010630901</v>
      </c>
      <c r="N285">
        <v>19.849557280252</v>
      </c>
      <c r="O285">
        <v>18.919790428189501</v>
      </c>
      <c r="P285">
        <v>18.0468946979415</v>
      </c>
      <c r="Q285">
        <v>17.254797323733602</v>
      </c>
      <c r="R285">
        <v>16.426936686272601</v>
      </c>
      <c r="S285">
        <v>15.594598273989901</v>
      </c>
      <c r="T285">
        <v>14.8105347295154</v>
      </c>
      <c r="U285">
        <v>14.1295768092555</v>
      </c>
      <c r="V285">
        <v>13.560605557868</v>
      </c>
    </row>
    <row r="286" spans="1:22" x14ac:dyDescent="0.25">
      <c r="A286" s="12" t="s">
        <v>42</v>
      </c>
      <c r="B286" s="12" t="s">
        <v>76</v>
      </c>
      <c r="C286" s="12" t="s">
        <v>119</v>
      </c>
      <c r="D286">
        <v>13.6978649999808</v>
      </c>
      <c r="E286">
        <v>15.9417297837773</v>
      </c>
      <c r="F286">
        <v>17.0536083924402</v>
      </c>
      <c r="G286">
        <v>18.350220536218899</v>
      </c>
      <c r="H286">
        <v>19.824484904254302</v>
      </c>
      <c r="I286">
        <v>21.1734460777317</v>
      </c>
      <c r="J286">
        <v>21.944245215487399</v>
      </c>
      <c r="K286">
        <v>22.798459448631501</v>
      </c>
      <c r="L286">
        <v>23.327037528756701</v>
      </c>
      <c r="M286">
        <v>23.573711227062901</v>
      </c>
      <c r="N286">
        <v>22.760354325350701</v>
      </c>
      <c r="O286">
        <v>22.510527903893099</v>
      </c>
      <c r="P286">
        <v>22.4336594035912</v>
      </c>
      <c r="Q286">
        <v>22.1348289002588</v>
      </c>
      <c r="R286">
        <v>21.587288762850701</v>
      </c>
      <c r="S286">
        <v>21.007205579407501</v>
      </c>
      <c r="T286">
        <v>20.524325631569301</v>
      </c>
      <c r="U286">
        <v>20.0171886649394</v>
      </c>
      <c r="V286">
        <v>19.4139644517428</v>
      </c>
    </row>
    <row r="287" spans="1:22" x14ac:dyDescent="0.25">
      <c r="A287" s="12" t="s">
        <v>42</v>
      </c>
      <c r="B287" s="12" t="s">
        <v>76</v>
      </c>
      <c r="C287" s="12" t="s">
        <v>120</v>
      </c>
      <c r="D287">
        <v>11.249227000011899</v>
      </c>
      <c r="E287">
        <v>13.052001874483601</v>
      </c>
      <c r="F287">
        <v>15.2507233079183</v>
      </c>
      <c r="G287">
        <v>16.367767189334899</v>
      </c>
      <c r="H287">
        <v>17.6713001552321</v>
      </c>
      <c r="I287">
        <v>19.151644850453799</v>
      </c>
      <c r="J287">
        <v>20.5194525908109</v>
      </c>
      <c r="K287">
        <v>21.322056176946099</v>
      </c>
      <c r="L287">
        <v>22.199187118677301</v>
      </c>
      <c r="M287">
        <v>22.759338057305602</v>
      </c>
      <c r="N287">
        <v>23.0444379893061</v>
      </c>
      <c r="O287">
        <v>22.301007095839601</v>
      </c>
      <c r="P287">
        <v>22.105787538776301</v>
      </c>
      <c r="Q287">
        <v>22.075777018207699</v>
      </c>
      <c r="R287">
        <v>21.824810582538898</v>
      </c>
      <c r="S287">
        <v>21.323371749041701</v>
      </c>
      <c r="T287">
        <v>20.785129282223298</v>
      </c>
      <c r="U287">
        <v>20.339583727551801</v>
      </c>
      <c r="V287">
        <v>19.866369556350499</v>
      </c>
    </row>
    <row r="288" spans="1:22" x14ac:dyDescent="0.25">
      <c r="A288" s="12" t="s">
        <v>42</v>
      </c>
      <c r="B288" s="12" t="s">
        <v>76</v>
      </c>
      <c r="C288" s="12" t="s">
        <v>121</v>
      </c>
      <c r="D288">
        <v>8.4784629999800796</v>
      </c>
      <c r="E288">
        <v>10.5011772123011</v>
      </c>
      <c r="F288">
        <v>12.256054830919499</v>
      </c>
      <c r="G288">
        <v>14.3974113582915</v>
      </c>
      <c r="H288">
        <v>15.5235203262847</v>
      </c>
      <c r="I288">
        <v>16.833414636912501</v>
      </c>
      <c r="J288">
        <v>18.317477858258801</v>
      </c>
      <c r="K288">
        <v>19.7069647670872</v>
      </c>
      <c r="L288">
        <v>20.550255847808</v>
      </c>
      <c r="M288">
        <v>21.459206006237899</v>
      </c>
      <c r="N288">
        <v>22.0608735445057</v>
      </c>
      <c r="O288">
        <v>22.406800397995699</v>
      </c>
      <c r="P288">
        <v>21.748443675803902</v>
      </c>
      <c r="Q288">
        <v>21.616815358929902</v>
      </c>
      <c r="R288">
        <v>21.6433874248129</v>
      </c>
      <c r="S288">
        <v>21.447127460966101</v>
      </c>
      <c r="T288">
        <v>20.999858587743098</v>
      </c>
      <c r="U288">
        <v>20.510845013322601</v>
      </c>
      <c r="V288">
        <v>20.107998885046701</v>
      </c>
    </row>
    <row r="289" spans="1:22" x14ac:dyDescent="0.25">
      <c r="A289" s="12" t="s">
        <v>42</v>
      </c>
      <c r="B289" s="12" t="s">
        <v>76</v>
      </c>
      <c r="C289" s="12" t="s">
        <v>122</v>
      </c>
      <c r="D289">
        <v>6.4057209965553303</v>
      </c>
      <c r="E289">
        <v>7.6476588634305598</v>
      </c>
      <c r="F289">
        <v>9.5595939229572604</v>
      </c>
      <c r="G289">
        <v>11.2478751174697</v>
      </c>
      <c r="H289">
        <v>13.311339386248299</v>
      </c>
      <c r="I289">
        <v>14.4403524239855</v>
      </c>
      <c r="J289">
        <v>15.752937397322</v>
      </c>
      <c r="K289">
        <v>17.233328211742698</v>
      </c>
      <c r="L289">
        <v>18.643743945913599</v>
      </c>
      <c r="M289">
        <v>19.539428015977599</v>
      </c>
      <c r="N289">
        <v>20.489858007474901</v>
      </c>
      <c r="O289">
        <v>21.153691496578698</v>
      </c>
      <c r="P289">
        <v>21.573902332514699</v>
      </c>
      <c r="Q289">
        <v>21.0194270161719</v>
      </c>
      <c r="R289">
        <v>20.968511429081001</v>
      </c>
      <c r="S289">
        <v>21.062418447435999</v>
      </c>
      <c r="T289">
        <v>20.934067431739699</v>
      </c>
      <c r="U289">
        <v>20.555024735552301</v>
      </c>
      <c r="V289">
        <v>20.1265041101314</v>
      </c>
    </row>
    <row r="290" spans="1:22" x14ac:dyDescent="0.25">
      <c r="A290" s="12" t="s">
        <v>42</v>
      </c>
      <c r="B290" s="12" t="s">
        <v>76</v>
      </c>
      <c r="C290" s="12" t="s">
        <v>123</v>
      </c>
      <c r="D290">
        <v>4.7727769987724002</v>
      </c>
      <c r="E290">
        <v>5.4743910376752103</v>
      </c>
      <c r="F290">
        <v>6.6211380152690102</v>
      </c>
      <c r="G290">
        <v>8.3789109256293308</v>
      </c>
      <c r="H290">
        <v>9.9720511004364205</v>
      </c>
      <c r="I290">
        <v>11.9196042779088</v>
      </c>
      <c r="J290">
        <v>13.0377795991112</v>
      </c>
      <c r="K290">
        <v>14.3407065757624</v>
      </c>
      <c r="L290">
        <v>15.80348389375</v>
      </c>
      <c r="M290">
        <v>17.222117919958499</v>
      </c>
      <c r="N290">
        <v>18.169172592952702</v>
      </c>
      <c r="O290">
        <v>19.1707561179329</v>
      </c>
      <c r="P290">
        <v>19.907324291578501</v>
      </c>
      <c r="Q290">
        <v>20.415049224709701</v>
      </c>
      <c r="R290">
        <v>19.994480406030501</v>
      </c>
      <c r="S290">
        <v>20.0434565597808</v>
      </c>
      <c r="T290">
        <v>20.224517730886699</v>
      </c>
      <c r="U290">
        <v>20.1858132105274</v>
      </c>
      <c r="V290">
        <v>19.895774072552399</v>
      </c>
    </row>
    <row r="291" spans="1:22" x14ac:dyDescent="0.25">
      <c r="A291" s="12" t="s">
        <v>42</v>
      </c>
      <c r="B291" s="12" t="s">
        <v>76</v>
      </c>
      <c r="C291" s="12" t="s">
        <v>124</v>
      </c>
      <c r="D291">
        <v>3.2164629993042899</v>
      </c>
      <c r="E291">
        <v>3.7598488272696402</v>
      </c>
      <c r="F291">
        <v>4.3900519817058496</v>
      </c>
      <c r="G291">
        <v>5.40019646505593</v>
      </c>
      <c r="H291">
        <v>6.9512055134666904</v>
      </c>
      <c r="I291">
        <v>8.3969901603858101</v>
      </c>
      <c r="J291">
        <v>10.170376793298001</v>
      </c>
      <c r="K291">
        <v>11.248511615043199</v>
      </c>
      <c r="L291">
        <v>12.5073775512426</v>
      </c>
      <c r="M291">
        <v>13.9180680200359</v>
      </c>
      <c r="N291">
        <v>15.326939465195499</v>
      </c>
      <c r="O291">
        <v>16.319473753299199</v>
      </c>
      <c r="P291">
        <v>17.365437972898299</v>
      </c>
      <c r="Q291">
        <v>18.176320884933698</v>
      </c>
      <c r="R291">
        <v>18.7880853702727</v>
      </c>
      <c r="S291">
        <v>18.530674502924501</v>
      </c>
      <c r="T291">
        <v>18.706089809994701</v>
      </c>
      <c r="U291">
        <v>18.998524558941</v>
      </c>
      <c r="V291">
        <v>19.0744663601822</v>
      </c>
    </row>
    <row r="292" spans="1:22" x14ac:dyDescent="0.25">
      <c r="A292" s="12" t="s">
        <v>42</v>
      </c>
      <c r="B292" s="12" t="s">
        <v>76</v>
      </c>
      <c r="C292" s="12" t="s">
        <v>125</v>
      </c>
      <c r="D292">
        <v>1.95434999959505</v>
      </c>
      <c r="E292">
        <v>2.2419826951494701</v>
      </c>
      <c r="F292">
        <v>2.68378665968668</v>
      </c>
      <c r="G292">
        <v>3.2062646321677599</v>
      </c>
      <c r="H292">
        <v>4.0365318349461603</v>
      </c>
      <c r="I292">
        <v>5.3097031814185698</v>
      </c>
      <c r="J292">
        <v>6.5412207059438199</v>
      </c>
      <c r="K292">
        <v>8.0639153661262402</v>
      </c>
      <c r="L292">
        <v>9.0474265149305406</v>
      </c>
      <c r="M292">
        <v>10.206013733748099</v>
      </c>
      <c r="N292">
        <v>11.5119303193589</v>
      </c>
      <c r="O292">
        <v>12.8632946133818</v>
      </c>
      <c r="P292">
        <v>13.875855414110999</v>
      </c>
      <c r="Q292">
        <v>14.9406663027502</v>
      </c>
      <c r="R292">
        <v>15.822329690353699</v>
      </c>
      <c r="S292">
        <v>16.535469911238</v>
      </c>
      <c r="T292">
        <v>16.476895994941401</v>
      </c>
      <c r="U292">
        <v>16.8040591206531</v>
      </c>
      <c r="V292">
        <v>17.2279552113454</v>
      </c>
    </row>
    <row r="293" spans="1:22" x14ac:dyDescent="0.25">
      <c r="A293" s="12" t="s">
        <v>42</v>
      </c>
      <c r="B293" s="12" t="s">
        <v>76</v>
      </c>
      <c r="C293" s="12" t="s">
        <v>126</v>
      </c>
      <c r="D293">
        <v>0.91902699987427505</v>
      </c>
      <c r="E293">
        <v>1.1481931385620201</v>
      </c>
      <c r="F293">
        <v>1.3556443743822999</v>
      </c>
      <c r="G293">
        <v>1.6736172433996701</v>
      </c>
      <c r="H293">
        <v>2.0590589336805101</v>
      </c>
      <c r="I293">
        <v>2.6673735119969999</v>
      </c>
      <c r="J293">
        <v>3.6063420512666702</v>
      </c>
      <c r="K293">
        <v>4.5558681780510701</v>
      </c>
      <c r="L293">
        <v>5.7461492984043501</v>
      </c>
      <c r="M293">
        <v>6.5674237646038902</v>
      </c>
      <c r="N293">
        <v>7.5566314202306302</v>
      </c>
      <c r="O293">
        <v>8.6827774732450695</v>
      </c>
      <c r="P293">
        <v>9.9000017480957894</v>
      </c>
      <c r="Q293">
        <v>10.8709724261702</v>
      </c>
      <c r="R293">
        <v>11.905676182769099</v>
      </c>
      <c r="S293">
        <v>12.8111031559752</v>
      </c>
      <c r="T293">
        <v>13.6007019096104</v>
      </c>
      <c r="U293">
        <v>13.7527195072662</v>
      </c>
      <c r="V293">
        <v>14.2303240155975</v>
      </c>
    </row>
    <row r="294" spans="1:22" x14ac:dyDescent="0.25">
      <c r="A294" s="12" t="s">
        <v>42</v>
      </c>
      <c r="B294" s="12" t="s">
        <v>76</v>
      </c>
      <c r="C294" s="12" t="s">
        <v>127</v>
      </c>
      <c r="D294">
        <v>0.31725899996912799</v>
      </c>
      <c r="E294">
        <v>0.42833491724127898</v>
      </c>
      <c r="F294">
        <v>0.55551250565535903</v>
      </c>
      <c r="G294">
        <v>0.679162122823461</v>
      </c>
      <c r="H294">
        <v>0.87173458844775098</v>
      </c>
      <c r="I294">
        <v>1.10831522533513</v>
      </c>
      <c r="J294">
        <v>1.48699816783351</v>
      </c>
      <c r="K294">
        <v>2.0766082167417701</v>
      </c>
      <c r="L294">
        <v>2.7066173393116202</v>
      </c>
      <c r="M294">
        <v>3.5134904434908201</v>
      </c>
      <c r="N294">
        <v>4.1196938861263099</v>
      </c>
      <c r="O294">
        <v>4.8652284042043004</v>
      </c>
      <c r="P294">
        <v>5.7330884811045904</v>
      </c>
      <c r="Q294">
        <v>6.7160578505017403</v>
      </c>
      <c r="R294">
        <v>7.5601226298859201</v>
      </c>
      <c r="S294">
        <v>8.4681496766613797</v>
      </c>
      <c r="T294">
        <v>9.3187456793926504</v>
      </c>
      <c r="U294">
        <v>10.1119399935617</v>
      </c>
      <c r="V294">
        <v>10.433627695701899</v>
      </c>
    </row>
    <row r="295" spans="1:22" x14ac:dyDescent="0.25">
      <c r="A295" s="12" t="s">
        <v>42</v>
      </c>
      <c r="B295" s="12" t="s">
        <v>76</v>
      </c>
      <c r="C295" s="12" t="s">
        <v>128</v>
      </c>
      <c r="D295">
        <v>8.0783999996020303E-2</v>
      </c>
      <c r="E295">
        <v>0.110137776853707</v>
      </c>
      <c r="F295">
        <v>0.15522855079462999</v>
      </c>
      <c r="G295">
        <v>0.21035617043510901</v>
      </c>
      <c r="H295">
        <v>0.26748540987842601</v>
      </c>
      <c r="I295">
        <v>0.35781236887099899</v>
      </c>
      <c r="J295">
        <v>0.47200747340572902</v>
      </c>
      <c r="K295">
        <v>0.65778706081698801</v>
      </c>
      <c r="L295">
        <v>0.95344427168398405</v>
      </c>
      <c r="M295">
        <v>1.28911711092182</v>
      </c>
      <c r="N295">
        <v>1.74019548094243</v>
      </c>
      <c r="O295">
        <v>2.1074771761590201</v>
      </c>
      <c r="P295">
        <v>2.57499232333087</v>
      </c>
      <c r="Q295">
        <v>3.1362614433906599</v>
      </c>
      <c r="R295">
        <v>3.8113323614322199</v>
      </c>
      <c r="S295">
        <v>4.4281323039702203</v>
      </c>
      <c r="T295">
        <v>5.1140840171044504</v>
      </c>
      <c r="U295">
        <v>5.8013829852001999</v>
      </c>
      <c r="V295">
        <v>6.48172066872415</v>
      </c>
    </row>
    <row r="296" spans="1:22" x14ac:dyDescent="0.25">
      <c r="A296" s="12" t="s">
        <v>42</v>
      </c>
      <c r="B296" s="12" t="s">
        <v>77</v>
      </c>
      <c r="C296" s="12" t="s">
        <v>87</v>
      </c>
      <c r="D296">
        <v>88.595891999999907</v>
      </c>
      <c r="E296">
        <v>93.887066009522499</v>
      </c>
      <c r="F296">
        <v>98.550959069277596</v>
      </c>
      <c r="G296">
        <v>101.76071602861801</v>
      </c>
      <c r="H296">
        <v>104.411044529061</v>
      </c>
      <c r="I296">
        <v>106.775534707443</v>
      </c>
      <c r="J296">
        <v>108.561201680526</v>
      </c>
      <c r="K296">
        <v>109.136715137606</v>
      </c>
      <c r="L296">
        <v>108.78552685758901</v>
      </c>
      <c r="M296">
        <v>106.366352026573</v>
      </c>
      <c r="N296">
        <v>103.845448770538</v>
      </c>
      <c r="O296">
        <v>101.819654043854</v>
      </c>
      <c r="P296">
        <v>99.572981233210101</v>
      </c>
      <c r="Q296">
        <v>96.785780471929499</v>
      </c>
      <c r="R296">
        <v>93.716978000948004</v>
      </c>
      <c r="S296">
        <v>90.4845798653797</v>
      </c>
      <c r="T296">
        <v>86.975949502833203</v>
      </c>
      <c r="U296">
        <v>83.966185192508405</v>
      </c>
      <c r="V296">
        <v>81.096161045486895</v>
      </c>
    </row>
    <row r="297" spans="1:22" x14ac:dyDescent="0.25">
      <c r="A297" s="12" t="s">
        <v>42</v>
      </c>
      <c r="B297" s="12" t="s">
        <v>77</v>
      </c>
      <c r="C297" s="12" t="s">
        <v>88</v>
      </c>
      <c r="D297">
        <v>69.544424999999904</v>
      </c>
      <c r="E297">
        <v>77.036243967068501</v>
      </c>
      <c r="F297">
        <v>84.839867197114501</v>
      </c>
      <c r="G297">
        <v>90.364793075892806</v>
      </c>
      <c r="H297">
        <v>95.119817642828394</v>
      </c>
      <c r="I297">
        <v>98.530558264871004</v>
      </c>
      <c r="J297">
        <v>101.329684906818</v>
      </c>
      <c r="K297">
        <v>103.896891562013</v>
      </c>
      <c r="L297">
        <v>105.90190311209101</v>
      </c>
      <c r="M297">
        <v>106.77523384205701</v>
      </c>
      <c r="N297">
        <v>106.710111771285</v>
      </c>
      <c r="O297">
        <v>104.587445963166</v>
      </c>
      <c r="P297">
        <v>102.393049186426</v>
      </c>
      <c r="Q297">
        <v>100.62577129039801</v>
      </c>
      <c r="R297">
        <v>98.585217071245594</v>
      </c>
      <c r="S297">
        <v>95.9714980499826</v>
      </c>
      <c r="T297">
        <v>93.042839672635793</v>
      </c>
      <c r="U297">
        <v>89.919371800002594</v>
      </c>
      <c r="V297">
        <v>86.507666749334504</v>
      </c>
    </row>
    <row r="298" spans="1:22" x14ac:dyDescent="0.25">
      <c r="A298" s="12" t="s">
        <v>42</v>
      </c>
      <c r="B298" s="12" t="s">
        <v>77</v>
      </c>
      <c r="C298" s="12" t="s">
        <v>89</v>
      </c>
      <c r="D298">
        <v>2.94699903749851E-3</v>
      </c>
      <c r="E298">
        <v>3.9861557544357898E-3</v>
      </c>
      <c r="F298">
        <v>5.7066228904791901E-3</v>
      </c>
      <c r="G298">
        <v>9.1487654695922693E-3</v>
      </c>
      <c r="H298">
        <v>1.3805993254804701E-2</v>
      </c>
      <c r="I298">
        <v>2.0569854407039002E-2</v>
      </c>
      <c r="J298">
        <v>2.9624535714190998E-2</v>
      </c>
      <c r="K298">
        <v>4.3842390069484802E-2</v>
      </c>
      <c r="L298">
        <v>7.3240277495113706E-2</v>
      </c>
      <c r="M298">
        <v>0.12898164188595601</v>
      </c>
      <c r="N298">
        <v>0.20570847814520199</v>
      </c>
      <c r="O298">
        <v>0.32251974392704302</v>
      </c>
      <c r="P298">
        <v>0.49913297822627201</v>
      </c>
      <c r="Q298">
        <v>0.76601995557903502</v>
      </c>
      <c r="R298">
        <v>1.2317297823100199</v>
      </c>
      <c r="S298">
        <v>1.9387466114740599</v>
      </c>
      <c r="T298">
        <v>2.6929436569398399</v>
      </c>
      <c r="U298">
        <v>3.2997202463669502</v>
      </c>
      <c r="V298">
        <v>3.92492186201941</v>
      </c>
    </row>
    <row r="299" spans="1:22" x14ac:dyDescent="0.25">
      <c r="A299" s="12" t="s">
        <v>42</v>
      </c>
      <c r="B299" s="12" t="s">
        <v>77</v>
      </c>
      <c r="C299" s="12" t="s">
        <v>90</v>
      </c>
      <c r="D299">
        <v>63.936137126530397</v>
      </c>
      <c r="E299">
        <v>68.845270120695204</v>
      </c>
      <c r="F299">
        <v>76.320771852223999</v>
      </c>
      <c r="G299">
        <v>84.110563265507906</v>
      </c>
      <c r="H299">
        <v>89.646467017398606</v>
      </c>
      <c r="I299">
        <v>94.401893258953507</v>
      </c>
      <c r="J299">
        <v>97.832560795457994</v>
      </c>
      <c r="K299">
        <v>100.649008444169</v>
      </c>
      <c r="L299">
        <v>103.250057629328</v>
      </c>
      <c r="M299">
        <v>105.299873638067</v>
      </c>
      <c r="N299">
        <v>106.216197889824</v>
      </c>
      <c r="O299">
        <v>106.214241564695</v>
      </c>
      <c r="P299">
        <v>104.16020884063801</v>
      </c>
      <c r="Q299">
        <v>102.02547280639899</v>
      </c>
      <c r="R299">
        <v>100.30925737107</v>
      </c>
      <c r="S299">
        <v>98.315237441925703</v>
      </c>
      <c r="T299">
        <v>95.742225897705296</v>
      </c>
      <c r="U299">
        <v>92.850372965827205</v>
      </c>
      <c r="V299">
        <v>89.761311562747295</v>
      </c>
    </row>
    <row r="300" spans="1:22" x14ac:dyDescent="0.25">
      <c r="A300" s="12" t="s">
        <v>42</v>
      </c>
      <c r="B300" s="12" t="s">
        <v>77</v>
      </c>
      <c r="C300" s="12" t="s">
        <v>91</v>
      </c>
      <c r="D300">
        <v>59.146542111671899</v>
      </c>
      <c r="E300">
        <v>63.1420910638614</v>
      </c>
      <c r="F300">
        <v>68.020413781749994</v>
      </c>
      <c r="G300">
        <v>75.443238982580098</v>
      </c>
      <c r="H300">
        <v>83.201900810125395</v>
      </c>
      <c r="I300">
        <v>88.720562954553301</v>
      </c>
      <c r="J300">
        <v>93.475548762928696</v>
      </c>
      <c r="K300">
        <v>96.911513780274802</v>
      </c>
      <c r="L300">
        <v>99.753052555888402</v>
      </c>
      <c r="M300">
        <v>102.393392562622</v>
      </c>
      <c r="N300">
        <v>104.488578327783</v>
      </c>
      <c r="O300">
        <v>105.477740461604</v>
      </c>
      <c r="P300">
        <v>105.550046584459</v>
      </c>
      <c r="Q300">
        <v>103.58121001295601</v>
      </c>
      <c r="R300">
        <v>101.523905435705</v>
      </c>
      <c r="S300">
        <v>99.877367702749098</v>
      </c>
      <c r="T300">
        <v>97.945276106789905</v>
      </c>
      <c r="U300">
        <v>95.430443579754197</v>
      </c>
      <c r="V300">
        <v>92.592200545057295</v>
      </c>
    </row>
    <row r="301" spans="1:22" x14ac:dyDescent="0.25">
      <c r="A301" s="12" t="s">
        <v>42</v>
      </c>
      <c r="B301" s="12" t="s">
        <v>77</v>
      </c>
      <c r="C301" s="12" t="s">
        <v>92</v>
      </c>
      <c r="D301">
        <v>51.9717577185679</v>
      </c>
      <c r="E301">
        <v>58.007869899208202</v>
      </c>
      <c r="F301">
        <v>61.840001051431599</v>
      </c>
      <c r="G301">
        <v>66.597828425172594</v>
      </c>
      <c r="H301">
        <v>73.879399706824898</v>
      </c>
      <c r="I301">
        <v>81.529010064300806</v>
      </c>
      <c r="J301">
        <v>86.990367751945598</v>
      </c>
      <c r="K301">
        <v>91.703341157306198</v>
      </c>
      <c r="L301">
        <v>95.1304419317201</v>
      </c>
      <c r="M301">
        <v>97.989324006513201</v>
      </c>
      <c r="N301">
        <v>100.66519652417399</v>
      </c>
      <c r="O301">
        <v>102.921971934992</v>
      </c>
      <c r="P301">
        <v>104.082925863284</v>
      </c>
      <c r="Q301">
        <v>104.334569412889</v>
      </c>
      <c r="R301">
        <v>102.56260526747801</v>
      </c>
      <c r="S301">
        <v>100.692549137461</v>
      </c>
      <c r="T301">
        <v>99.213728690116895</v>
      </c>
      <c r="U301">
        <v>97.442087266050507</v>
      </c>
      <c r="V301">
        <v>95.073692323963598</v>
      </c>
    </row>
    <row r="302" spans="1:22" x14ac:dyDescent="0.25">
      <c r="A302" s="12" t="s">
        <v>42</v>
      </c>
      <c r="B302" s="12" t="s">
        <v>77</v>
      </c>
      <c r="C302" s="12" t="s">
        <v>93</v>
      </c>
      <c r="D302">
        <v>42.806957085380802</v>
      </c>
      <c r="E302">
        <v>50.578693178972102</v>
      </c>
      <c r="F302">
        <v>56.506018082152501</v>
      </c>
      <c r="G302">
        <v>60.284899497240801</v>
      </c>
      <c r="H302">
        <v>64.900499375170099</v>
      </c>
      <c r="I302">
        <v>72.027796738770903</v>
      </c>
      <c r="J302">
        <v>79.540588193935307</v>
      </c>
      <c r="K302">
        <v>84.9278542935605</v>
      </c>
      <c r="L302">
        <v>89.609945123355899</v>
      </c>
      <c r="M302">
        <v>93.056584728715706</v>
      </c>
      <c r="N302">
        <v>95.9545367639722</v>
      </c>
      <c r="O302">
        <v>98.794016750812105</v>
      </c>
      <c r="P302">
        <v>101.223832023002</v>
      </c>
      <c r="Q302">
        <v>102.580254681707</v>
      </c>
      <c r="R302">
        <v>103.03527337664499</v>
      </c>
      <c r="S302">
        <v>101.495035744069</v>
      </c>
      <c r="T302">
        <v>99.835286580663805</v>
      </c>
      <c r="U302">
        <v>98.553754707493596</v>
      </c>
      <c r="V302">
        <v>96.955784312433593</v>
      </c>
    </row>
    <row r="303" spans="1:22" x14ac:dyDescent="0.25">
      <c r="A303" s="12" t="s">
        <v>42</v>
      </c>
      <c r="B303" s="12" t="s">
        <v>77</v>
      </c>
      <c r="C303" s="12" t="s">
        <v>94</v>
      </c>
      <c r="D303">
        <v>34.282871079783497</v>
      </c>
      <c r="E303">
        <v>41.309443197025303</v>
      </c>
      <c r="F303">
        <v>48.937896742831498</v>
      </c>
      <c r="G303">
        <v>54.793091017719803</v>
      </c>
      <c r="H303">
        <v>58.512413530826699</v>
      </c>
      <c r="I303">
        <v>63.016881424908199</v>
      </c>
      <c r="J303">
        <v>69.993416905402796</v>
      </c>
      <c r="K303">
        <v>77.382795166823399</v>
      </c>
      <c r="L303">
        <v>82.709280698111996</v>
      </c>
      <c r="M303">
        <v>87.388941164796904</v>
      </c>
      <c r="N303">
        <v>90.881575862417506</v>
      </c>
      <c r="O303">
        <v>93.928867023978299</v>
      </c>
      <c r="P303">
        <v>96.925659915470703</v>
      </c>
      <c r="Q303">
        <v>99.537409940429498</v>
      </c>
      <c r="R303">
        <v>101.092557200163</v>
      </c>
      <c r="S303">
        <v>101.762749769563</v>
      </c>
      <c r="T303">
        <v>100.453466962196</v>
      </c>
      <c r="U303">
        <v>99.013643996905799</v>
      </c>
      <c r="V303">
        <v>97.914632848543604</v>
      </c>
    </row>
    <row r="304" spans="1:22" x14ac:dyDescent="0.25">
      <c r="A304" s="12" t="s">
        <v>42</v>
      </c>
      <c r="B304" s="12" t="s">
        <v>77</v>
      </c>
      <c r="C304" s="12" t="s">
        <v>95</v>
      </c>
      <c r="D304">
        <v>28.177930778638999</v>
      </c>
      <c r="E304">
        <v>32.962842864440702</v>
      </c>
      <c r="F304">
        <v>39.786808365428399</v>
      </c>
      <c r="G304">
        <v>47.270385172008901</v>
      </c>
      <c r="H304">
        <v>53.016394928350401</v>
      </c>
      <c r="I304">
        <v>56.683726749172102</v>
      </c>
      <c r="J304">
        <v>61.088188120328397</v>
      </c>
      <c r="K304">
        <v>67.926265978145594</v>
      </c>
      <c r="L304">
        <v>75.202833019750898</v>
      </c>
      <c r="M304">
        <v>80.494159413608003</v>
      </c>
      <c r="N304">
        <v>85.192162200556496</v>
      </c>
      <c r="O304">
        <v>88.796183367346401</v>
      </c>
      <c r="P304">
        <v>91.973091384445794</v>
      </c>
      <c r="Q304">
        <v>95.124286667323702</v>
      </c>
      <c r="R304">
        <v>97.908197164968101</v>
      </c>
      <c r="S304">
        <v>99.660582246105605</v>
      </c>
      <c r="T304">
        <v>100.53220544953599</v>
      </c>
      <c r="U304">
        <v>99.449882098557197</v>
      </c>
      <c r="V304">
        <v>98.202004892339005</v>
      </c>
    </row>
    <row r="305" spans="1:22" x14ac:dyDescent="0.25">
      <c r="A305" s="12" t="s">
        <v>42</v>
      </c>
      <c r="B305" s="12" t="s">
        <v>77</v>
      </c>
      <c r="C305" s="12" t="s">
        <v>96</v>
      </c>
      <c r="D305">
        <v>23.711872032015201</v>
      </c>
      <c r="E305">
        <v>27.078920850890899</v>
      </c>
      <c r="F305">
        <v>31.6908995551</v>
      </c>
      <c r="G305">
        <v>38.318956759098398</v>
      </c>
      <c r="H305">
        <v>45.636643653802203</v>
      </c>
      <c r="I305">
        <v>51.273945709223597</v>
      </c>
      <c r="J305">
        <v>54.887169790497502</v>
      </c>
      <c r="K305">
        <v>59.190526218656501</v>
      </c>
      <c r="L305">
        <v>65.905701704939105</v>
      </c>
      <c r="M305">
        <v>73.087252625795003</v>
      </c>
      <c r="N305">
        <v>78.366489391941201</v>
      </c>
      <c r="O305">
        <v>83.119944978044401</v>
      </c>
      <c r="P305">
        <v>86.810311497685305</v>
      </c>
      <c r="Q305">
        <v>90.107311774801005</v>
      </c>
      <c r="R305">
        <v>93.395331518902694</v>
      </c>
      <c r="S305">
        <v>96.339470109983097</v>
      </c>
      <c r="T305">
        <v>98.269370956328203</v>
      </c>
      <c r="U305">
        <v>99.332728384664406</v>
      </c>
      <c r="V305">
        <v>98.446861548855196</v>
      </c>
    </row>
    <row r="306" spans="1:22" x14ac:dyDescent="0.25">
      <c r="A306" s="12" t="s">
        <v>42</v>
      </c>
      <c r="B306" s="12" t="s">
        <v>77</v>
      </c>
      <c r="C306" s="12" t="s">
        <v>97</v>
      </c>
      <c r="D306">
        <v>78.049538999999996</v>
      </c>
      <c r="E306">
        <v>85.814192890972294</v>
      </c>
      <c r="F306">
        <v>91.3369306959695</v>
      </c>
      <c r="G306">
        <v>96.049744685259697</v>
      </c>
      <c r="H306">
        <v>99.442322433722794</v>
      </c>
      <c r="I306">
        <v>102.19654988645</v>
      </c>
      <c r="J306">
        <v>104.72373388343399</v>
      </c>
      <c r="K306">
        <v>106.659782512096</v>
      </c>
      <c r="L306">
        <v>107.45476695592301</v>
      </c>
      <c r="M306">
        <v>107.328432919207</v>
      </c>
      <c r="N306">
        <v>105.10291728442</v>
      </c>
      <c r="O306">
        <v>102.821741501575</v>
      </c>
      <c r="P306">
        <v>100.98568767347901</v>
      </c>
      <c r="Q306">
        <v>98.886612524275904</v>
      </c>
      <c r="R306">
        <v>96.222452560866799</v>
      </c>
      <c r="S306">
        <v>93.253498150295101</v>
      </c>
      <c r="T306">
        <v>90.094193510503899</v>
      </c>
      <c r="U306">
        <v>86.648453479531199</v>
      </c>
      <c r="V306">
        <v>83.6938523638443</v>
      </c>
    </row>
    <row r="307" spans="1:22" x14ac:dyDescent="0.25">
      <c r="A307" s="12" t="s">
        <v>42</v>
      </c>
      <c r="B307" s="12" t="s">
        <v>77</v>
      </c>
      <c r="C307" s="12" t="s">
        <v>98</v>
      </c>
      <c r="D307">
        <v>20.028105784997599</v>
      </c>
      <c r="E307">
        <v>22.7406609529951</v>
      </c>
      <c r="F307">
        <v>25.978425521376401</v>
      </c>
      <c r="G307">
        <v>30.414338861395301</v>
      </c>
      <c r="H307">
        <v>36.858402514119597</v>
      </c>
      <c r="I307">
        <v>44.004395254475199</v>
      </c>
      <c r="J307">
        <v>49.527026971979197</v>
      </c>
      <c r="K307">
        <v>53.058698881486698</v>
      </c>
      <c r="L307">
        <v>57.276058913489898</v>
      </c>
      <c r="M307">
        <v>63.874512485715798</v>
      </c>
      <c r="N307">
        <v>70.982389169923195</v>
      </c>
      <c r="O307">
        <v>76.269600341523798</v>
      </c>
      <c r="P307">
        <v>81.060103722067595</v>
      </c>
      <c r="Q307">
        <v>84.831081825357202</v>
      </c>
      <c r="R307">
        <v>88.234917472073704</v>
      </c>
      <c r="S307">
        <v>91.649684360704597</v>
      </c>
      <c r="T307">
        <v>94.742398122515795</v>
      </c>
      <c r="U307">
        <v>96.8370268504096</v>
      </c>
      <c r="V307">
        <v>98.064102725424704</v>
      </c>
    </row>
    <row r="308" spans="1:22" x14ac:dyDescent="0.25">
      <c r="A308" s="12" t="s">
        <v>42</v>
      </c>
      <c r="B308" s="12" t="s">
        <v>77</v>
      </c>
      <c r="C308" s="12" t="s">
        <v>99</v>
      </c>
      <c r="D308">
        <v>16.445254615126402</v>
      </c>
      <c r="E308">
        <v>19.046232679111998</v>
      </c>
      <c r="F308">
        <v>21.656960646540899</v>
      </c>
      <c r="G308">
        <v>24.759594469278198</v>
      </c>
      <c r="H308">
        <v>29.0483430806709</v>
      </c>
      <c r="I308">
        <v>35.288628125399597</v>
      </c>
      <c r="J308">
        <v>42.241809584890099</v>
      </c>
      <c r="K308">
        <v>47.610916190292798</v>
      </c>
      <c r="L308">
        <v>51.065229395494498</v>
      </c>
      <c r="M308">
        <v>55.191732024362999</v>
      </c>
      <c r="N308">
        <v>61.684032241849998</v>
      </c>
      <c r="O308">
        <v>68.721842055670805</v>
      </c>
      <c r="P308">
        <v>74.005861460117501</v>
      </c>
      <c r="Q308">
        <v>78.832758208743996</v>
      </c>
      <c r="R308">
        <v>82.680348868706503</v>
      </c>
      <c r="S308">
        <v>86.190456117095394</v>
      </c>
      <c r="T308">
        <v>89.736405389734799</v>
      </c>
      <c r="U308">
        <v>92.973428852927995</v>
      </c>
      <c r="V308">
        <v>95.228301395285897</v>
      </c>
    </row>
    <row r="309" spans="1:22" x14ac:dyDescent="0.25">
      <c r="A309" s="12" t="s">
        <v>42</v>
      </c>
      <c r="B309" s="12" t="s">
        <v>77</v>
      </c>
      <c r="C309" s="12" t="s">
        <v>100</v>
      </c>
      <c r="D309">
        <v>12.639703808767001</v>
      </c>
      <c r="E309">
        <v>15.318508502945701</v>
      </c>
      <c r="F309">
        <v>17.808286599623901</v>
      </c>
      <c r="G309">
        <v>20.3093117506304</v>
      </c>
      <c r="H309">
        <v>23.293085888969699</v>
      </c>
      <c r="I309">
        <v>27.406114899360599</v>
      </c>
      <c r="J309">
        <v>33.385844183098797</v>
      </c>
      <c r="K309">
        <v>40.090655496124597</v>
      </c>
      <c r="L309">
        <v>45.282131858549199</v>
      </c>
      <c r="M309">
        <v>48.637285488115801</v>
      </c>
      <c r="N309">
        <v>52.671665875721096</v>
      </c>
      <c r="O309">
        <v>59.026532241259403</v>
      </c>
      <c r="P309">
        <v>65.969779303585298</v>
      </c>
      <c r="Q309">
        <v>71.244390479762401</v>
      </c>
      <c r="R309">
        <v>76.104214744242995</v>
      </c>
      <c r="S309">
        <v>80.032564631063394</v>
      </c>
      <c r="T309">
        <v>83.670204036074693</v>
      </c>
      <c r="U309">
        <v>87.354668277074296</v>
      </c>
      <c r="V309">
        <v>90.757703200568301</v>
      </c>
    </row>
    <row r="310" spans="1:22" x14ac:dyDescent="0.25">
      <c r="A310" s="12" t="s">
        <v>42</v>
      </c>
      <c r="B310" s="12" t="s">
        <v>77</v>
      </c>
      <c r="C310" s="12" t="s">
        <v>101</v>
      </c>
      <c r="D310">
        <v>9.5055479978464295</v>
      </c>
      <c r="E310">
        <v>11.286440677002201</v>
      </c>
      <c r="F310">
        <v>13.7965298862974</v>
      </c>
      <c r="G310">
        <v>16.143995784836299</v>
      </c>
      <c r="H310">
        <v>18.508477886028398</v>
      </c>
      <c r="I310">
        <v>21.346586545812201</v>
      </c>
      <c r="J310">
        <v>25.198675440403399</v>
      </c>
      <c r="K310">
        <v>30.837693562181101</v>
      </c>
      <c r="L310">
        <v>37.203331551220998</v>
      </c>
      <c r="M310">
        <v>42.153826333342501</v>
      </c>
      <c r="N310">
        <v>45.388758391569397</v>
      </c>
      <c r="O310">
        <v>49.2598403425405</v>
      </c>
      <c r="P310">
        <v>55.402906554508597</v>
      </c>
      <c r="Q310">
        <v>62.203793915425599</v>
      </c>
      <c r="R310">
        <v>67.441989289600201</v>
      </c>
      <c r="S310">
        <v>72.319462255725995</v>
      </c>
      <c r="T310">
        <v>76.350856722919701</v>
      </c>
      <c r="U310">
        <v>80.127360180754806</v>
      </c>
      <c r="V310">
        <v>83.991770750251902</v>
      </c>
    </row>
    <row r="311" spans="1:22" x14ac:dyDescent="0.25">
      <c r="A311" s="12" t="s">
        <v>42</v>
      </c>
      <c r="B311" s="12" t="s">
        <v>77</v>
      </c>
      <c r="C311" s="12" t="s">
        <v>102</v>
      </c>
      <c r="D311">
        <v>6.9141360009322801</v>
      </c>
      <c r="E311">
        <v>7.88696193474133</v>
      </c>
      <c r="F311">
        <v>9.4859635276383791</v>
      </c>
      <c r="G311">
        <v>11.753605092320999</v>
      </c>
      <c r="H311">
        <v>13.873095277139999</v>
      </c>
      <c r="I311">
        <v>16.062093558923301</v>
      </c>
      <c r="J311">
        <v>18.655561710965301</v>
      </c>
      <c r="K311">
        <v>22.163583549731001</v>
      </c>
      <c r="L311">
        <v>27.310707999630701</v>
      </c>
      <c r="M311">
        <v>33.1972138915025</v>
      </c>
      <c r="N311">
        <v>37.8300660734727</v>
      </c>
      <c r="O311">
        <v>40.823811158709603</v>
      </c>
      <c r="P311">
        <v>44.434267629459299</v>
      </c>
      <c r="Q311">
        <v>50.250038922275202</v>
      </c>
      <c r="R311">
        <v>56.803775587772499</v>
      </c>
      <c r="S311">
        <v>61.939052855890303</v>
      </c>
      <c r="T311">
        <v>66.816572346152796</v>
      </c>
      <c r="U311">
        <v>70.931278440104506</v>
      </c>
      <c r="V311">
        <v>74.877115963132297</v>
      </c>
    </row>
    <row r="312" spans="1:22" x14ac:dyDescent="0.25">
      <c r="A312" s="12" t="s">
        <v>42</v>
      </c>
      <c r="B312" s="12" t="s">
        <v>77</v>
      </c>
      <c r="C312" s="12" t="s">
        <v>103</v>
      </c>
      <c r="D312">
        <v>4.4522569999999897</v>
      </c>
      <c r="E312">
        <v>5.1008801563763999</v>
      </c>
      <c r="F312">
        <v>5.9007196376117399</v>
      </c>
      <c r="G312">
        <v>7.2334872209124601</v>
      </c>
      <c r="H312">
        <v>9.1240018472815994</v>
      </c>
      <c r="I312">
        <v>10.9451957185592</v>
      </c>
      <c r="J312">
        <v>12.8343660043379</v>
      </c>
      <c r="K312">
        <v>15.1040485808187</v>
      </c>
      <c r="L312">
        <v>18.126363699340601</v>
      </c>
      <c r="M312">
        <v>22.599736886437501</v>
      </c>
      <c r="N312">
        <v>27.849983227238699</v>
      </c>
      <c r="O312">
        <v>31.951999762578399</v>
      </c>
      <c r="P312">
        <v>34.5809210979589</v>
      </c>
      <c r="Q312">
        <v>37.801627296794202</v>
      </c>
      <c r="R312">
        <v>43.107812432886398</v>
      </c>
      <c r="S312">
        <v>49.235617817913301</v>
      </c>
      <c r="T312">
        <v>54.174992937928501</v>
      </c>
      <c r="U312">
        <v>58.9541812701857</v>
      </c>
      <c r="V312">
        <v>63.128296593961998</v>
      </c>
    </row>
    <row r="313" spans="1:22" x14ac:dyDescent="0.25">
      <c r="A313" s="12" t="s">
        <v>42</v>
      </c>
      <c r="B313" s="12" t="s">
        <v>77</v>
      </c>
      <c r="C313" s="12" t="s">
        <v>104</v>
      </c>
      <c r="D313">
        <v>2.33549379084435</v>
      </c>
      <c r="E313">
        <v>2.7346573500570499</v>
      </c>
      <c r="F313">
        <v>3.1996712676063801</v>
      </c>
      <c r="G313">
        <v>3.78342856783217</v>
      </c>
      <c r="H313">
        <v>4.7503701642273803</v>
      </c>
      <c r="I313">
        <v>6.1891927070588704</v>
      </c>
      <c r="J313">
        <v>7.5838180036932199</v>
      </c>
      <c r="K313">
        <v>9.1005252329490407</v>
      </c>
      <c r="L313">
        <v>10.9302356892871</v>
      </c>
      <c r="M313">
        <v>13.3390999196696</v>
      </c>
      <c r="N313">
        <v>16.994785820267499</v>
      </c>
      <c r="O313">
        <v>21.3311783297966</v>
      </c>
      <c r="P313">
        <v>24.730200388113399</v>
      </c>
      <c r="Q313">
        <v>26.8763783166469</v>
      </c>
      <c r="R313">
        <v>29.557022467727201</v>
      </c>
      <c r="S313">
        <v>34.108201719688502</v>
      </c>
      <c r="T313">
        <v>39.572669241771401</v>
      </c>
      <c r="U313">
        <v>44.092295391196998</v>
      </c>
      <c r="V313">
        <v>48.6026988065057</v>
      </c>
    </row>
    <row r="314" spans="1:22" x14ac:dyDescent="0.25">
      <c r="A314" s="12" t="s">
        <v>42</v>
      </c>
      <c r="B314" s="12" t="s">
        <v>77</v>
      </c>
      <c r="C314" s="12" t="s">
        <v>105</v>
      </c>
      <c r="D314">
        <v>0.87215191183669305</v>
      </c>
      <c r="E314">
        <v>1.0903491202650299</v>
      </c>
      <c r="F314">
        <v>1.31999697310734</v>
      </c>
      <c r="G314">
        <v>1.5960686992811</v>
      </c>
      <c r="H314">
        <v>1.9395429614978199</v>
      </c>
      <c r="I314">
        <v>2.54327343893832</v>
      </c>
      <c r="J314">
        <v>3.4618814813838901</v>
      </c>
      <c r="K314">
        <v>4.4029718103087498</v>
      </c>
      <c r="L314">
        <v>5.4728324941598601</v>
      </c>
      <c r="M314">
        <v>6.7888527785699804</v>
      </c>
      <c r="N314">
        <v>8.5419801290932096</v>
      </c>
      <c r="O314">
        <v>11.214884672861199</v>
      </c>
      <c r="P314">
        <v>14.478252912058499</v>
      </c>
      <c r="Q314">
        <v>17.0536574876995</v>
      </c>
      <c r="R314">
        <v>18.638086521321799</v>
      </c>
      <c r="S314">
        <v>20.634784045490498</v>
      </c>
      <c r="T314">
        <v>24.206152484203699</v>
      </c>
      <c r="U314">
        <v>28.6742305103135</v>
      </c>
      <c r="V314">
        <v>32.487546916583597</v>
      </c>
    </row>
    <row r="315" spans="1:22" x14ac:dyDescent="0.25">
      <c r="A315" s="12" t="s">
        <v>42</v>
      </c>
      <c r="B315" s="12" t="s">
        <v>77</v>
      </c>
      <c r="C315" s="12" t="s">
        <v>106</v>
      </c>
      <c r="D315">
        <v>0.20666788969438299</v>
      </c>
      <c r="E315">
        <v>0.27952987366353699</v>
      </c>
      <c r="F315">
        <v>0.36494526773403402</v>
      </c>
      <c r="G315">
        <v>0.46553844285067197</v>
      </c>
      <c r="H315">
        <v>0.585235536742164</v>
      </c>
      <c r="I315">
        <v>0.74797577504861001</v>
      </c>
      <c r="J315">
        <v>1.0373183600110401</v>
      </c>
      <c r="K315">
        <v>1.5138408501951499</v>
      </c>
      <c r="L315">
        <v>2.0303157876423099</v>
      </c>
      <c r="M315">
        <v>2.6598582075437802</v>
      </c>
      <c r="N315">
        <v>3.4780774739910698</v>
      </c>
      <c r="O315">
        <v>4.5647027857806499</v>
      </c>
      <c r="P315">
        <v>6.2751736437635097</v>
      </c>
      <c r="Q315">
        <v>8.4448072848099507</v>
      </c>
      <c r="R315">
        <v>10.1839904836185</v>
      </c>
      <c r="S315">
        <v>11.211328407499099</v>
      </c>
      <c r="T315">
        <v>12.5164334778559</v>
      </c>
      <c r="U315">
        <v>14.980750947149399</v>
      </c>
      <c r="V315">
        <v>18.2207928169918</v>
      </c>
    </row>
    <row r="316" spans="1:22" x14ac:dyDescent="0.25">
      <c r="A316" s="12" t="s">
        <v>42</v>
      </c>
      <c r="B316" s="12" t="s">
        <v>77</v>
      </c>
      <c r="C316" s="12" t="s">
        <v>107</v>
      </c>
      <c r="D316">
        <v>3.10199967705709E-2</v>
      </c>
      <c r="E316">
        <v>4.1313045915256898E-2</v>
      </c>
      <c r="F316">
        <v>5.9667209214402599E-2</v>
      </c>
      <c r="G316">
        <v>8.3093326826550004E-2</v>
      </c>
      <c r="H316">
        <v>0.11245302636299299</v>
      </c>
      <c r="I316">
        <v>0.15049233791331601</v>
      </c>
      <c r="J316">
        <v>0.20392676962790901</v>
      </c>
      <c r="K316">
        <v>0.30803361446559502</v>
      </c>
      <c r="L316">
        <v>0.49056792666545102</v>
      </c>
      <c r="M316">
        <v>0.70417703851848101</v>
      </c>
      <c r="N316">
        <v>0.99545132553039595</v>
      </c>
      <c r="O316">
        <v>1.39162016296058</v>
      </c>
      <c r="P316">
        <v>1.9412616104485201</v>
      </c>
      <c r="Q316">
        <v>2.8489492223013699</v>
      </c>
      <c r="R316">
        <v>4.0598446308717104</v>
      </c>
      <c r="S316">
        <v>5.0686713576526303</v>
      </c>
      <c r="T316">
        <v>5.6633115382537502</v>
      </c>
      <c r="U316">
        <v>6.4037441752480397</v>
      </c>
      <c r="V316">
        <v>7.864645533419</v>
      </c>
    </row>
    <row r="317" spans="1:22" x14ac:dyDescent="0.25">
      <c r="A317" s="12" t="s">
        <v>42</v>
      </c>
      <c r="B317" s="12" t="s">
        <v>77</v>
      </c>
      <c r="C317" s="12" t="s">
        <v>108</v>
      </c>
      <c r="D317">
        <v>91.312414000000004</v>
      </c>
      <c r="E317">
        <v>96.759352488869396</v>
      </c>
      <c r="F317">
        <v>101.615691202571</v>
      </c>
      <c r="G317">
        <v>104.91732483314701</v>
      </c>
      <c r="H317">
        <v>107.641202995543</v>
      </c>
      <c r="I317">
        <v>110.07931189275099</v>
      </c>
      <c r="J317">
        <v>111.95060904876701</v>
      </c>
      <c r="K317">
        <v>112.553159918331</v>
      </c>
      <c r="L317">
        <v>112.22455381492701</v>
      </c>
      <c r="M317">
        <v>109.742254638253</v>
      </c>
      <c r="N317">
        <v>107.275086910659</v>
      </c>
      <c r="O317">
        <v>105.265340606376</v>
      </c>
      <c r="P317">
        <v>103.017588582708</v>
      </c>
      <c r="Q317">
        <v>100.230281703034</v>
      </c>
      <c r="R317">
        <v>97.124878392958706</v>
      </c>
      <c r="S317">
        <v>93.875219989417403</v>
      </c>
      <c r="T317">
        <v>90.314616804481204</v>
      </c>
      <c r="U317">
        <v>87.264884665650797</v>
      </c>
      <c r="V317">
        <v>84.336061368242895</v>
      </c>
    </row>
    <row r="318" spans="1:22" x14ac:dyDescent="0.25">
      <c r="A318" s="12" t="s">
        <v>42</v>
      </c>
      <c r="B318" s="12" t="s">
        <v>77</v>
      </c>
      <c r="C318" s="12" t="s">
        <v>109</v>
      </c>
      <c r="D318">
        <v>71.293948999999998</v>
      </c>
      <c r="E318">
        <v>79.138267656986798</v>
      </c>
      <c r="F318">
        <v>87.268970979714396</v>
      </c>
      <c r="G318">
        <v>92.884273400207803</v>
      </c>
      <c r="H318">
        <v>97.776530630689294</v>
      </c>
      <c r="I318">
        <v>101.22744482652099</v>
      </c>
      <c r="J318">
        <v>104.071195562095</v>
      </c>
      <c r="K318">
        <v>106.688349598755</v>
      </c>
      <c r="L318">
        <v>108.764410903429</v>
      </c>
      <c r="M318">
        <v>109.65056454523101</v>
      </c>
      <c r="N318">
        <v>109.62156315583501</v>
      </c>
      <c r="O318">
        <v>107.54153744268</v>
      </c>
      <c r="P318">
        <v>105.445832154627</v>
      </c>
      <c r="Q318">
        <v>103.743361522776</v>
      </c>
      <c r="R318">
        <v>101.765957399241</v>
      </c>
      <c r="S318">
        <v>99.204775965396607</v>
      </c>
      <c r="T318">
        <v>96.310439856668793</v>
      </c>
      <c r="U318">
        <v>93.215498722959097</v>
      </c>
      <c r="V318">
        <v>89.786149528418306</v>
      </c>
    </row>
    <row r="319" spans="1:22" x14ac:dyDescent="0.25">
      <c r="A319" s="12" t="s">
        <v>42</v>
      </c>
      <c r="B319" s="12" t="s">
        <v>77</v>
      </c>
      <c r="C319" s="12" t="s">
        <v>110</v>
      </c>
      <c r="D319">
        <v>1.1749997898270099E-3</v>
      </c>
      <c r="E319">
        <v>1.69918268592088E-3</v>
      </c>
      <c r="F319">
        <v>2.5921260888339499E-3</v>
      </c>
      <c r="G319">
        <v>4.1070931424553097E-3</v>
      </c>
      <c r="H319">
        <v>5.4299194222609303E-3</v>
      </c>
      <c r="I319">
        <v>7.6389352119446297E-3</v>
      </c>
      <c r="J319">
        <v>9.9862620651131502E-3</v>
      </c>
      <c r="K319">
        <v>1.4162843906665E-2</v>
      </c>
      <c r="L319">
        <v>2.38534101269448E-2</v>
      </c>
      <c r="M319">
        <v>4.3601458036966502E-2</v>
      </c>
      <c r="N319">
        <v>7.4519460467230805E-2</v>
      </c>
      <c r="O319">
        <v>0.122358181935283</v>
      </c>
      <c r="P319">
        <v>0.203428233820759</v>
      </c>
      <c r="Q319">
        <v>0.32998728654431703</v>
      </c>
      <c r="R319">
        <v>0.53599801148554205</v>
      </c>
      <c r="S319">
        <v>0.84455404386653299</v>
      </c>
      <c r="T319">
        <v>1.17511746539259</v>
      </c>
      <c r="U319">
        <v>1.4362621379269001</v>
      </c>
      <c r="V319">
        <v>1.7530800682054499</v>
      </c>
    </row>
    <row r="320" spans="1:22" x14ac:dyDescent="0.25">
      <c r="A320" s="12" t="s">
        <v>42</v>
      </c>
      <c r="B320" s="12" t="s">
        <v>77</v>
      </c>
      <c r="C320" s="12" t="s">
        <v>111</v>
      </c>
      <c r="D320">
        <v>65.345558852949594</v>
      </c>
      <c r="E320">
        <v>70.488289995369001</v>
      </c>
      <c r="F320">
        <v>78.282162023574301</v>
      </c>
      <c r="G320">
        <v>86.382374230035495</v>
      </c>
      <c r="H320">
        <v>91.980970586402705</v>
      </c>
      <c r="I320">
        <v>96.864316538203099</v>
      </c>
      <c r="J320">
        <v>100.321710066029</v>
      </c>
      <c r="K320">
        <v>103.171957734839</v>
      </c>
      <c r="L320">
        <v>105.81672784689</v>
      </c>
      <c r="M320">
        <v>107.933122806028</v>
      </c>
      <c r="N320">
        <v>108.872852077291</v>
      </c>
      <c r="O320">
        <v>108.910442356888</v>
      </c>
      <c r="P320">
        <v>106.90978930910801</v>
      </c>
      <c r="Q320">
        <v>104.888569068819</v>
      </c>
      <c r="R320">
        <v>103.251613715459</v>
      </c>
      <c r="S320">
        <v>101.33915885268701</v>
      </c>
      <c r="T320">
        <v>98.837619381188503</v>
      </c>
      <c r="U320">
        <v>95.997906916482094</v>
      </c>
      <c r="V320">
        <v>92.952211408750102</v>
      </c>
    </row>
    <row r="321" spans="1:22" x14ac:dyDescent="0.25">
      <c r="A321" s="12" t="s">
        <v>42</v>
      </c>
      <c r="B321" s="12" t="s">
        <v>77</v>
      </c>
      <c r="C321" s="12" t="s">
        <v>112</v>
      </c>
      <c r="D321">
        <v>60.413811544877298</v>
      </c>
      <c r="E321">
        <v>64.364532146142295</v>
      </c>
      <c r="F321">
        <v>69.439483824556902</v>
      </c>
      <c r="G321">
        <v>77.146571846042093</v>
      </c>
      <c r="H321">
        <v>85.172861929377106</v>
      </c>
      <c r="I321">
        <v>90.733042310468093</v>
      </c>
      <c r="J321">
        <v>95.592546850355106</v>
      </c>
      <c r="K321">
        <v>99.038611971140597</v>
      </c>
      <c r="L321">
        <v>101.905932489297</v>
      </c>
      <c r="M321">
        <v>104.587089545173</v>
      </c>
      <c r="N321">
        <v>106.756866472883</v>
      </c>
      <c r="O321">
        <v>107.77563262440501</v>
      </c>
      <c r="P321">
        <v>107.896985057403</v>
      </c>
      <c r="Q321">
        <v>106.003175427729</v>
      </c>
      <c r="R321">
        <v>104.082106112997</v>
      </c>
      <c r="S321">
        <v>102.536276336551</v>
      </c>
      <c r="T321">
        <v>100.71060001699701</v>
      </c>
      <c r="U321">
        <v>98.290604994073206</v>
      </c>
      <c r="V321">
        <v>95.526313850643305</v>
      </c>
    </row>
    <row r="322" spans="1:22" x14ac:dyDescent="0.25">
      <c r="A322" s="12" t="s">
        <v>42</v>
      </c>
      <c r="B322" s="12" t="s">
        <v>77</v>
      </c>
      <c r="C322" s="12" t="s">
        <v>113</v>
      </c>
      <c r="D322">
        <v>53.576840823203803</v>
      </c>
      <c r="E322">
        <v>59.408740638079998</v>
      </c>
      <c r="F322">
        <v>63.061417782772097</v>
      </c>
      <c r="G322">
        <v>67.970872274427407</v>
      </c>
      <c r="H322">
        <v>75.487814785341897</v>
      </c>
      <c r="I322">
        <v>83.364565307990105</v>
      </c>
      <c r="J322">
        <v>88.846014349177295</v>
      </c>
      <c r="K322">
        <v>93.640795770077602</v>
      </c>
      <c r="L322">
        <v>97.068729063669906</v>
      </c>
      <c r="M322">
        <v>99.947978345773294</v>
      </c>
      <c r="N322">
        <v>102.667028537351</v>
      </c>
      <c r="O322">
        <v>104.988720561778</v>
      </c>
      <c r="P322">
        <v>106.171280679915</v>
      </c>
      <c r="Q322">
        <v>106.467311633907</v>
      </c>
      <c r="R322">
        <v>104.773182039105</v>
      </c>
      <c r="S322">
        <v>103.042541468594</v>
      </c>
      <c r="T322">
        <v>101.66941735766601</v>
      </c>
      <c r="U322">
        <v>100.009393056062</v>
      </c>
      <c r="V322">
        <v>97.741929271480302</v>
      </c>
    </row>
    <row r="323" spans="1:22" x14ac:dyDescent="0.25">
      <c r="A323" s="12" t="s">
        <v>42</v>
      </c>
      <c r="B323" s="12" t="s">
        <v>77</v>
      </c>
      <c r="C323" s="12" t="s">
        <v>114</v>
      </c>
      <c r="D323">
        <v>44.9001352685708</v>
      </c>
      <c r="E323">
        <v>52.512358994137202</v>
      </c>
      <c r="F323">
        <v>58.124237582392901</v>
      </c>
      <c r="G323">
        <v>61.662938886385803</v>
      </c>
      <c r="H323">
        <v>66.382275703625993</v>
      </c>
      <c r="I323">
        <v>73.688963371248406</v>
      </c>
      <c r="J323">
        <v>81.3976479618524</v>
      </c>
      <c r="K323">
        <v>86.780106670665504</v>
      </c>
      <c r="L323">
        <v>91.529503016016804</v>
      </c>
      <c r="M323">
        <v>94.967440442092496</v>
      </c>
      <c r="N323">
        <v>97.878550470509097</v>
      </c>
      <c r="O323">
        <v>100.74348369115199</v>
      </c>
      <c r="P323">
        <v>103.21968144217399</v>
      </c>
      <c r="Q323">
        <v>104.57934952433</v>
      </c>
      <c r="R323">
        <v>105.06093922058901</v>
      </c>
      <c r="S323">
        <v>103.588135624852</v>
      </c>
      <c r="T323">
        <v>102.056413566809</v>
      </c>
      <c r="U323">
        <v>100.87335368014401</v>
      </c>
      <c r="V323">
        <v>99.380492252124199</v>
      </c>
    </row>
    <row r="324" spans="1:22" x14ac:dyDescent="0.25">
      <c r="A324" s="12" t="s">
        <v>42</v>
      </c>
      <c r="B324" s="12" t="s">
        <v>77</v>
      </c>
      <c r="C324" s="12" t="s">
        <v>115</v>
      </c>
      <c r="D324">
        <v>36.284879063189699</v>
      </c>
      <c r="E324">
        <v>43.669507672256998</v>
      </c>
      <c r="F324">
        <v>51.088464431412497</v>
      </c>
      <c r="G324">
        <v>56.5848032691393</v>
      </c>
      <c r="H324">
        <v>60.008732102231399</v>
      </c>
      <c r="I324">
        <v>64.550492421708</v>
      </c>
      <c r="J324">
        <v>71.653417100070598</v>
      </c>
      <c r="K324">
        <v>79.196609319218496</v>
      </c>
      <c r="L324">
        <v>84.500194713624396</v>
      </c>
      <c r="M324">
        <v>89.239069894429704</v>
      </c>
      <c r="N324">
        <v>92.712726635829597</v>
      </c>
      <c r="O324">
        <v>95.761363631834598</v>
      </c>
      <c r="P324">
        <v>98.777721209845495</v>
      </c>
      <c r="Q324">
        <v>101.427297057294</v>
      </c>
      <c r="R324">
        <v>102.97561259365899</v>
      </c>
      <c r="S324">
        <v>103.668551104751</v>
      </c>
      <c r="T324">
        <v>102.42021297471901</v>
      </c>
      <c r="U324">
        <v>101.10906700737</v>
      </c>
      <c r="V324">
        <v>100.105490503081</v>
      </c>
    </row>
    <row r="325" spans="1:22" x14ac:dyDescent="0.25">
      <c r="A325" s="12" t="s">
        <v>42</v>
      </c>
      <c r="B325" s="12" t="s">
        <v>77</v>
      </c>
      <c r="C325" s="12" t="s">
        <v>116</v>
      </c>
      <c r="D325">
        <v>29.2572152701911</v>
      </c>
      <c r="E325">
        <v>35.046031564491798</v>
      </c>
      <c r="F325">
        <v>42.200262488058698</v>
      </c>
      <c r="G325">
        <v>49.453345978241899</v>
      </c>
      <c r="H325">
        <v>54.804761707165603</v>
      </c>
      <c r="I325">
        <v>58.112478538291199</v>
      </c>
      <c r="J325">
        <v>62.490565882970799</v>
      </c>
      <c r="K325">
        <v>69.393426096737898</v>
      </c>
      <c r="L325">
        <v>76.781374924154605</v>
      </c>
      <c r="M325">
        <v>82.042508697154204</v>
      </c>
      <c r="N325">
        <v>86.787290856935996</v>
      </c>
      <c r="O325">
        <v>90.372332781799997</v>
      </c>
      <c r="P325">
        <v>93.559225312827095</v>
      </c>
      <c r="Q325">
        <v>96.740073199621307</v>
      </c>
      <c r="R325">
        <v>99.569289883792806</v>
      </c>
      <c r="S325">
        <v>101.33141545736601</v>
      </c>
      <c r="T325">
        <v>102.234121791928</v>
      </c>
      <c r="U325">
        <v>101.234958229177</v>
      </c>
      <c r="V325">
        <v>100.12696623270701</v>
      </c>
    </row>
    <row r="326" spans="1:22" x14ac:dyDescent="0.25">
      <c r="A326" s="12" t="s">
        <v>42</v>
      </c>
      <c r="B326" s="12" t="s">
        <v>77</v>
      </c>
      <c r="C326" s="12" t="s">
        <v>117</v>
      </c>
      <c r="D326">
        <v>23.759426128288599</v>
      </c>
      <c r="E326">
        <v>28.0592482487227</v>
      </c>
      <c r="F326">
        <v>33.643617738688199</v>
      </c>
      <c r="G326">
        <v>40.576288333716001</v>
      </c>
      <c r="H326">
        <v>47.621665359399003</v>
      </c>
      <c r="I326">
        <v>52.817531127663401</v>
      </c>
      <c r="J326">
        <v>56.013235055481402</v>
      </c>
      <c r="K326">
        <v>60.233970057348799</v>
      </c>
      <c r="L326">
        <v>66.9450332874883</v>
      </c>
      <c r="M326">
        <v>74.205147227607995</v>
      </c>
      <c r="N326">
        <v>79.434258242732696</v>
      </c>
      <c r="O326">
        <v>84.234725155703501</v>
      </c>
      <c r="P326">
        <v>87.920238919572498</v>
      </c>
      <c r="Q326">
        <v>91.243618169359394</v>
      </c>
      <c r="R326">
        <v>94.582077090725903</v>
      </c>
      <c r="S326">
        <v>97.599093323967594</v>
      </c>
      <c r="T326">
        <v>99.564124753907194</v>
      </c>
      <c r="U326">
        <v>100.695844509487</v>
      </c>
      <c r="V326">
        <v>99.923658996468603</v>
      </c>
    </row>
    <row r="327" spans="1:22" x14ac:dyDescent="0.25">
      <c r="A327" s="12" t="s">
        <v>42</v>
      </c>
      <c r="B327" s="12" t="s">
        <v>77</v>
      </c>
      <c r="C327" s="12" t="s">
        <v>118</v>
      </c>
      <c r="D327">
        <v>80.198937999999899</v>
      </c>
      <c r="E327">
        <v>88.331917003751201</v>
      </c>
      <c r="F327">
        <v>93.956963234188294</v>
      </c>
      <c r="G327">
        <v>98.834569013465298</v>
      </c>
      <c r="H327">
        <v>102.275555798119</v>
      </c>
      <c r="I327">
        <v>105.086982501252</v>
      </c>
      <c r="J327">
        <v>107.674771902565</v>
      </c>
      <c r="K327">
        <v>109.688901537833</v>
      </c>
      <c r="L327">
        <v>110.504178769207</v>
      </c>
      <c r="M327">
        <v>110.387832514121</v>
      </c>
      <c r="N327">
        <v>108.195785841193</v>
      </c>
      <c r="O327">
        <v>106.002750099061</v>
      </c>
      <c r="P327">
        <v>104.213657912542</v>
      </c>
      <c r="Q327">
        <v>102.165133589975</v>
      </c>
      <c r="R327">
        <v>99.530257073891505</v>
      </c>
      <c r="S327">
        <v>96.579771463512699</v>
      </c>
      <c r="T327">
        <v>93.435086208125</v>
      </c>
      <c r="U327">
        <v>89.962940695641095</v>
      </c>
      <c r="V327">
        <v>86.979882363037305</v>
      </c>
    </row>
    <row r="328" spans="1:22" x14ac:dyDescent="0.25">
      <c r="A328" s="12" t="s">
        <v>42</v>
      </c>
      <c r="B328" s="12" t="s">
        <v>77</v>
      </c>
      <c r="C328" s="12" t="s">
        <v>119</v>
      </c>
      <c r="D328">
        <v>19.492336990816099</v>
      </c>
      <c r="E328">
        <v>22.559261394345299</v>
      </c>
      <c r="F328">
        <v>26.6983081640922</v>
      </c>
      <c r="G328">
        <v>32.070333000211697</v>
      </c>
      <c r="H328">
        <v>38.734219546214703</v>
      </c>
      <c r="I328">
        <v>45.555680568843101</v>
      </c>
      <c r="J328">
        <v>50.580637921051498</v>
      </c>
      <c r="K328">
        <v>53.657446348337899</v>
      </c>
      <c r="L328">
        <v>57.729454659594197</v>
      </c>
      <c r="M328">
        <v>64.262715300742798</v>
      </c>
      <c r="N328">
        <v>71.390870028160293</v>
      </c>
      <c r="O328">
        <v>76.611156880522401</v>
      </c>
      <c r="P328">
        <v>81.445578983384195</v>
      </c>
      <c r="Q328">
        <v>85.216624448756605</v>
      </c>
      <c r="R328">
        <v>88.665354129350007</v>
      </c>
      <c r="S328">
        <v>92.1516787471827</v>
      </c>
      <c r="T328">
        <v>95.345520875947201</v>
      </c>
      <c r="U328">
        <v>97.522388593305294</v>
      </c>
      <c r="V328">
        <v>98.859457773809794</v>
      </c>
    </row>
    <row r="329" spans="1:22" x14ac:dyDescent="0.25">
      <c r="A329" s="12" t="s">
        <v>42</v>
      </c>
      <c r="B329" s="12" t="s">
        <v>77</v>
      </c>
      <c r="C329" s="12" t="s">
        <v>120</v>
      </c>
      <c r="D329">
        <v>15.476830287420199</v>
      </c>
      <c r="E329">
        <v>18.204742277287799</v>
      </c>
      <c r="F329">
        <v>21.136334140214899</v>
      </c>
      <c r="G329">
        <v>25.0986268354741</v>
      </c>
      <c r="H329">
        <v>30.207757591272902</v>
      </c>
      <c r="I329">
        <v>36.574305555143098</v>
      </c>
      <c r="J329">
        <v>43.122456820614303</v>
      </c>
      <c r="K329">
        <v>47.954464107653102</v>
      </c>
      <c r="L329">
        <v>50.912299138819897</v>
      </c>
      <c r="M329">
        <v>54.842228108131103</v>
      </c>
      <c r="N329">
        <v>61.179685227267797</v>
      </c>
      <c r="O329">
        <v>68.170241831268697</v>
      </c>
      <c r="P329">
        <v>73.355485737349298</v>
      </c>
      <c r="Q329">
        <v>78.197279643246404</v>
      </c>
      <c r="R329">
        <v>82.046212810800895</v>
      </c>
      <c r="S329">
        <v>85.598216131179001</v>
      </c>
      <c r="T329">
        <v>89.2339650792958</v>
      </c>
      <c r="U329">
        <v>92.607077223809199</v>
      </c>
      <c r="V329">
        <v>94.991639246761693</v>
      </c>
    </row>
    <row r="330" spans="1:22" x14ac:dyDescent="0.25">
      <c r="A330" s="12" t="s">
        <v>42</v>
      </c>
      <c r="B330" s="12" t="s">
        <v>77</v>
      </c>
      <c r="C330" s="12" t="s">
        <v>121</v>
      </c>
      <c r="D330">
        <v>11.549548101570499</v>
      </c>
      <c r="E330">
        <v>14.0403586463721</v>
      </c>
      <c r="F330">
        <v>16.599230947509099</v>
      </c>
      <c r="G330">
        <v>19.368265287776499</v>
      </c>
      <c r="H330">
        <v>23.097207217025399</v>
      </c>
      <c r="I330">
        <v>27.893492396125001</v>
      </c>
      <c r="J330">
        <v>33.875303547079099</v>
      </c>
      <c r="K330">
        <v>40.088320974223997</v>
      </c>
      <c r="L330">
        <v>44.693364796860401</v>
      </c>
      <c r="M330">
        <v>47.525948224614197</v>
      </c>
      <c r="N330">
        <v>51.284347638358703</v>
      </c>
      <c r="O330">
        <v>57.380163269845902</v>
      </c>
      <c r="P330">
        <v>64.181424230088297</v>
      </c>
      <c r="Q330">
        <v>69.285222652419293</v>
      </c>
      <c r="R330">
        <v>74.119193279075802</v>
      </c>
      <c r="S330">
        <v>78.000754211563006</v>
      </c>
      <c r="T330">
        <v>81.671423928268496</v>
      </c>
      <c r="U330">
        <v>85.452534135155105</v>
      </c>
      <c r="V330">
        <v>89.023954425151004</v>
      </c>
    </row>
    <row r="331" spans="1:22" x14ac:dyDescent="0.25">
      <c r="A331" s="12" t="s">
        <v>42</v>
      </c>
      <c r="B331" s="12" t="s">
        <v>77</v>
      </c>
      <c r="C331" s="12" t="s">
        <v>122</v>
      </c>
      <c r="D331">
        <v>8.3386499995598093</v>
      </c>
      <c r="E331">
        <v>9.9452039190892005</v>
      </c>
      <c r="F331">
        <v>12.210079042904599</v>
      </c>
      <c r="G331">
        <v>14.550701842520301</v>
      </c>
      <c r="H331">
        <v>17.088678252145801</v>
      </c>
      <c r="I331">
        <v>20.518711551892999</v>
      </c>
      <c r="J331">
        <v>24.8870238262895</v>
      </c>
      <c r="K331">
        <v>30.3793344886017</v>
      </c>
      <c r="L331">
        <v>36.156583433215502</v>
      </c>
      <c r="M331">
        <v>40.479811079706003</v>
      </c>
      <c r="N331">
        <v>43.139934905197997</v>
      </c>
      <c r="O331">
        <v>46.661596073539599</v>
      </c>
      <c r="P331">
        <v>52.423265789201501</v>
      </c>
      <c r="Q331">
        <v>58.934027024336203</v>
      </c>
      <c r="R331">
        <v>63.917498763672697</v>
      </c>
      <c r="S331">
        <v>68.650650198396704</v>
      </c>
      <c r="T331">
        <v>72.577199895387693</v>
      </c>
      <c r="U331">
        <v>76.346431240570197</v>
      </c>
      <c r="V331">
        <v>80.303683298225295</v>
      </c>
    </row>
    <row r="332" spans="1:22" x14ac:dyDescent="0.25">
      <c r="A332" s="12" t="s">
        <v>42</v>
      </c>
      <c r="B332" s="12" t="s">
        <v>77</v>
      </c>
      <c r="C332" s="12" t="s">
        <v>123</v>
      </c>
      <c r="D332">
        <v>5.8634870000000001</v>
      </c>
      <c r="E332">
        <v>6.5883327405044403</v>
      </c>
      <c r="F332">
        <v>7.96192001550504</v>
      </c>
      <c r="G332">
        <v>9.9242730155625498</v>
      </c>
      <c r="H332">
        <v>11.9584802715174</v>
      </c>
      <c r="I332">
        <v>14.1935549048453</v>
      </c>
      <c r="J332">
        <v>17.203310154624301</v>
      </c>
      <c r="K332">
        <v>21.028182931151701</v>
      </c>
      <c r="L332">
        <v>25.881286066165199</v>
      </c>
      <c r="M332">
        <v>31.0869404638227</v>
      </c>
      <c r="N332">
        <v>35.006469589597998</v>
      </c>
      <c r="O332">
        <v>37.401486319578503</v>
      </c>
      <c r="P332">
        <v>40.586955301652303</v>
      </c>
      <c r="Q332">
        <v>45.853412481324398</v>
      </c>
      <c r="R332">
        <v>51.956325574205401</v>
      </c>
      <c r="S332">
        <v>56.6661102140583</v>
      </c>
      <c r="T332">
        <v>61.266421609288003</v>
      </c>
      <c r="U332">
        <v>65.163577775823498</v>
      </c>
      <c r="V332">
        <v>69.031856408991302</v>
      </c>
    </row>
    <row r="333" spans="1:22" x14ac:dyDescent="0.25">
      <c r="A333" s="12" t="s">
        <v>42</v>
      </c>
      <c r="B333" s="12" t="s">
        <v>77</v>
      </c>
      <c r="C333" s="12" t="s">
        <v>124</v>
      </c>
      <c r="D333">
        <v>3.68797299962297</v>
      </c>
      <c r="E333">
        <v>4.0328511706324504</v>
      </c>
      <c r="F333">
        <v>4.5925827199595304</v>
      </c>
      <c r="G333">
        <v>5.65982992388646</v>
      </c>
      <c r="H333">
        <v>7.2070538641665003</v>
      </c>
      <c r="I333">
        <v>8.8502497277767507</v>
      </c>
      <c r="J333">
        <v>10.662295861308801</v>
      </c>
      <c r="K333">
        <v>13.139706420343</v>
      </c>
      <c r="L333">
        <v>16.2726262717912</v>
      </c>
      <c r="M333">
        <v>20.31647420422</v>
      </c>
      <c r="N333">
        <v>24.738188260524002</v>
      </c>
      <c r="O333">
        <v>28.0756341908323</v>
      </c>
      <c r="P333">
        <v>30.0828560910692</v>
      </c>
      <c r="Q333">
        <v>32.774296211525296</v>
      </c>
      <c r="R333">
        <v>37.368403158400596</v>
      </c>
      <c r="S333">
        <v>42.786515137007001</v>
      </c>
      <c r="T333">
        <v>47.112655296320497</v>
      </c>
      <c r="U333">
        <v>51.416014249462997</v>
      </c>
      <c r="V333">
        <v>55.222807491955699</v>
      </c>
    </row>
    <row r="334" spans="1:22" x14ac:dyDescent="0.25">
      <c r="A334" s="12" t="s">
        <v>42</v>
      </c>
      <c r="B334" s="12" t="s">
        <v>77</v>
      </c>
      <c r="C334" s="12" t="s">
        <v>125</v>
      </c>
      <c r="D334">
        <v>1.7597559999999901</v>
      </c>
      <c r="E334">
        <v>2.0665909877903301</v>
      </c>
      <c r="F334">
        <v>2.2929275547238501</v>
      </c>
      <c r="G334">
        <v>2.6632529398570002</v>
      </c>
      <c r="H334">
        <v>3.3689091233116102</v>
      </c>
      <c r="I334">
        <v>4.4416400726785996</v>
      </c>
      <c r="J334">
        <v>5.6055351580058703</v>
      </c>
      <c r="K334">
        <v>6.9246356845089503</v>
      </c>
      <c r="L334">
        <v>8.7625915957082796</v>
      </c>
      <c r="M334">
        <v>11.097470002616699</v>
      </c>
      <c r="N334">
        <v>14.158135705200699</v>
      </c>
      <c r="O334">
        <v>17.5961714173656</v>
      </c>
      <c r="P334">
        <v>20.2093003933361</v>
      </c>
      <c r="Q334">
        <v>21.722300798468599</v>
      </c>
      <c r="R334">
        <v>23.825614081151699</v>
      </c>
      <c r="S334">
        <v>27.4831405706487</v>
      </c>
      <c r="T334">
        <v>32.016872827169998</v>
      </c>
      <c r="U334">
        <v>35.724737613505098</v>
      </c>
      <c r="V334">
        <v>39.547500867739402</v>
      </c>
    </row>
    <row r="335" spans="1:22" x14ac:dyDescent="0.25">
      <c r="A335" s="12" t="s">
        <v>42</v>
      </c>
      <c r="B335" s="12" t="s">
        <v>77</v>
      </c>
      <c r="C335" s="12" t="s">
        <v>126</v>
      </c>
      <c r="D335">
        <v>0.61863699999999899</v>
      </c>
      <c r="E335">
        <v>0.733702723278844</v>
      </c>
      <c r="F335">
        <v>0.88340546352184501</v>
      </c>
      <c r="G335">
        <v>1.0007994202798101</v>
      </c>
      <c r="H335">
        <v>1.1916800741886799</v>
      </c>
      <c r="I335">
        <v>1.5728376246396301</v>
      </c>
      <c r="J335">
        <v>2.17782008626149</v>
      </c>
      <c r="K335">
        <v>2.8740649162218102</v>
      </c>
      <c r="L335">
        <v>3.69169561806727</v>
      </c>
      <c r="M335">
        <v>4.8727411822675997</v>
      </c>
      <c r="N335">
        <v>6.3818558448157798</v>
      </c>
      <c r="O335">
        <v>8.4151553927347003</v>
      </c>
      <c r="P335">
        <v>10.7912260670845</v>
      </c>
      <c r="Q335">
        <v>12.6112796886349</v>
      </c>
      <c r="R335">
        <v>13.643138444988899</v>
      </c>
      <c r="S335">
        <v>15.075285584232899</v>
      </c>
      <c r="T335">
        <v>17.7242744548901</v>
      </c>
      <c r="U335">
        <v>21.152565294317601</v>
      </c>
      <c r="V335">
        <v>24.0576213767973</v>
      </c>
    </row>
    <row r="336" spans="1:22" x14ac:dyDescent="0.25">
      <c r="A336" s="12" t="s">
        <v>42</v>
      </c>
      <c r="B336" s="12" t="s">
        <v>77</v>
      </c>
      <c r="C336" s="12" t="s">
        <v>127</v>
      </c>
      <c r="D336">
        <v>0.12397499999929699</v>
      </c>
      <c r="E336">
        <v>0.176418185030007</v>
      </c>
      <c r="F336">
        <v>0.21304920847012099</v>
      </c>
      <c r="G336">
        <v>0.26583401556352398</v>
      </c>
      <c r="H336">
        <v>0.30895581575063502</v>
      </c>
      <c r="I336">
        <v>0.38353650908318099</v>
      </c>
      <c r="J336">
        <v>0.53591243640798603</v>
      </c>
      <c r="K336">
        <v>0.79985745346352199</v>
      </c>
      <c r="L336">
        <v>1.1264712707906901</v>
      </c>
      <c r="M336">
        <v>1.5360432112660201</v>
      </c>
      <c r="N336">
        <v>2.1496526241451601</v>
      </c>
      <c r="O336">
        <v>2.9599463797046499</v>
      </c>
      <c r="P336">
        <v>4.0992910740711803</v>
      </c>
      <c r="Q336">
        <v>5.49784939334842</v>
      </c>
      <c r="R336">
        <v>6.61627992707822</v>
      </c>
      <c r="S336">
        <v>7.2265241012247401</v>
      </c>
      <c r="T336">
        <v>8.1062671958909505</v>
      </c>
      <c r="U336">
        <v>9.7874330630953104</v>
      </c>
      <c r="V336">
        <v>12.0824177036286</v>
      </c>
    </row>
    <row r="337" spans="1:22" x14ac:dyDescent="0.25">
      <c r="A337" s="12" t="s">
        <v>42</v>
      </c>
      <c r="B337" s="12" t="s">
        <v>77</v>
      </c>
      <c r="C337" s="12" t="s">
        <v>128</v>
      </c>
      <c r="D337">
        <v>1.48429999999999E-2</v>
      </c>
      <c r="E337">
        <v>2.1830229818815602E-2</v>
      </c>
      <c r="F337">
        <v>3.2475773732472499E-2</v>
      </c>
      <c r="G337">
        <v>4.03411939962737E-2</v>
      </c>
      <c r="H337">
        <v>5.2676382469627997E-2</v>
      </c>
      <c r="I337">
        <v>6.4141973541215494E-2</v>
      </c>
      <c r="J337">
        <v>8.3688604205087502E-2</v>
      </c>
      <c r="K337">
        <v>0.12786202917575301</v>
      </c>
      <c r="L337">
        <v>0.209994640029743</v>
      </c>
      <c r="M337">
        <v>0.322388543275831</v>
      </c>
      <c r="N337">
        <v>0.475605718536318</v>
      </c>
      <c r="O337">
        <v>0.71821025749059597</v>
      </c>
      <c r="P337">
        <v>1.0589745096891701</v>
      </c>
      <c r="Q337">
        <v>1.5660833561743299</v>
      </c>
      <c r="R337">
        <v>2.2390582910524799</v>
      </c>
      <c r="S337">
        <v>2.8113914110535401</v>
      </c>
      <c r="T337">
        <v>3.1413578667186202</v>
      </c>
      <c r="U337">
        <v>3.6157493992808201</v>
      </c>
      <c r="V337">
        <v>4.5357807327630804</v>
      </c>
    </row>
    <row r="338" spans="1:22" x14ac:dyDescent="0.25">
      <c r="A338" s="12" t="s">
        <v>42</v>
      </c>
      <c r="B338" s="12" t="s">
        <v>78</v>
      </c>
      <c r="C338" s="12" t="s">
        <v>87</v>
      </c>
      <c r="D338">
        <v>28.954937999999899</v>
      </c>
      <c r="E338">
        <v>28.1381038892779</v>
      </c>
      <c r="F338">
        <v>28.309774383361599</v>
      </c>
      <c r="G338">
        <v>28.1690219268575</v>
      </c>
      <c r="H338">
        <v>27.845858867941701</v>
      </c>
      <c r="I338">
        <v>27.748428943782201</v>
      </c>
      <c r="J338">
        <v>27.917353564393299</v>
      </c>
      <c r="K338">
        <v>28.002505904336701</v>
      </c>
      <c r="L338">
        <v>27.891700591861898</v>
      </c>
      <c r="M338">
        <v>27.677910213314501</v>
      </c>
      <c r="N338">
        <v>27.458595164181698</v>
      </c>
      <c r="O338">
        <v>27.2511208204632</v>
      </c>
      <c r="P338">
        <v>27.005479458762998</v>
      </c>
      <c r="Q338">
        <v>26.682798961963801</v>
      </c>
      <c r="R338">
        <v>26.255620968263599</v>
      </c>
      <c r="S338">
        <v>25.734014939722901</v>
      </c>
      <c r="T338">
        <v>25.199593925095598</v>
      </c>
      <c r="U338">
        <v>24.6368583182504</v>
      </c>
      <c r="V338">
        <v>24.048926045363402</v>
      </c>
    </row>
    <row r="339" spans="1:22" x14ac:dyDescent="0.25">
      <c r="A339" s="12" t="s">
        <v>42</v>
      </c>
      <c r="B339" s="12" t="s">
        <v>78</v>
      </c>
      <c r="C339" s="12" t="s">
        <v>88</v>
      </c>
      <c r="D339">
        <v>28.117477999999998</v>
      </c>
      <c r="E339">
        <v>28.560497106402298</v>
      </c>
      <c r="F339">
        <v>29.842441431389599</v>
      </c>
      <c r="G339">
        <v>28.9659965424318</v>
      </c>
      <c r="H339">
        <v>29.111430168751799</v>
      </c>
      <c r="I339">
        <v>28.931671673129699</v>
      </c>
      <c r="J339">
        <v>28.574382603439201</v>
      </c>
      <c r="K339">
        <v>28.4591454908537</v>
      </c>
      <c r="L339">
        <v>28.613659278224102</v>
      </c>
      <c r="M339">
        <v>28.676599807699201</v>
      </c>
      <c r="N339">
        <v>28.5325863299113</v>
      </c>
      <c r="O339">
        <v>28.2558644369539</v>
      </c>
      <c r="P339">
        <v>27.9441191388444</v>
      </c>
      <c r="Q339">
        <v>27.6497259438956</v>
      </c>
      <c r="R339">
        <v>27.323395431164801</v>
      </c>
      <c r="S339">
        <v>26.9233019223492</v>
      </c>
      <c r="T339">
        <v>26.421943393944101</v>
      </c>
      <c r="U339">
        <v>25.829966142614701</v>
      </c>
      <c r="V339">
        <v>25.229339155056099</v>
      </c>
    </row>
    <row r="340" spans="1:22" x14ac:dyDescent="0.25">
      <c r="A340" s="12" t="s">
        <v>42</v>
      </c>
      <c r="B340" s="12" t="s">
        <v>78</v>
      </c>
      <c r="C340" s="12" t="s">
        <v>89</v>
      </c>
      <c r="D340">
        <v>0.15440396996517899</v>
      </c>
      <c r="E340">
        <v>0.282471643073538</v>
      </c>
      <c r="F340">
        <v>0.39828254447049399</v>
      </c>
      <c r="G340">
        <v>0.64416095350723002</v>
      </c>
      <c r="H340">
        <v>0.88225142716210303</v>
      </c>
      <c r="I340">
        <v>1.12503703380196</v>
      </c>
      <c r="J340">
        <v>1.49918877277137</v>
      </c>
      <c r="K340">
        <v>2.02778043605645</v>
      </c>
      <c r="L340">
        <v>3.0110419918620699</v>
      </c>
      <c r="M340">
        <v>3.90381250082496</v>
      </c>
      <c r="N340">
        <v>5.0674235126865703</v>
      </c>
      <c r="O340">
        <v>6.6763039159886297</v>
      </c>
      <c r="P340">
        <v>8.3615493343636107</v>
      </c>
      <c r="Q340">
        <v>10.3151505378304</v>
      </c>
      <c r="R340">
        <v>12.2005915142818</v>
      </c>
      <c r="S340">
        <v>14.653765663204901</v>
      </c>
      <c r="T340">
        <v>17.1343185056636</v>
      </c>
      <c r="U340">
        <v>19.058993545793399</v>
      </c>
      <c r="V340">
        <v>20.415279904907301</v>
      </c>
    </row>
    <row r="341" spans="1:22" x14ac:dyDescent="0.25">
      <c r="A341" s="12" t="s">
        <v>42</v>
      </c>
      <c r="B341" s="12" t="s">
        <v>78</v>
      </c>
      <c r="C341" s="12" t="s">
        <v>90</v>
      </c>
      <c r="D341">
        <v>29.967005980380598</v>
      </c>
      <c r="E341">
        <v>28.298399396365099</v>
      </c>
      <c r="F341">
        <v>28.7163035408614</v>
      </c>
      <c r="G341">
        <v>30.006974710462501</v>
      </c>
      <c r="H341">
        <v>29.138466707224399</v>
      </c>
      <c r="I341">
        <v>29.282634635381001</v>
      </c>
      <c r="J341">
        <v>29.098540864984699</v>
      </c>
      <c r="K341">
        <v>28.737453147269299</v>
      </c>
      <c r="L341">
        <v>28.6208589019787</v>
      </c>
      <c r="M341">
        <v>28.774025477849001</v>
      </c>
      <c r="N341">
        <v>28.833617479217398</v>
      </c>
      <c r="O341">
        <v>28.667502021328701</v>
      </c>
      <c r="P341">
        <v>28.368783165919101</v>
      </c>
      <c r="Q341">
        <v>28.035799070716301</v>
      </c>
      <c r="R341">
        <v>27.7208497577044</v>
      </c>
      <c r="S341">
        <v>27.3750400875218</v>
      </c>
      <c r="T341">
        <v>26.9561758276955</v>
      </c>
      <c r="U341">
        <v>26.4368065160964</v>
      </c>
      <c r="V341">
        <v>25.827709974102699</v>
      </c>
    </row>
    <row r="342" spans="1:22" x14ac:dyDescent="0.25">
      <c r="A342" s="12" t="s">
        <v>42</v>
      </c>
      <c r="B342" s="12" t="s">
        <v>78</v>
      </c>
      <c r="C342" s="12" t="s">
        <v>91</v>
      </c>
      <c r="D342">
        <v>31.279799998011299</v>
      </c>
      <c r="E342">
        <v>30.195990950203399</v>
      </c>
      <c r="F342">
        <v>28.4958595819447</v>
      </c>
      <c r="G342">
        <v>28.917812488648199</v>
      </c>
      <c r="H342">
        <v>30.219251267566399</v>
      </c>
      <c r="I342">
        <v>29.3593729416759</v>
      </c>
      <c r="J342">
        <v>29.504547262668101</v>
      </c>
      <c r="K342">
        <v>29.317899175125699</v>
      </c>
      <c r="L342">
        <v>28.9540430488588</v>
      </c>
      <c r="M342">
        <v>28.836795112607199</v>
      </c>
      <c r="N342">
        <v>28.988839077168599</v>
      </c>
      <c r="O342">
        <v>29.018981346085901</v>
      </c>
      <c r="P342">
        <v>28.8235694535169</v>
      </c>
      <c r="Q342">
        <v>28.495789649743902</v>
      </c>
      <c r="R342">
        <v>28.1345576044815</v>
      </c>
      <c r="S342">
        <v>27.7921066680364</v>
      </c>
      <c r="T342">
        <v>27.420056831380499</v>
      </c>
      <c r="U342">
        <v>26.9760245338265</v>
      </c>
      <c r="V342">
        <v>26.4326008725177</v>
      </c>
    </row>
    <row r="343" spans="1:22" x14ac:dyDescent="0.25">
      <c r="A343" s="12" t="s">
        <v>42</v>
      </c>
      <c r="B343" s="12" t="s">
        <v>78</v>
      </c>
      <c r="C343" s="12" t="s">
        <v>92</v>
      </c>
      <c r="D343">
        <v>32.838711997573</v>
      </c>
      <c r="E343">
        <v>33.021393489447497</v>
      </c>
      <c r="F343">
        <v>31.7210355023131</v>
      </c>
      <c r="G343">
        <v>30.003271010529701</v>
      </c>
      <c r="H343">
        <v>30.439900365214999</v>
      </c>
      <c r="I343">
        <v>31.801172479381201</v>
      </c>
      <c r="J343">
        <v>30.961616457225901</v>
      </c>
      <c r="K343">
        <v>31.1067116227889</v>
      </c>
      <c r="L343">
        <v>30.8963142437158</v>
      </c>
      <c r="M343">
        <v>30.503237694606401</v>
      </c>
      <c r="N343">
        <v>30.368360853042301</v>
      </c>
      <c r="O343">
        <v>30.310778076788399</v>
      </c>
      <c r="P343">
        <v>30.136978456210802</v>
      </c>
      <c r="Q343">
        <v>29.739525271213001</v>
      </c>
      <c r="R343">
        <v>29.2131327221757</v>
      </c>
      <c r="S343">
        <v>28.659701093327101</v>
      </c>
      <c r="T343">
        <v>28.131596995904399</v>
      </c>
      <c r="U343">
        <v>27.582843893370701</v>
      </c>
      <c r="V343">
        <v>26.9705659491528</v>
      </c>
    </row>
    <row r="344" spans="1:22" x14ac:dyDescent="0.25">
      <c r="A344" s="12" t="s">
        <v>42</v>
      </c>
      <c r="B344" s="12" t="s">
        <v>78</v>
      </c>
      <c r="C344" s="12" t="s">
        <v>93</v>
      </c>
      <c r="D344">
        <v>32.641567001919803</v>
      </c>
      <c r="E344">
        <v>34.321866730263899</v>
      </c>
      <c r="F344">
        <v>34.373138274217197</v>
      </c>
      <c r="G344">
        <v>33.070664358944903</v>
      </c>
      <c r="H344">
        <v>31.364333941597</v>
      </c>
      <c r="I344">
        <v>31.8171838016248</v>
      </c>
      <c r="J344">
        <v>33.228378932541197</v>
      </c>
      <c r="K344">
        <v>32.430292664597197</v>
      </c>
      <c r="L344">
        <v>32.565478769017602</v>
      </c>
      <c r="M344">
        <v>32.321121244235002</v>
      </c>
      <c r="N344">
        <v>31.893575788912099</v>
      </c>
      <c r="O344">
        <v>31.5691974241727</v>
      </c>
      <c r="P344">
        <v>31.3256601162878</v>
      </c>
      <c r="Q344">
        <v>30.969630838639201</v>
      </c>
      <c r="R344">
        <v>30.3917521312876</v>
      </c>
      <c r="S344">
        <v>29.6889392199664</v>
      </c>
      <c r="T344">
        <v>28.965864321816301</v>
      </c>
      <c r="U344">
        <v>28.276032050894798</v>
      </c>
      <c r="V344">
        <v>27.575672912716701</v>
      </c>
    </row>
    <row r="345" spans="1:22" x14ac:dyDescent="0.25">
      <c r="A345" s="12" t="s">
        <v>42</v>
      </c>
      <c r="B345" s="12" t="s">
        <v>78</v>
      </c>
      <c r="C345" s="12" t="s">
        <v>94</v>
      </c>
      <c r="D345">
        <v>34.431383005009799</v>
      </c>
      <c r="E345">
        <v>33.5216070750486</v>
      </c>
      <c r="F345">
        <v>35.153085193850899</v>
      </c>
      <c r="G345">
        <v>35.280149070288402</v>
      </c>
      <c r="H345">
        <v>33.987408373041099</v>
      </c>
      <c r="I345">
        <v>32.3012617230888</v>
      </c>
      <c r="J345">
        <v>32.772181332726298</v>
      </c>
      <c r="K345">
        <v>34.2191238325303</v>
      </c>
      <c r="L345">
        <v>33.457825626035003</v>
      </c>
      <c r="M345">
        <v>33.588950096214901</v>
      </c>
      <c r="N345">
        <v>33.323886438384498</v>
      </c>
      <c r="O345">
        <v>32.764928996505702</v>
      </c>
      <c r="P345">
        <v>32.3096012634971</v>
      </c>
      <c r="Q345">
        <v>31.9358001678956</v>
      </c>
      <c r="R345">
        <v>31.450077383899899</v>
      </c>
      <c r="S345">
        <v>30.743159270293901</v>
      </c>
      <c r="T345">
        <v>29.9143349478143</v>
      </c>
      <c r="U345">
        <v>29.0706248061487</v>
      </c>
      <c r="V345">
        <v>28.267224269204402</v>
      </c>
    </row>
    <row r="346" spans="1:22" x14ac:dyDescent="0.25">
      <c r="A346" s="12" t="s">
        <v>42</v>
      </c>
      <c r="B346" s="12" t="s">
        <v>78</v>
      </c>
      <c r="C346" s="12" t="s">
        <v>95</v>
      </c>
      <c r="D346">
        <v>35.108241004134399</v>
      </c>
      <c r="E346">
        <v>34.892077814860997</v>
      </c>
      <c r="F346">
        <v>33.988264436111201</v>
      </c>
      <c r="G346">
        <v>35.685843769476598</v>
      </c>
      <c r="H346">
        <v>35.874451337796799</v>
      </c>
      <c r="I346">
        <v>34.595992852395298</v>
      </c>
      <c r="J346">
        <v>32.929996138897501</v>
      </c>
      <c r="K346">
        <v>33.418837925656199</v>
      </c>
      <c r="L346">
        <v>34.8955347682503</v>
      </c>
      <c r="M346">
        <v>34.163492785507998</v>
      </c>
      <c r="N346">
        <v>34.298236862304996</v>
      </c>
      <c r="O346">
        <v>33.948290451163302</v>
      </c>
      <c r="P346">
        <v>33.2962307897171</v>
      </c>
      <c r="Q346">
        <v>32.748181296774199</v>
      </c>
      <c r="R346">
        <v>32.281864518975397</v>
      </c>
      <c r="S346">
        <v>31.703636915784699</v>
      </c>
      <c r="T346">
        <v>30.9048194273673</v>
      </c>
      <c r="U346">
        <v>29.986837567599402</v>
      </c>
      <c r="V346">
        <v>29.058864447950601</v>
      </c>
    </row>
    <row r="347" spans="1:22" x14ac:dyDescent="0.25">
      <c r="A347" s="12" t="s">
        <v>42</v>
      </c>
      <c r="B347" s="12" t="s">
        <v>78</v>
      </c>
      <c r="C347" s="12" t="s">
        <v>96</v>
      </c>
      <c r="D347">
        <v>35.960032003419997</v>
      </c>
      <c r="E347">
        <v>35.229435949271597</v>
      </c>
      <c r="F347">
        <v>35.038180594763404</v>
      </c>
      <c r="G347">
        <v>34.198428873464202</v>
      </c>
      <c r="H347">
        <v>35.944232792531501</v>
      </c>
      <c r="I347">
        <v>36.184952142876703</v>
      </c>
      <c r="J347">
        <v>34.930059943609002</v>
      </c>
      <c r="K347">
        <v>33.290951272568897</v>
      </c>
      <c r="L347">
        <v>33.799947656400498</v>
      </c>
      <c r="M347">
        <v>35.301662597047603</v>
      </c>
      <c r="N347">
        <v>34.5954051881655</v>
      </c>
      <c r="O347">
        <v>34.684672297711899</v>
      </c>
      <c r="P347">
        <v>34.2817999216985</v>
      </c>
      <c r="Q347">
        <v>33.571521273670299</v>
      </c>
      <c r="R347">
        <v>32.964564916756302</v>
      </c>
      <c r="S347">
        <v>32.438971838078899</v>
      </c>
      <c r="T347">
        <v>31.801408734526898</v>
      </c>
      <c r="U347">
        <v>30.944093630696699</v>
      </c>
      <c r="V347">
        <v>29.970166925357798</v>
      </c>
    </row>
    <row r="348" spans="1:22" x14ac:dyDescent="0.25">
      <c r="A348" s="12" t="s">
        <v>42</v>
      </c>
      <c r="B348" s="12" t="s">
        <v>78</v>
      </c>
      <c r="C348" s="12" t="s">
        <v>97</v>
      </c>
      <c r="D348">
        <v>28.220459999999999</v>
      </c>
      <c r="E348">
        <v>29.531339630310601</v>
      </c>
      <c r="F348">
        <v>28.646511279897801</v>
      </c>
      <c r="G348">
        <v>28.799463193851199</v>
      </c>
      <c r="H348">
        <v>28.6325152449017</v>
      </c>
      <c r="I348">
        <v>28.286086798264499</v>
      </c>
      <c r="J348">
        <v>28.176260453331501</v>
      </c>
      <c r="K348">
        <v>28.3349454491484</v>
      </c>
      <c r="L348">
        <v>28.4055502073297</v>
      </c>
      <c r="M348">
        <v>28.273600848304898</v>
      </c>
      <c r="N348">
        <v>28.035641981340799</v>
      </c>
      <c r="O348">
        <v>27.7605336535416</v>
      </c>
      <c r="P348">
        <v>27.501078863755701</v>
      </c>
      <c r="Q348">
        <v>27.2074989676798</v>
      </c>
      <c r="R348">
        <v>26.838949978883299</v>
      </c>
      <c r="S348">
        <v>26.367886710928801</v>
      </c>
      <c r="T348">
        <v>25.804686878238801</v>
      </c>
      <c r="U348">
        <v>25.231137500459301</v>
      </c>
      <c r="V348">
        <v>24.632049103109502</v>
      </c>
    </row>
    <row r="349" spans="1:22" x14ac:dyDescent="0.25">
      <c r="A349" s="12" t="s">
        <v>42</v>
      </c>
      <c r="B349" s="12" t="s">
        <v>78</v>
      </c>
      <c r="C349" s="12" t="s">
        <v>98</v>
      </c>
      <c r="D349">
        <v>33.393476000291898</v>
      </c>
      <c r="E349">
        <v>35.810022714531101</v>
      </c>
      <c r="F349">
        <v>35.1237147212954</v>
      </c>
      <c r="G349">
        <v>35.005833146287998</v>
      </c>
      <c r="H349">
        <v>34.226151974923603</v>
      </c>
      <c r="I349">
        <v>36.013186149761097</v>
      </c>
      <c r="J349">
        <v>36.300839966982799</v>
      </c>
      <c r="K349">
        <v>35.078406410612097</v>
      </c>
      <c r="L349">
        <v>33.473444794928803</v>
      </c>
      <c r="M349">
        <v>34.005802493148899</v>
      </c>
      <c r="N349">
        <v>35.530934839851703</v>
      </c>
      <c r="O349">
        <v>34.8019254282137</v>
      </c>
      <c r="P349">
        <v>34.8653148975352</v>
      </c>
      <c r="Q349">
        <v>34.432257617220301</v>
      </c>
      <c r="R349">
        <v>33.688207988791802</v>
      </c>
      <c r="S349">
        <v>33.046193731487499</v>
      </c>
      <c r="T349">
        <v>32.484754929287803</v>
      </c>
      <c r="U349">
        <v>31.8113057131253</v>
      </c>
      <c r="V349">
        <v>30.9191040792664</v>
      </c>
    </row>
    <row r="350" spans="1:22" x14ac:dyDescent="0.25">
      <c r="A350" s="12" t="s">
        <v>42</v>
      </c>
      <c r="B350" s="12" t="s">
        <v>78</v>
      </c>
      <c r="C350" s="12" t="s">
        <v>99</v>
      </c>
      <c r="D350">
        <v>30.918700999177201</v>
      </c>
      <c r="E350">
        <v>33.025764605318599</v>
      </c>
      <c r="F350">
        <v>35.462779153205403</v>
      </c>
      <c r="G350">
        <v>34.8729827906783</v>
      </c>
      <c r="H350">
        <v>34.829476089469601</v>
      </c>
      <c r="I350">
        <v>34.115378375738104</v>
      </c>
      <c r="J350">
        <v>35.938497808660699</v>
      </c>
      <c r="K350">
        <v>36.275953584803098</v>
      </c>
      <c r="L350">
        <v>35.094963955970002</v>
      </c>
      <c r="M350">
        <v>33.532030114628</v>
      </c>
      <c r="N350">
        <v>34.091404082497903</v>
      </c>
      <c r="O350">
        <v>35.606887280117299</v>
      </c>
      <c r="P350">
        <v>34.870001097711601</v>
      </c>
      <c r="Q350">
        <v>34.921665132563199</v>
      </c>
      <c r="R350">
        <v>34.4736748958059</v>
      </c>
      <c r="S350">
        <v>33.711854043492899</v>
      </c>
      <c r="T350">
        <v>33.050283395855899</v>
      </c>
      <c r="U350">
        <v>32.468242448401803</v>
      </c>
      <c r="V350">
        <v>31.7741078755008</v>
      </c>
    </row>
    <row r="351" spans="1:22" x14ac:dyDescent="0.25">
      <c r="A351" s="12" t="s">
        <v>42</v>
      </c>
      <c r="B351" s="12" t="s">
        <v>78</v>
      </c>
      <c r="C351" s="12" t="s">
        <v>100</v>
      </c>
      <c r="D351">
        <v>29.1864470055475</v>
      </c>
      <c r="E351">
        <v>30.3154740508209</v>
      </c>
      <c r="F351">
        <v>32.447653644339503</v>
      </c>
      <c r="G351">
        <v>34.935505749075297</v>
      </c>
      <c r="H351">
        <v>34.4572414891013</v>
      </c>
      <c r="I351">
        <v>34.4998004965192</v>
      </c>
      <c r="J351">
        <v>33.857119130896699</v>
      </c>
      <c r="K351">
        <v>35.719349960779901</v>
      </c>
      <c r="L351">
        <v>36.116016726143101</v>
      </c>
      <c r="M351">
        <v>34.988515122103898</v>
      </c>
      <c r="N351">
        <v>33.479413475185503</v>
      </c>
      <c r="O351">
        <v>34.048655043750699</v>
      </c>
      <c r="P351">
        <v>35.564979863573598</v>
      </c>
      <c r="Q351">
        <v>34.835262005470597</v>
      </c>
      <c r="R351">
        <v>34.887341749192501</v>
      </c>
      <c r="S351">
        <v>34.436914974878</v>
      </c>
      <c r="T351">
        <v>33.669920386459602</v>
      </c>
      <c r="U351">
        <v>33.000854371763801</v>
      </c>
      <c r="V351">
        <v>32.409684505499897</v>
      </c>
    </row>
    <row r="352" spans="1:22" x14ac:dyDescent="0.25">
      <c r="A352" s="12" t="s">
        <v>42</v>
      </c>
      <c r="B352" s="12" t="s">
        <v>78</v>
      </c>
      <c r="C352" s="12" t="s">
        <v>101</v>
      </c>
      <c r="D352">
        <v>23.2849706633958</v>
      </c>
      <c r="E352">
        <v>28.233885001891501</v>
      </c>
      <c r="F352">
        <v>29.4171769944784</v>
      </c>
      <c r="G352">
        <v>31.587649316225001</v>
      </c>
      <c r="H352">
        <v>34.1226001804784</v>
      </c>
      <c r="I352">
        <v>33.783588524185802</v>
      </c>
      <c r="J352">
        <v>33.922254142572001</v>
      </c>
      <c r="K352">
        <v>33.370651292418998</v>
      </c>
      <c r="L352">
        <v>35.2763196535224</v>
      </c>
      <c r="M352">
        <v>35.745563731940102</v>
      </c>
      <c r="N352">
        <v>34.693055553760601</v>
      </c>
      <c r="O352">
        <v>33.241955728643397</v>
      </c>
      <c r="P352">
        <v>33.8396844619433</v>
      </c>
      <c r="Q352">
        <v>35.375612234689598</v>
      </c>
      <c r="R352">
        <v>34.6758189397829</v>
      </c>
      <c r="S352">
        <v>34.745614952805198</v>
      </c>
      <c r="T352">
        <v>34.309724235485596</v>
      </c>
      <c r="U352">
        <v>33.553996281895003</v>
      </c>
      <c r="V352">
        <v>32.891952432422897</v>
      </c>
    </row>
    <row r="353" spans="1:22" x14ac:dyDescent="0.25">
      <c r="A353" s="12" t="s">
        <v>42</v>
      </c>
      <c r="B353" s="12" t="s">
        <v>78</v>
      </c>
      <c r="C353" s="12" t="s">
        <v>102</v>
      </c>
      <c r="D353">
        <v>20.544587304503398</v>
      </c>
      <c r="E353">
        <v>22.018792610436801</v>
      </c>
      <c r="F353">
        <v>26.835577098189798</v>
      </c>
      <c r="G353">
        <v>28.075532923831599</v>
      </c>
      <c r="H353">
        <v>30.270496161431101</v>
      </c>
      <c r="I353">
        <v>32.847668871611198</v>
      </c>
      <c r="J353">
        <v>32.676599400688602</v>
      </c>
      <c r="K353">
        <v>32.942685948385403</v>
      </c>
      <c r="L353">
        <v>32.513414924436702</v>
      </c>
      <c r="M353">
        <v>34.466098937454802</v>
      </c>
      <c r="N353">
        <v>35.033783113772202</v>
      </c>
      <c r="O353">
        <v>34.084155406934997</v>
      </c>
      <c r="P353">
        <v>32.7370824662055</v>
      </c>
      <c r="Q353">
        <v>33.396456494533801</v>
      </c>
      <c r="R353">
        <v>34.975753049161</v>
      </c>
      <c r="S353">
        <v>34.337937437704802</v>
      </c>
      <c r="T353">
        <v>34.448140764922798</v>
      </c>
      <c r="U353">
        <v>34.048679029824001</v>
      </c>
      <c r="V353">
        <v>33.322899019645099</v>
      </c>
    </row>
    <row r="354" spans="1:22" x14ac:dyDescent="0.25">
      <c r="A354" s="12" t="s">
        <v>42</v>
      </c>
      <c r="B354" s="12" t="s">
        <v>78</v>
      </c>
      <c r="C354" s="12" t="s">
        <v>103</v>
      </c>
      <c r="D354">
        <v>17.365337166686199</v>
      </c>
      <c r="E354">
        <v>18.524744034712601</v>
      </c>
      <c r="F354">
        <v>20.047145399755699</v>
      </c>
      <c r="G354">
        <v>24.6505365128066</v>
      </c>
      <c r="H354">
        <v>25.951423086047601</v>
      </c>
      <c r="I354">
        <v>28.161924727544498</v>
      </c>
      <c r="J354">
        <v>30.7674979811211</v>
      </c>
      <c r="K354">
        <v>30.8431454441216</v>
      </c>
      <c r="L354">
        <v>31.294887433027299</v>
      </c>
      <c r="M354">
        <v>31.0451863561686</v>
      </c>
      <c r="N354">
        <v>33.0635675627327</v>
      </c>
      <c r="O354">
        <v>33.774417161263003</v>
      </c>
      <c r="P354">
        <v>32.996750310336303</v>
      </c>
      <c r="Q354">
        <v>31.828007278829102</v>
      </c>
      <c r="R354">
        <v>32.594329981288702</v>
      </c>
      <c r="S354">
        <v>34.246963992080801</v>
      </c>
      <c r="T354">
        <v>33.712449447488297</v>
      </c>
      <c r="U354">
        <v>33.890630203537398</v>
      </c>
      <c r="V354">
        <v>33.550169844806597</v>
      </c>
    </row>
    <row r="355" spans="1:22" x14ac:dyDescent="0.25">
      <c r="A355" s="12" t="s">
        <v>42</v>
      </c>
      <c r="B355" s="12" t="s">
        <v>78</v>
      </c>
      <c r="C355" s="12" t="s">
        <v>104</v>
      </c>
      <c r="D355">
        <v>14.1955564377313</v>
      </c>
      <c r="E355">
        <v>14.3707574072052</v>
      </c>
      <c r="F355">
        <v>15.593187600657901</v>
      </c>
      <c r="G355">
        <v>17.1518272834799</v>
      </c>
      <c r="H355">
        <v>21.398548180842099</v>
      </c>
      <c r="I355">
        <v>22.757177530486899</v>
      </c>
      <c r="J355">
        <v>24.951099170622399</v>
      </c>
      <c r="K355">
        <v>27.571010812595201</v>
      </c>
      <c r="L355">
        <v>27.9879340518929</v>
      </c>
      <c r="M355">
        <v>28.700782601294801</v>
      </c>
      <c r="N355">
        <v>28.708340403454301</v>
      </c>
      <c r="O355">
        <v>30.808642485132001</v>
      </c>
      <c r="P355">
        <v>31.719470735871901</v>
      </c>
      <c r="Q355">
        <v>31.202563224902999</v>
      </c>
      <c r="R355">
        <v>30.303663630521999</v>
      </c>
      <c r="S355">
        <v>31.222542448793099</v>
      </c>
      <c r="T355">
        <v>32.9669266470639</v>
      </c>
      <c r="U355">
        <v>32.581053021108097</v>
      </c>
      <c r="V355">
        <v>32.846983319742399</v>
      </c>
    </row>
    <row r="356" spans="1:22" x14ac:dyDescent="0.25">
      <c r="A356" s="12" t="s">
        <v>42</v>
      </c>
      <c r="B356" s="12" t="s">
        <v>78</v>
      </c>
      <c r="C356" s="12" t="s">
        <v>105</v>
      </c>
      <c r="D356">
        <v>9.2420509022819104</v>
      </c>
      <c r="E356">
        <v>10.1233006739877</v>
      </c>
      <c r="F356">
        <v>10.5411982524751</v>
      </c>
      <c r="G356">
        <v>11.747143548225999</v>
      </c>
      <c r="H356">
        <v>13.2576605229536</v>
      </c>
      <c r="I356">
        <v>16.922487158572402</v>
      </c>
      <c r="J356">
        <v>18.297343292272402</v>
      </c>
      <c r="K356">
        <v>20.3985598810069</v>
      </c>
      <c r="L356">
        <v>22.9620679771505</v>
      </c>
      <c r="M356">
        <v>23.7827470325281</v>
      </c>
      <c r="N356">
        <v>24.8048214547022</v>
      </c>
      <c r="O356">
        <v>25.143306225957598</v>
      </c>
      <c r="P356">
        <v>27.308012121397098</v>
      </c>
      <c r="Q356">
        <v>28.472681698572899</v>
      </c>
      <c r="R356">
        <v>28.316376712797801</v>
      </c>
      <c r="S356">
        <v>27.788773268772498</v>
      </c>
      <c r="T356">
        <v>28.887059362348801</v>
      </c>
      <c r="U356">
        <v>30.7171541109069</v>
      </c>
      <c r="V356">
        <v>30.515359847838202</v>
      </c>
    </row>
    <row r="357" spans="1:22" x14ac:dyDescent="0.25">
      <c r="A357" s="12" t="s">
        <v>42</v>
      </c>
      <c r="B357" s="12" t="s">
        <v>78</v>
      </c>
      <c r="C357" s="12" t="s">
        <v>106</v>
      </c>
      <c r="D357">
        <v>3.58956831038451</v>
      </c>
      <c r="E357">
        <v>5.1449665091135</v>
      </c>
      <c r="F357">
        <v>5.8954571860522904</v>
      </c>
      <c r="G357">
        <v>6.4124654036850499</v>
      </c>
      <c r="H357">
        <v>7.4206402596545002</v>
      </c>
      <c r="I357">
        <v>8.7052733988509505</v>
      </c>
      <c r="J357">
        <v>11.5248340649271</v>
      </c>
      <c r="K357">
        <v>12.781490460782001</v>
      </c>
      <c r="L357">
        <v>14.6349919574679</v>
      </c>
      <c r="M357">
        <v>16.973427665666801</v>
      </c>
      <c r="N357">
        <v>18.126324692173601</v>
      </c>
      <c r="O357">
        <v>19.426390091928099</v>
      </c>
      <c r="P357">
        <v>20.095338622582599</v>
      </c>
      <c r="Q357">
        <v>22.246029608731899</v>
      </c>
      <c r="R357">
        <v>23.6521630469515</v>
      </c>
      <c r="S357">
        <v>23.9071775091425</v>
      </c>
      <c r="T357">
        <v>23.800391890689198</v>
      </c>
      <c r="U357">
        <v>25.042354598397601</v>
      </c>
      <c r="V357">
        <v>26.862640797856798</v>
      </c>
    </row>
    <row r="358" spans="1:22" x14ac:dyDescent="0.25">
      <c r="A358" s="12" t="s">
        <v>42</v>
      </c>
      <c r="B358" s="12" t="s">
        <v>78</v>
      </c>
      <c r="C358" s="12" t="s">
        <v>107</v>
      </c>
      <c r="D358">
        <v>1.1117197467424</v>
      </c>
      <c r="E358">
        <v>1.37420214573607</v>
      </c>
      <c r="F358">
        <v>2.0837919808094698</v>
      </c>
      <c r="G358">
        <v>2.5483390790416398</v>
      </c>
      <c r="H358">
        <v>2.9363705659851198</v>
      </c>
      <c r="I358">
        <v>3.5771683683207098</v>
      </c>
      <c r="J358">
        <v>4.4540584425235501</v>
      </c>
      <c r="K358">
        <v>6.1959591043859197</v>
      </c>
      <c r="L358">
        <v>7.1465575393446104</v>
      </c>
      <c r="M358">
        <v>8.5419556484255104</v>
      </c>
      <c r="N358">
        <v>10.360299430069199</v>
      </c>
      <c r="O358">
        <v>11.5914959474698</v>
      </c>
      <c r="P358">
        <v>12.943575488563299</v>
      </c>
      <c r="Q358">
        <v>13.8207505340045</v>
      </c>
      <c r="R358">
        <v>15.7546996413665</v>
      </c>
      <c r="S358">
        <v>17.216101454512</v>
      </c>
      <c r="T358">
        <v>17.774160344726901</v>
      </c>
      <c r="U358">
        <v>18.016614800715701</v>
      </c>
      <c r="V358">
        <v>19.216248859252399</v>
      </c>
    </row>
    <row r="359" spans="1:22" x14ac:dyDescent="0.25">
      <c r="A359" s="12" t="s">
        <v>42</v>
      </c>
      <c r="B359" s="12" t="s">
        <v>78</v>
      </c>
      <c r="C359" s="12" t="s">
        <v>108</v>
      </c>
      <c r="D359">
        <v>30.486342</v>
      </c>
      <c r="E359">
        <v>29.626411022365399</v>
      </c>
      <c r="F359">
        <v>29.807818300720399</v>
      </c>
      <c r="G359">
        <v>29.660028864629702</v>
      </c>
      <c r="H359">
        <v>29.320046681969401</v>
      </c>
      <c r="I359">
        <v>29.217729922173401</v>
      </c>
      <c r="J359">
        <v>29.397344330025401</v>
      </c>
      <c r="K359">
        <v>29.486864861118399</v>
      </c>
      <c r="L359">
        <v>29.369844123725901</v>
      </c>
      <c r="M359">
        <v>29.143607515006501</v>
      </c>
      <c r="N359">
        <v>28.911184333109599</v>
      </c>
      <c r="O359">
        <v>28.6923383025464</v>
      </c>
      <c r="P359">
        <v>28.433996202704598</v>
      </c>
      <c r="Q359">
        <v>28.095063175355801</v>
      </c>
      <c r="R359">
        <v>27.645993679573799</v>
      </c>
      <c r="S359">
        <v>27.097394023579501</v>
      </c>
      <c r="T359">
        <v>26.535327659705601</v>
      </c>
      <c r="U359">
        <v>25.943847964075399</v>
      </c>
      <c r="V359">
        <v>25.3261329050768</v>
      </c>
    </row>
    <row r="360" spans="1:22" x14ac:dyDescent="0.25">
      <c r="A360" s="12" t="s">
        <v>42</v>
      </c>
      <c r="B360" s="12" t="s">
        <v>78</v>
      </c>
      <c r="C360" s="12" t="s">
        <v>109</v>
      </c>
      <c r="D360">
        <v>29.52835</v>
      </c>
      <c r="E360">
        <v>29.8996980565813</v>
      </c>
      <c r="F360">
        <v>31.3317521065912</v>
      </c>
      <c r="G360">
        <v>30.420651233816201</v>
      </c>
      <c r="H360">
        <v>30.578967427452099</v>
      </c>
      <c r="I360">
        <v>30.3957552893756</v>
      </c>
      <c r="J360">
        <v>30.023859888566101</v>
      </c>
      <c r="K360">
        <v>29.903401773218501</v>
      </c>
      <c r="L360">
        <v>30.066415031721899</v>
      </c>
      <c r="M360">
        <v>30.132771535657199</v>
      </c>
      <c r="N360">
        <v>29.983201592862201</v>
      </c>
      <c r="O360">
        <v>29.695656907997702</v>
      </c>
      <c r="P360">
        <v>29.3732764952737</v>
      </c>
      <c r="Q360">
        <v>29.070121389345299</v>
      </c>
      <c r="R360">
        <v>28.734267899987302</v>
      </c>
      <c r="S360">
        <v>28.3212965710605</v>
      </c>
      <c r="T360">
        <v>27.801375108358801</v>
      </c>
      <c r="U360">
        <v>27.1855937496221</v>
      </c>
      <c r="V360">
        <v>26.560415390931901</v>
      </c>
    </row>
    <row r="361" spans="1:22" x14ac:dyDescent="0.25">
      <c r="A361" s="12" t="s">
        <v>42</v>
      </c>
      <c r="B361" s="12" t="s">
        <v>78</v>
      </c>
      <c r="C361" s="12" t="s">
        <v>110</v>
      </c>
      <c r="D361">
        <v>2.85249951753287E-2</v>
      </c>
      <c r="E361">
        <v>5.5938238607992803E-2</v>
      </c>
      <c r="F361">
        <v>8.7338112280795993E-2</v>
      </c>
      <c r="G361">
        <v>0.14862825267103699</v>
      </c>
      <c r="H361">
        <v>0.22028642590181999</v>
      </c>
      <c r="I361">
        <v>0.29929497737630401</v>
      </c>
      <c r="J361">
        <v>0.41799613412866599</v>
      </c>
      <c r="K361">
        <v>0.58764839801379498</v>
      </c>
      <c r="L361">
        <v>0.91821954597480404</v>
      </c>
      <c r="M361">
        <v>1.2210966052334999</v>
      </c>
      <c r="N361">
        <v>1.65215404909498</v>
      </c>
      <c r="O361">
        <v>2.2799225948146602</v>
      </c>
      <c r="P361">
        <v>2.9794871253016302</v>
      </c>
      <c r="Q361">
        <v>3.8309819018295701</v>
      </c>
      <c r="R361">
        <v>4.7346868216454503</v>
      </c>
      <c r="S361">
        <v>6.0621419929540297</v>
      </c>
      <c r="T361">
        <v>7.6027001365713902</v>
      </c>
      <c r="U361">
        <v>9.1318392096061007</v>
      </c>
      <c r="V361">
        <v>10.7049065661111</v>
      </c>
    </row>
    <row r="362" spans="1:22" x14ac:dyDescent="0.25">
      <c r="A362" s="12" t="s">
        <v>42</v>
      </c>
      <c r="B362" s="12" t="s">
        <v>78</v>
      </c>
      <c r="C362" s="12" t="s">
        <v>111</v>
      </c>
      <c r="D362">
        <v>31.4581029972043</v>
      </c>
      <c r="E362">
        <v>29.676204851261101</v>
      </c>
      <c r="F362">
        <v>30.029290539039</v>
      </c>
      <c r="G362">
        <v>31.470817726698201</v>
      </c>
      <c r="H362">
        <v>30.569355441400901</v>
      </c>
      <c r="I362">
        <v>30.728118530563801</v>
      </c>
      <c r="J362">
        <v>30.542890083120898</v>
      </c>
      <c r="K362">
        <v>30.1690576647215</v>
      </c>
      <c r="L362">
        <v>30.048846490943198</v>
      </c>
      <c r="M362">
        <v>30.211695796819502</v>
      </c>
      <c r="N362">
        <v>30.275985741838799</v>
      </c>
      <c r="O362">
        <v>30.105808761335901</v>
      </c>
      <c r="P362">
        <v>29.7976572479695</v>
      </c>
      <c r="Q362">
        <v>29.455473381667598</v>
      </c>
      <c r="R362">
        <v>29.133074450106601</v>
      </c>
      <c r="S362">
        <v>28.779011527005402</v>
      </c>
      <c r="T362">
        <v>28.348471190633202</v>
      </c>
      <c r="U362">
        <v>27.811643350182901</v>
      </c>
      <c r="V362">
        <v>27.179713176114099</v>
      </c>
    </row>
    <row r="363" spans="1:22" x14ac:dyDescent="0.25">
      <c r="A363" s="12" t="s">
        <v>42</v>
      </c>
      <c r="B363" s="12" t="s">
        <v>78</v>
      </c>
      <c r="C363" s="12" t="s">
        <v>112</v>
      </c>
      <c r="D363">
        <v>32.729626997736197</v>
      </c>
      <c r="E363">
        <v>31.5970845201484</v>
      </c>
      <c r="F363">
        <v>29.803269156779599</v>
      </c>
      <c r="G363">
        <v>30.165672504247599</v>
      </c>
      <c r="H363">
        <v>31.619969682312501</v>
      </c>
      <c r="I363">
        <v>30.733779387929399</v>
      </c>
      <c r="J363">
        <v>30.8978030672457</v>
      </c>
      <c r="K363">
        <v>30.714485481398398</v>
      </c>
      <c r="L363">
        <v>30.3432311243937</v>
      </c>
      <c r="M363">
        <v>30.226707448466399</v>
      </c>
      <c r="N363">
        <v>30.392031005927699</v>
      </c>
      <c r="O363">
        <v>30.430884222503401</v>
      </c>
      <c r="P363">
        <v>30.234760775915301</v>
      </c>
      <c r="Q363">
        <v>29.9008327374627</v>
      </c>
      <c r="R363">
        <v>29.533503235182302</v>
      </c>
      <c r="S363">
        <v>29.1865053465086</v>
      </c>
      <c r="T363">
        <v>28.808972973689499</v>
      </c>
      <c r="U363">
        <v>28.355881561500301</v>
      </c>
      <c r="V363">
        <v>27.797336289634998</v>
      </c>
    </row>
    <row r="364" spans="1:22" x14ac:dyDescent="0.25">
      <c r="A364" s="12" t="s">
        <v>42</v>
      </c>
      <c r="B364" s="12" t="s">
        <v>78</v>
      </c>
      <c r="C364" s="12" t="s">
        <v>113</v>
      </c>
      <c r="D364">
        <v>34.114340994411599</v>
      </c>
      <c r="E364">
        <v>34.319501501553198</v>
      </c>
      <c r="F364">
        <v>33.035838943393202</v>
      </c>
      <c r="G364">
        <v>31.249138426348299</v>
      </c>
      <c r="H364">
        <v>31.632235729525</v>
      </c>
      <c r="I364">
        <v>33.144324203255898</v>
      </c>
      <c r="J364">
        <v>32.279729951182702</v>
      </c>
      <c r="K364">
        <v>32.445888729381103</v>
      </c>
      <c r="L364">
        <v>32.2429947128226</v>
      </c>
      <c r="M364">
        <v>31.846698363514701</v>
      </c>
      <c r="N364">
        <v>31.714987727449</v>
      </c>
      <c r="O364">
        <v>31.6743542546306</v>
      </c>
      <c r="P364">
        <v>31.513316608193101</v>
      </c>
      <c r="Q364">
        <v>31.119489108644999</v>
      </c>
      <c r="R364">
        <v>30.591376583156901</v>
      </c>
      <c r="S364">
        <v>30.036448382523201</v>
      </c>
      <c r="T364">
        <v>29.508052344366899</v>
      </c>
      <c r="U364">
        <v>28.957818558545501</v>
      </c>
      <c r="V364">
        <v>28.340083903395598</v>
      </c>
    </row>
    <row r="365" spans="1:22" x14ac:dyDescent="0.25">
      <c r="A365" s="12" t="s">
        <v>42</v>
      </c>
      <c r="B365" s="12" t="s">
        <v>78</v>
      </c>
      <c r="C365" s="12" t="s">
        <v>114</v>
      </c>
      <c r="D365">
        <v>33.589970006264998</v>
      </c>
      <c r="E365">
        <v>35.467167794325199</v>
      </c>
      <c r="F365">
        <v>35.579766448440097</v>
      </c>
      <c r="G365">
        <v>34.345780887381999</v>
      </c>
      <c r="H365">
        <v>32.595970669931503</v>
      </c>
      <c r="I365">
        <v>33.003580663103101</v>
      </c>
      <c r="J365">
        <v>34.564527969597002</v>
      </c>
      <c r="K365">
        <v>33.737681633419399</v>
      </c>
      <c r="L365">
        <v>33.896669901379802</v>
      </c>
      <c r="M365">
        <v>33.6645574666085</v>
      </c>
      <c r="N365">
        <v>33.236848091183603</v>
      </c>
      <c r="O365">
        <v>32.9120656093177</v>
      </c>
      <c r="P365">
        <v>32.685498064166502</v>
      </c>
      <c r="Q365">
        <v>32.342927103930599</v>
      </c>
      <c r="R365">
        <v>31.768385781275601</v>
      </c>
      <c r="S365">
        <v>31.062802477915099</v>
      </c>
      <c r="T365">
        <v>30.336895616891699</v>
      </c>
      <c r="U365">
        <v>29.6449036142218</v>
      </c>
      <c r="V365">
        <v>28.940866965464501</v>
      </c>
    </row>
    <row r="366" spans="1:22" x14ac:dyDescent="0.25">
      <c r="A366" s="12" t="s">
        <v>42</v>
      </c>
      <c r="B366" s="12" t="s">
        <v>78</v>
      </c>
      <c r="C366" s="12" t="s">
        <v>115</v>
      </c>
      <c r="D366">
        <v>35.093212997476897</v>
      </c>
      <c r="E366">
        <v>34.348884712938997</v>
      </c>
      <c r="F366">
        <v>36.190757182716801</v>
      </c>
      <c r="G366">
        <v>36.393224405388104</v>
      </c>
      <c r="H366">
        <v>35.208314035626799</v>
      </c>
      <c r="I366">
        <v>33.500055403780102</v>
      </c>
      <c r="J366">
        <v>33.933654332328302</v>
      </c>
      <c r="K366">
        <v>35.5303572342373</v>
      </c>
      <c r="L366">
        <v>34.739449411718297</v>
      </c>
      <c r="M366">
        <v>34.897545787012298</v>
      </c>
      <c r="N366">
        <v>34.6490606543938</v>
      </c>
      <c r="O366">
        <v>34.090085135998699</v>
      </c>
      <c r="P366">
        <v>33.634926225249302</v>
      </c>
      <c r="Q366">
        <v>33.280653428089799</v>
      </c>
      <c r="R366">
        <v>32.8108492439165</v>
      </c>
      <c r="S366">
        <v>32.108727802464401</v>
      </c>
      <c r="T366">
        <v>31.277831353332701</v>
      </c>
      <c r="U366">
        <v>30.431560923275502</v>
      </c>
      <c r="V366">
        <v>29.625866896764901</v>
      </c>
    </row>
    <row r="367" spans="1:22" x14ac:dyDescent="0.25">
      <c r="A367" s="12" t="s">
        <v>42</v>
      </c>
      <c r="B367" s="12" t="s">
        <v>78</v>
      </c>
      <c r="C367" s="12" t="s">
        <v>116</v>
      </c>
      <c r="D367">
        <v>35.498641997512401</v>
      </c>
      <c r="E367">
        <v>35.421913629663798</v>
      </c>
      <c r="F367">
        <v>34.697844868465701</v>
      </c>
      <c r="G367">
        <v>36.6049500792166</v>
      </c>
      <c r="H367">
        <v>36.881205002984501</v>
      </c>
      <c r="I367">
        <v>35.740098903941998</v>
      </c>
      <c r="J367">
        <v>34.071339618590798</v>
      </c>
      <c r="K367">
        <v>34.529481545943497</v>
      </c>
      <c r="L367">
        <v>36.1576261469949</v>
      </c>
      <c r="M367">
        <v>35.399219616439197</v>
      </c>
      <c r="N367">
        <v>35.564854104963899</v>
      </c>
      <c r="O367">
        <v>35.235648889400203</v>
      </c>
      <c r="P367">
        <v>34.586990340866897</v>
      </c>
      <c r="Q367">
        <v>34.042523301197903</v>
      </c>
      <c r="R367">
        <v>33.5998637418774</v>
      </c>
      <c r="S367">
        <v>33.041657828017698</v>
      </c>
      <c r="T367">
        <v>32.2512275791928</v>
      </c>
      <c r="U367">
        <v>31.334366113300302</v>
      </c>
      <c r="V367">
        <v>30.406687414388099</v>
      </c>
    </row>
    <row r="368" spans="1:22" x14ac:dyDescent="0.25">
      <c r="A368" s="12" t="s">
        <v>42</v>
      </c>
      <c r="B368" s="12" t="s">
        <v>78</v>
      </c>
      <c r="C368" s="12" t="s">
        <v>117</v>
      </c>
      <c r="D368">
        <v>35.815123006314899</v>
      </c>
      <c r="E368">
        <v>35.4326873554146</v>
      </c>
      <c r="F368">
        <v>35.400883336881499</v>
      </c>
      <c r="G368">
        <v>34.753413420318203</v>
      </c>
      <c r="H368">
        <v>36.709099544228899</v>
      </c>
      <c r="I368">
        <v>37.050859136144901</v>
      </c>
      <c r="J368">
        <v>35.959441682782099</v>
      </c>
      <c r="K368">
        <v>34.337538077109002</v>
      </c>
      <c r="L368">
        <v>34.825167383482501</v>
      </c>
      <c r="M368">
        <v>36.482974446739597</v>
      </c>
      <c r="N368">
        <v>35.7582242819418</v>
      </c>
      <c r="O368">
        <v>35.884544771489402</v>
      </c>
      <c r="P368">
        <v>35.509004110022502</v>
      </c>
      <c r="Q368">
        <v>34.809180752297301</v>
      </c>
      <c r="R368">
        <v>34.212215137236498</v>
      </c>
      <c r="S368">
        <v>33.716962641307703</v>
      </c>
      <c r="T368">
        <v>33.106193908866601</v>
      </c>
      <c r="U368">
        <v>32.263899023951197</v>
      </c>
      <c r="V368">
        <v>31.297422233948399</v>
      </c>
    </row>
    <row r="369" spans="1:22" x14ac:dyDescent="0.25">
      <c r="A369" s="12" t="s">
        <v>42</v>
      </c>
      <c r="B369" s="12" t="s">
        <v>78</v>
      </c>
      <c r="C369" s="12" t="s">
        <v>118</v>
      </c>
      <c r="D369">
        <v>29.577981999999999</v>
      </c>
      <c r="E369">
        <v>31.033747443842099</v>
      </c>
      <c r="F369">
        <v>30.115498274222201</v>
      </c>
      <c r="G369">
        <v>30.279875777392</v>
      </c>
      <c r="H369">
        <v>30.108210495275099</v>
      </c>
      <c r="I369">
        <v>29.746034140078098</v>
      </c>
      <c r="J369">
        <v>29.631016190496801</v>
      </c>
      <c r="K369">
        <v>29.798754634237199</v>
      </c>
      <c r="L369">
        <v>29.872819656896802</v>
      </c>
      <c r="M369">
        <v>29.7349285370838</v>
      </c>
      <c r="N369">
        <v>29.4850751406561</v>
      </c>
      <c r="O369">
        <v>29.198099379038901</v>
      </c>
      <c r="P369">
        <v>28.928675223259201</v>
      </c>
      <c r="Q369">
        <v>28.624287699228901</v>
      </c>
      <c r="R369">
        <v>28.2415701692155</v>
      </c>
      <c r="S369">
        <v>27.7507266704059</v>
      </c>
      <c r="T369">
        <v>27.162605628785801</v>
      </c>
      <c r="U369">
        <v>26.563484848358101</v>
      </c>
      <c r="V369">
        <v>25.937600848582601</v>
      </c>
    </row>
    <row r="370" spans="1:22" x14ac:dyDescent="0.25">
      <c r="A370" s="12" t="s">
        <v>42</v>
      </c>
      <c r="B370" s="12" t="s">
        <v>78</v>
      </c>
      <c r="C370" s="12" t="s">
        <v>119</v>
      </c>
      <c r="D370">
        <v>32.724724999999999</v>
      </c>
      <c r="E370">
        <v>35.356967649439497</v>
      </c>
      <c r="F370">
        <v>35.051402356264397</v>
      </c>
      <c r="G370">
        <v>35.113803072134502</v>
      </c>
      <c r="H370">
        <v>34.545086079089899</v>
      </c>
      <c r="I370">
        <v>36.543292974664197</v>
      </c>
      <c r="J370">
        <v>36.950819110462902</v>
      </c>
      <c r="K370">
        <v>35.920514349018703</v>
      </c>
      <c r="L370">
        <v>34.361539840444301</v>
      </c>
      <c r="M370">
        <v>34.887216409701203</v>
      </c>
      <c r="N370">
        <v>36.576706215994498</v>
      </c>
      <c r="O370">
        <v>35.846960764252501</v>
      </c>
      <c r="P370">
        <v>35.9589267718694</v>
      </c>
      <c r="Q370">
        <v>35.566268556552899</v>
      </c>
      <c r="R370">
        <v>34.845408790874401</v>
      </c>
      <c r="S370">
        <v>34.225103836651897</v>
      </c>
      <c r="T370">
        <v>33.705562384422898</v>
      </c>
      <c r="U370">
        <v>33.070494305088502</v>
      </c>
      <c r="V370">
        <v>32.204534747579999</v>
      </c>
    </row>
    <row r="371" spans="1:22" x14ac:dyDescent="0.25">
      <c r="A371" s="12" t="s">
        <v>42</v>
      </c>
      <c r="B371" s="12" t="s">
        <v>78</v>
      </c>
      <c r="C371" s="12" t="s">
        <v>120</v>
      </c>
      <c r="D371">
        <v>29.750161997691801</v>
      </c>
      <c r="E371">
        <v>31.923500113574999</v>
      </c>
      <c r="F371">
        <v>34.573673006048303</v>
      </c>
      <c r="G371">
        <v>34.4010597677105</v>
      </c>
      <c r="H371">
        <v>34.563060607694602</v>
      </c>
      <c r="I371">
        <v>34.087637702023102</v>
      </c>
      <c r="J371">
        <v>36.127614919171599</v>
      </c>
      <c r="K371">
        <v>36.610362105721002</v>
      </c>
      <c r="L371">
        <v>35.660924690614102</v>
      </c>
      <c r="M371">
        <v>34.184294904159799</v>
      </c>
      <c r="N371">
        <v>34.758440090677801</v>
      </c>
      <c r="O371">
        <v>36.454042689613701</v>
      </c>
      <c r="P371">
        <v>35.742976350777397</v>
      </c>
      <c r="Q371">
        <v>35.8630579274841</v>
      </c>
      <c r="R371">
        <v>35.475975732346797</v>
      </c>
      <c r="S371">
        <v>34.757722044546902</v>
      </c>
      <c r="T371">
        <v>34.136657005649198</v>
      </c>
      <c r="U371">
        <v>33.614592504766399</v>
      </c>
      <c r="V371">
        <v>32.976266380302803</v>
      </c>
    </row>
    <row r="372" spans="1:22" x14ac:dyDescent="0.25">
      <c r="A372" s="12" t="s">
        <v>42</v>
      </c>
      <c r="B372" s="12" t="s">
        <v>78</v>
      </c>
      <c r="C372" s="12" t="s">
        <v>121</v>
      </c>
      <c r="D372">
        <v>27.5660269998323</v>
      </c>
      <c r="E372">
        <v>28.571569340468201</v>
      </c>
      <c r="F372">
        <v>30.766972802427698</v>
      </c>
      <c r="G372">
        <v>33.458221263763299</v>
      </c>
      <c r="H372">
        <v>33.437219934145901</v>
      </c>
      <c r="I372">
        <v>33.7157322607315</v>
      </c>
      <c r="J372">
        <v>33.352009634961</v>
      </c>
      <c r="K372">
        <v>35.438199872153099</v>
      </c>
      <c r="L372">
        <v>36.0186305521799</v>
      </c>
      <c r="M372">
        <v>35.173988301948903</v>
      </c>
      <c r="N372">
        <v>33.803755994964902</v>
      </c>
      <c r="O372">
        <v>34.420399134025999</v>
      </c>
      <c r="P372">
        <v>36.139955165336303</v>
      </c>
      <c r="Q372">
        <v>35.4745974620567</v>
      </c>
      <c r="R372">
        <v>35.624023046241</v>
      </c>
      <c r="S372">
        <v>35.264684393342499</v>
      </c>
      <c r="T372">
        <v>34.571175902398203</v>
      </c>
      <c r="U372">
        <v>33.970075360801502</v>
      </c>
      <c r="V372">
        <v>33.464149803601899</v>
      </c>
    </row>
    <row r="373" spans="1:22" x14ac:dyDescent="0.25">
      <c r="A373" s="12" t="s">
        <v>42</v>
      </c>
      <c r="B373" s="12" t="s">
        <v>78</v>
      </c>
      <c r="C373" s="12" t="s">
        <v>122</v>
      </c>
      <c r="D373">
        <v>21.085949769795299</v>
      </c>
      <c r="E373">
        <v>25.853158919731399</v>
      </c>
      <c r="F373">
        <v>26.934459967746001</v>
      </c>
      <c r="G373">
        <v>29.1615511386855</v>
      </c>
      <c r="H373">
        <v>31.879528945918999</v>
      </c>
      <c r="I373">
        <v>32.039425911133698</v>
      </c>
      <c r="J373">
        <v>32.455778787156099</v>
      </c>
      <c r="K373">
        <v>32.231613688781401</v>
      </c>
      <c r="L373">
        <v>34.374707937481602</v>
      </c>
      <c r="M373">
        <v>35.077093256882101</v>
      </c>
      <c r="N373">
        <v>34.368355552771803</v>
      </c>
      <c r="O373">
        <v>33.128861650359397</v>
      </c>
      <c r="P373">
        <v>33.8174176309901</v>
      </c>
      <c r="Q373">
        <v>35.586993136326498</v>
      </c>
      <c r="R373">
        <v>35.002052469991497</v>
      </c>
      <c r="S373">
        <v>35.208933408348997</v>
      </c>
      <c r="T373">
        <v>34.905959754954502</v>
      </c>
      <c r="U373">
        <v>34.265408541646302</v>
      </c>
      <c r="V373">
        <v>33.708420118755903</v>
      </c>
    </row>
    <row r="374" spans="1:22" x14ac:dyDescent="0.25">
      <c r="A374" s="12" t="s">
        <v>42</v>
      </c>
      <c r="B374" s="12" t="s">
        <v>78</v>
      </c>
      <c r="C374" s="12" t="s">
        <v>123</v>
      </c>
      <c r="D374">
        <v>17.447670557524301</v>
      </c>
      <c r="E374">
        <v>18.997443610298699</v>
      </c>
      <c r="F374">
        <v>23.5160165722159</v>
      </c>
      <c r="G374">
        <v>24.684878742894899</v>
      </c>
      <c r="H374">
        <v>26.9190546076352</v>
      </c>
      <c r="I374">
        <v>29.640717720253601</v>
      </c>
      <c r="J374">
        <v>30.0131596013528</v>
      </c>
      <c r="K374">
        <v>30.5938862791843</v>
      </c>
      <c r="L374">
        <v>30.5540236849533</v>
      </c>
      <c r="M374">
        <v>32.758396366891098</v>
      </c>
      <c r="N374">
        <v>33.614935225754103</v>
      </c>
      <c r="O374">
        <v>33.080572042560703</v>
      </c>
      <c r="P374">
        <v>32.0306339814381</v>
      </c>
      <c r="Q374">
        <v>32.832994871380798</v>
      </c>
      <c r="R374">
        <v>34.680023148978101</v>
      </c>
      <c r="S374">
        <v>34.2243340820689</v>
      </c>
      <c r="T374">
        <v>34.526727552128897</v>
      </c>
      <c r="U374">
        <v>34.319825071196</v>
      </c>
      <c r="V374">
        <v>33.767991890846702</v>
      </c>
    </row>
    <row r="375" spans="1:22" x14ac:dyDescent="0.25">
      <c r="A375" s="12" t="s">
        <v>42</v>
      </c>
      <c r="B375" s="12" t="s">
        <v>78</v>
      </c>
      <c r="C375" s="12" t="s">
        <v>124</v>
      </c>
      <c r="D375">
        <v>13.2265796559896</v>
      </c>
      <c r="E375">
        <v>14.573008866146299</v>
      </c>
      <c r="F375">
        <v>16.126154830708298</v>
      </c>
      <c r="G375">
        <v>20.267912102845699</v>
      </c>
      <c r="H375">
        <v>21.503164685330599</v>
      </c>
      <c r="I375">
        <v>23.704572553681601</v>
      </c>
      <c r="J375">
        <v>26.380883094838801</v>
      </c>
      <c r="K375">
        <v>27.005033742421201</v>
      </c>
      <c r="L375">
        <v>27.797271827526</v>
      </c>
      <c r="M375">
        <v>27.998595227967101</v>
      </c>
      <c r="N375">
        <v>30.266281105130499</v>
      </c>
      <c r="O375">
        <v>31.323824267291801</v>
      </c>
      <c r="P375">
        <v>31.050690084361499</v>
      </c>
      <c r="Q375">
        <v>30.284065937909698</v>
      </c>
      <c r="R375">
        <v>31.250863829235598</v>
      </c>
      <c r="S375">
        <v>33.210740372239499</v>
      </c>
      <c r="T375">
        <v>32.954503758922598</v>
      </c>
      <c r="U375">
        <v>33.4072642812853</v>
      </c>
      <c r="V375">
        <v>33.3489979358379</v>
      </c>
    </row>
    <row r="376" spans="1:22" x14ac:dyDescent="0.25">
      <c r="A376" s="12" t="s">
        <v>42</v>
      </c>
      <c r="B376" s="12" t="s">
        <v>78</v>
      </c>
      <c r="C376" s="12" t="s">
        <v>125</v>
      </c>
      <c r="D376">
        <v>9.0090860500727192</v>
      </c>
      <c r="E376">
        <v>9.75668712623545</v>
      </c>
      <c r="F376">
        <v>11.023031225817601</v>
      </c>
      <c r="G376">
        <v>12.496695493439301</v>
      </c>
      <c r="H376">
        <v>16.050609075895501</v>
      </c>
      <c r="I376">
        <v>17.3044095548603</v>
      </c>
      <c r="J376">
        <v>19.388276169744898</v>
      </c>
      <c r="K376">
        <v>21.9243051798809</v>
      </c>
      <c r="L376">
        <v>22.832628185563799</v>
      </c>
      <c r="M376">
        <v>23.8615278104431</v>
      </c>
      <c r="N376">
        <v>24.346271778194801</v>
      </c>
      <c r="O376">
        <v>26.6484408456102</v>
      </c>
      <c r="P376">
        <v>27.9345761879263</v>
      </c>
      <c r="Q376">
        <v>28.004223772088601</v>
      </c>
      <c r="R376">
        <v>27.614185626367799</v>
      </c>
      <c r="S376">
        <v>28.792729525490099</v>
      </c>
      <c r="T376">
        <v>30.891359806363202</v>
      </c>
      <c r="U376">
        <v>30.9204726708127</v>
      </c>
      <c r="V376">
        <v>31.582075801990499</v>
      </c>
    </row>
    <row r="377" spans="1:22" x14ac:dyDescent="0.25">
      <c r="A377" s="12" t="s">
        <v>42</v>
      </c>
      <c r="B377" s="12" t="s">
        <v>78</v>
      </c>
      <c r="C377" s="12" t="s">
        <v>126</v>
      </c>
      <c r="D377">
        <v>4.5391371034950101</v>
      </c>
      <c r="E377">
        <v>5.4756741845232</v>
      </c>
      <c r="F377">
        <v>6.13774455678303</v>
      </c>
      <c r="G377">
        <v>7.1869509599160102</v>
      </c>
      <c r="H377">
        <v>8.4229595884410102</v>
      </c>
      <c r="I377">
        <v>11.1550489490991</v>
      </c>
      <c r="J377">
        <v>12.317582775026199</v>
      </c>
      <c r="K377">
        <v>14.1308904717564</v>
      </c>
      <c r="L377">
        <v>16.3812250473628</v>
      </c>
      <c r="M377">
        <v>17.5077243636267</v>
      </c>
      <c r="N377">
        <v>18.7195044259824</v>
      </c>
      <c r="O377">
        <v>19.4749252619857</v>
      </c>
      <c r="P377">
        <v>21.714996702418599</v>
      </c>
      <c r="Q377">
        <v>23.207602326616001</v>
      </c>
      <c r="R377">
        <v>23.661096789808301</v>
      </c>
      <c r="S377">
        <v>23.725299582314499</v>
      </c>
      <c r="T377">
        <v>25.133973830682599</v>
      </c>
      <c r="U377">
        <v>27.368565481801401</v>
      </c>
      <c r="V377">
        <v>27.7591593644098</v>
      </c>
    </row>
    <row r="378" spans="1:22" x14ac:dyDescent="0.25">
      <c r="A378" s="12" t="s">
        <v>42</v>
      </c>
      <c r="B378" s="12" t="s">
        <v>78</v>
      </c>
      <c r="C378" s="12" t="s">
        <v>127</v>
      </c>
      <c r="D378">
        <v>1.3532977723064501</v>
      </c>
      <c r="E378">
        <v>2.0590298650127599</v>
      </c>
      <c r="F378">
        <v>2.6084183346968999</v>
      </c>
      <c r="G378">
        <v>3.0658648275903202</v>
      </c>
      <c r="H378">
        <v>3.75916593545168</v>
      </c>
      <c r="I378">
        <v>4.6051746590283704</v>
      </c>
      <c r="J378">
        <v>6.3641597210986198</v>
      </c>
      <c r="K378">
        <v>7.2692296987477603</v>
      </c>
      <c r="L378">
        <v>8.6386630797768706</v>
      </c>
      <c r="M378">
        <v>10.390001281009701</v>
      </c>
      <c r="N378">
        <v>11.5317648471451</v>
      </c>
      <c r="O378">
        <v>12.7608608196623</v>
      </c>
      <c r="P378">
        <v>13.6650021852855</v>
      </c>
      <c r="Q378">
        <v>15.6685192794748</v>
      </c>
      <c r="R378">
        <v>17.222947127779701</v>
      </c>
      <c r="S378">
        <v>18.010710157565601</v>
      </c>
      <c r="T378">
        <v>18.519761577541601</v>
      </c>
      <c r="U378">
        <v>20.096129842311601</v>
      </c>
      <c r="V378">
        <v>22.369406390750701</v>
      </c>
    </row>
    <row r="379" spans="1:22" x14ac:dyDescent="0.25">
      <c r="A379" s="12" t="s">
        <v>42</v>
      </c>
      <c r="B379" s="12" t="s">
        <v>78</v>
      </c>
      <c r="C379" s="12" t="s">
        <v>128</v>
      </c>
      <c r="D379">
        <v>0.29127194351425401</v>
      </c>
      <c r="E379">
        <v>0.40945120251843198</v>
      </c>
      <c r="F379">
        <v>0.65784907258496295</v>
      </c>
      <c r="G379">
        <v>0.88642011755377303</v>
      </c>
      <c r="H379">
        <v>1.1055549243138001</v>
      </c>
      <c r="I379">
        <v>1.4323847733588499</v>
      </c>
      <c r="J379">
        <v>1.86009193196828</v>
      </c>
      <c r="K379">
        <v>2.7147057293525001</v>
      </c>
      <c r="L379">
        <v>3.2532557689340802</v>
      </c>
      <c r="M379">
        <v>4.0649203188458403</v>
      </c>
      <c r="N379">
        <v>5.1526352886388</v>
      </c>
      <c r="O379">
        <v>6.0376484383815097</v>
      </c>
      <c r="P379">
        <v>7.0260162545153699</v>
      </c>
      <c r="Q379">
        <v>7.8574401675828103</v>
      </c>
      <c r="R379">
        <v>9.3804045515495407</v>
      </c>
      <c r="S379">
        <v>10.7373753798894</v>
      </c>
      <c r="T379">
        <v>11.656719711944101</v>
      </c>
      <c r="U379">
        <v>12.440787151790801</v>
      </c>
      <c r="V379">
        <v>13.972753425023701</v>
      </c>
    </row>
    <row r="380" spans="1:22" x14ac:dyDescent="0.25">
      <c r="A380" s="12" t="s">
        <v>42</v>
      </c>
      <c r="B380" s="12" t="s">
        <v>79</v>
      </c>
      <c r="C380" s="12" t="s">
        <v>87</v>
      </c>
      <c r="D380">
        <v>12.275665</v>
      </c>
      <c r="E380">
        <v>12.2783429712761</v>
      </c>
      <c r="F380">
        <v>11.4314969888229</v>
      </c>
      <c r="G380">
        <v>10.3778513458155</v>
      </c>
      <c r="H380">
        <v>9.5232665688909801</v>
      </c>
      <c r="I380">
        <v>9.2421066214156298</v>
      </c>
      <c r="J380">
        <v>9.3995345826039003</v>
      </c>
      <c r="K380">
        <v>9.4314231739559204</v>
      </c>
      <c r="L380">
        <v>9.1402769491074398</v>
      </c>
      <c r="M380">
        <v>8.65171522084988</v>
      </c>
      <c r="N380">
        <v>8.2251731987952201</v>
      </c>
      <c r="O380">
        <v>7.9877516846301697</v>
      </c>
      <c r="P380">
        <v>7.8458793059743703</v>
      </c>
      <c r="Q380">
        <v>7.6786092721940102</v>
      </c>
      <c r="R380">
        <v>7.4113424657517797</v>
      </c>
      <c r="S380">
        <v>7.08496169936058</v>
      </c>
      <c r="T380">
        <v>6.7820553780608304</v>
      </c>
      <c r="U380">
        <v>6.5400738481579097</v>
      </c>
      <c r="V380">
        <v>6.3359181442310604</v>
      </c>
    </row>
    <row r="381" spans="1:22" x14ac:dyDescent="0.25">
      <c r="A381" s="12" t="s">
        <v>42</v>
      </c>
      <c r="B381" s="12" t="s">
        <v>79</v>
      </c>
      <c r="C381" s="12" t="s">
        <v>88</v>
      </c>
      <c r="D381">
        <v>10.967231999999999</v>
      </c>
      <c r="E381">
        <v>10.7616849427995</v>
      </c>
      <c r="F381">
        <v>12.160936394713101</v>
      </c>
      <c r="G381">
        <v>12.172257047943701</v>
      </c>
      <c r="H381">
        <v>11.3762701631992</v>
      </c>
      <c r="I381">
        <v>10.372498159522999</v>
      </c>
      <c r="J381">
        <v>9.5512118487213904</v>
      </c>
      <c r="K381">
        <v>9.2736842761754605</v>
      </c>
      <c r="L381">
        <v>9.4175286136968896</v>
      </c>
      <c r="M381">
        <v>9.4443110162383306</v>
      </c>
      <c r="N381">
        <v>9.1605514472639999</v>
      </c>
      <c r="O381">
        <v>8.6771730753984198</v>
      </c>
      <c r="P381">
        <v>8.24290548597161</v>
      </c>
      <c r="Q381">
        <v>7.9999510377981897</v>
      </c>
      <c r="R381">
        <v>7.8540810529759897</v>
      </c>
      <c r="S381">
        <v>7.6830436787429797</v>
      </c>
      <c r="T381">
        <v>7.4123559273612996</v>
      </c>
      <c r="U381">
        <v>7.0830748385029398</v>
      </c>
      <c r="V381">
        <v>6.7777408100730598</v>
      </c>
    </row>
    <row r="382" spans="1:22" x14ac:dyDescent="0.25">
      <c r="A382" s="12" t="s">
        <v>42</v>
      </c>
      <c r="B382" s="12" t="s">
        <v>79</v>
      </c>
      <c r="C382" s="12" t="s">
        <v>89</v>
      </c>
      <c r="D382">
        <v>1.5894999999999999E-2</v>
      </c>
      <c r="E382">
        <v>2.2462589055751402E-2</v>
      </c>
      <c r="F382">
        <v>2.2135876207841802E-2</v>
      </c>
      <c r="G382">
        <v>4.23565171924754E-2</v>
      </c>
      <c r="H382">
        <v>6.9584370950994304E-2</v>
      </c>
      <c r="I382">
        <v>8.71094893292505E-2</v>
      </c>
      <c r="J382">
        <v>0.133901255843624</v>
      </c>
      <c r="K382">
        <v>0.14130331589922701</v>
      </c>
      <c r="L382">
        <v>0.23919292665988301</v>
      </c>
      <c r="M382">
        <v>0.39323422173914002</v>
      </c>
      <c r="N382">
        <v>0.55711233740750898</v>
      </c>
      <c r="O382">
        <v>0.68587466742797698</v>
      </c>
      <c r="P382">
        <v>0.82044654196797195</v>
      </c>
      <c r="Q382">
        <v>1.1043244179646901</v>
      </c>
      <c r="R382">
        <v>1.5273890355527799</v>
      </c>
      <c r="S382">
        <v>2.0430154412684698</v>
      </c>
      <c r="T382">
        <v>2.5707787489859601</v>
      </c>
      <c r="U382">
        <v>2.79703928972592</v>
      </c>
      <c r="V382">
        <v>2.94603123466687</v>
      </c>
    </row>
    <row r="383" spans="1:22" x14ac:dyDescent="0.25">
      <c r="A383" s="12" t="s">
        <v>42</v>
      </c>
      <c r="B383" s="12" t="s">
        <v>79</v>
      </c>
      <c r="C383" s="12" t="s">
        <v>90</v>
      </c>
      <c r="D383">
        <v>13.603727000576701</v>
      </c>
      <c r="E383">
        <v>10.9719109523997</v>
      </c>
      <c r="F383">
        <v>10.7688021842184</v>
      </c>
      <c r="G383">
        <v>12.160187573513101</v>
      </c>
      <c r="H383">
        <v>12.174403767791199</v>
      </c>
      <c r="I383">
        <v>11.3886890323014</v>
      </c>
      <c r="J383">
        <v>10.3945855732218</v>
      </c>
      <c r="K383">
        <v>9.5796385228360297</v>
      </c>
      <c r="L383">
        <v>9.3032995500632705</v>
      </c>
      <c r="M383">
        <v>9.4450860917925308</v>
      </c>
      <c r="N383">
        <v>9.4709733377959093</v>
      </c>
      <c r="O383">
        <v>9.1827827440442196</v>
      </c>
      <c r="P383">
        <v>8.6946931496410205</v>
      </c>
      <c r="Q383">
        <v>8.2563672385694904</v>
      </c>
      <c r="R383">
        <v>8.0100239717645199</v>
      </c>
      <c r="S383">
        <v>7.8611494770807901</v>
      </c>
      <c r="T383">
        <v>7.6871892472211201</v>
      </c>
      <c r="U383">
        <v>7.4137149551797004</v>
      </c>
      <c r="V383">
        <v>7.0819143390643902</v>
      </c>
    </row>
    <row r="384" spans="1:22" x14ac:dyDescent="0.25">
      <c r="A384" s="12" t="s">
        <v>42</v>
      </c>
      <c r="B384" s="12" t="s">
        <v>79</v>
      </c>
      <c r="C384" s="12" t="s">
        <v>91</v>
      </c>
      <c r="D384">
        <v>17.0733520010339</v>
      </c>
      <c r="E384">
        <v>13.5827885023183</v>
      </c>
      <c r="F384">
        <v>10.9779577665975</v>
      </c>
      <c r="G384">
        <v>10.7801306531848</v>
      </c>
      <c r="H384">
        <v>12.1644671859074</v>
      </c>
      <c r="I384">
        <v>12.1830537461147</v>
      </c>
      <c r="J384">
        <v>11.4083676130223</v>
      </c>
      <c r="K384">
        <v>10.4245135627826</v>
      </c>
      <c r="L384">
        <v>9.6165163746615203</v>
      </c>
      <c r="M384">
        <v>9.3419738943612103</v>
      </c>
      <c r="N384">
        <v>9.4821697630856399</v>
      </c>
      <c r="O384">
        <v>9.5030586039442699</v>
      </c>
      <c r="P384">
        <v>9.2086967272030797</v>
      </c>
      <c r="Q384">
        <v>8.7141866078441499</v>
      </c>
      <c r="R384">
        <v>8.2704084095436308</v>
      </c>
      <c r="S384">
        <v>8.0195234489564307</v>
      </c>
      <c r="T384">
        <v>7.8665385593077897</v>
      </c>
      <c r="U384">
        <v>7.6885636314561401</v>
      </c>
      <c r="V384">
        <v>7.4113478560836601</v>
      </c>
    </row>
    <row r="385" spans="1:22" x14ac:dyDescent="0.25">
      <c r="A385" s="12" t="s">
        <v>42</v>
      </c>
      <c r="B385" s="12" t="s">
        <v>79</v>
      </c>
      <c r="C385" s="12" t="s">
        <v>92</v>
      </c>
      <c r="D385">
        <v>16.770562000000002</v>
      </c>
      <c r="E385">
        <v>16.863125430506599</v>
      </c>
      <c r="F385">
        <v>13.544033831658</v>
      </c>
      <c r="G385">
        <v>11.0785810019119</v>
      </c>
      <c r="H385">
        <v>10.901444208553499</v>
      </c>
      <c r="I385">
        <v>12.244157471942801</v>
      </c>
      <c r="J385">
        <v>12.280539814849201</v>
      </c>
      <c r="K385">
        <v>11.553634005660401</v>
      </c>
      <c r="L385">
        <v>10.6159600777822</v>
      </c>
      <c r="M385">
        <v>9.8383884249162907</v>
      </c>
      <c r="N385">
        <v>9.5682758329463908</v>
      </c>
      <c r="O385">
        <v>9.6853823564522408</v>
      </c>
      <c r="P385">
        <v>9.6748637652262897</v>
      </c>
      <c r="Q385">
        <v>9.3431007861175903</v>
      </c>
      <c r="R385">
        <v>8.8108977796107908</v>
      </c>
      <c r="S385">
        <v>8.3360277429184997</v>
      </c>
      <c r="T385">
        <v>8.0598083121928408</v>
      </c>
      <c r="U385">
        <v>7.8842132289915696</v>
      </c>
      <c r="V385">
        <v>7.6849864646943002</v>
      </c>
    </row>
    <row r="386" spans="1:22" x14ac:dyDescent="0.25">
      <c r="A386" s="12" t="s">
        <v>42</v>
      </c>
      <c r="B386" s="12" t="s">
        <v>79</v>
      </c>
      <c r="C386" s="12" t="s">
        <v>93</v>
      </c>
      <c r="D386">
        <v>15.5350360004528</v>
      </c>
      <c r="E386">
        <v>16.708514561654901</v>
      </c>
      <c r="F386">
        <v>16.839193924981501</v>
      </c>
      <c r="G386">
        <v>13.6997921922956</v>
      </c>
      <c r="H386">
        <v>11.3559787787216</v>
      </c>
      <c r="I386">
        <v>11.2020927898689</v>
      </c>
      <c r="J386">
        <v>12.512409308103599</v>
      </c>
      <c r="K386">
        <v>12.56123476976</v>
      </c>
      <c r="L386">
        <v>11.8833808259786</v>
      </c>
      <c r="M386">
        <v>10.9896050782289</v>
      </c>
      <c r="N386">
        <v>10.2393778848102</v>
      </c>
      <c r="O386">
        <v>9.9159885181286604</v>
      </c>
      <c r="P386">
        <v>9.9891405738899106</v>
      </c>
      <c r="Q386">
        <v>9.9267632158486592</v>
      </c>
      <c r="R386">
        <v>9.5362764226551793</v>
      </c>
      <c r="S386">
        <v>8.9454308801525499</v>
      </c>
      <c r="T386">
        <v>8.4189028045304504</v>
      </c>
      <c r="U386">
        <v>8.0973505112394406</v>
      </c>
      <c r="V386">
        <v>7.8794472059994503</v>
      </c>
    </row>
    <row r="387" spans="1:22" x14ac:dyDescent="0.25">
      <c r="A387" s="12" t="s">
        <v>42</v>
      </c>
      <c r="B387" s="12" t="s">
        <v>79</v>
      </c>
      <c r="C387" s="12" t="s">
        <v>94</v>
      </c>
      <c r="D387">
        <v>14.3999960002636</v>
      </c>
      <c r="E387">
        <v>15.4944042057031</v>
      </c>
      <c r="F387">
        <v>16.677515650986098</v>
      </c>
      <c r="G387">
        <v>16.8415453240872</v>
      </c>
      <c r="H387">
        <v>13.828983824714401</v>
      </c>
      <c r="I387">
        <v>11.5697672578075</v>
      </c>
      <c r="J387">
        <v>11.4357032167625</v>
      </c>
      <c r="K387">
        <v>12.7276792939373</v>
      </c>
      <c r="L387">
        <v>12.786189997649901</v>
      </c>
      <c r="M387">
        <v>12.143762751855601</v>
      </c>
      <c r="N387">
        <v>11.280896115001999</v>
      </c>
      <c r="O387">
        <v>10.482407150664301</v>
      </c>
      <c r="P387">
        <v>10.1208742627545</v>
      </c>
      <c r="Q387">
        <v>10.161335578692199</v>
      </c>
      <c r="R387">
        <v>10.0622212468299</v>
      </c>
      <c r="S387">
        <v>9.6320769128023809</v>
      </c>
      <c r="T387">
        <v>9.0027921383615901</v>
      </c>
      <c r="U387">
        <v>8.4424242031078904</v>
      </c>
      <c r="V387">
        <v>8.0909084722189295</v>
      </c>
    </row>
    <row r="388" spans="1:22" x14ac:dyDescent="0.25">
      <c r="A388" s="12" t="s">
        <v>42</v>
      </c>
      <c r="B388" s="12" t="s">
        <v>79</v>
      </c>
      <c r="C388" s="12" t="s">
        <v>95</v>
      </c>
      <c r="D388">
        <v>13.351782999470601</v>
      </c>
      <c r="E388">
        <v>14.307344067890501</v>
      </c>
      <c r="F388">
        <v>15.4107268841642</v>
      </c>
      <c r="G388">
        <v>16.6000991658346</v>
      </c>
      <c r="H388">
        <v>16.791643367577699</v>
      </c>
      <c r="I388">
        <v>13.8726937612419</v>
      </c>
      <c r="J388">
        <v>11.677131606827301</v>
      </c>
      <c r="K388">
        <v>11.5594049898151</v>
      </c>
      <c r="L388">
        <v>12.840794004463801</v>
      </c>
      <c r="M388">
        <v>12.909170632410699</v>
      </c>
      <c r="N388">
        <v>12.292828136971499</v>
      </c>
      <c r="O388">
        <v>11.405116861894999</v>
      </c>
      <c r="P388">
        <v>10.583505000163299</v>
      </c>
      <c r="Q388">
        <v>10.202775728280701</v>
      </c>
      <c r="R388">
        <v>10.225788850304401</v>
      </c>
      <c r="S388">
        <v>10.1074958437055</v>
      </c>
      <c r="T388">
        <v>9.6574744276824092</v>
      </c>
      <c r="U388">
        <v>9.0095250712983308</v>
      </c>
      <c r="V388">
        <v>8.4329626704170302</v>
      </c>
    </row>
    <row r="389" spans="1:22" x14ac:dyDescent="0.25">
      <c r="A389" s="12" t="s">
        <v>42</v>
      </c>
      <c r="B389" s="12" t="s">
        <v>79</v>
      </c>
      <c r="C389" s="12" t="s">
        <v>96</v>
      </c>
      <c r="D389">
        <v>14.902859999915</v>
      </c>
      <c r="E389">
        <v>13.2310556523078</v>
      </c>
      <c r="F389">
        <v>14.1931493362826</v>
      </c>
      <c r="G389">
        <v>15.3046638281195</v>
      </c>
      <c r="H389">
        <v>16.504039962937899</v>
      </c>
      <c r="I389">
        <v>16.720095664819102</v>
      </c>
      <c r="J389">
        <v>13.8723248174008</v>
      </c>
      <c r="K389">
        <v>11.725065346127099</v>
      </c>
      <c r="L389">
        <v>11.622436917298501</v>
      </c>
      <c r="M389">
        <v>12.9013755005174</v>
      </c>
      <c r="N389">
        <v>12.9806725326892</v>
      </c>
      <c r="O389">
        <v>12.3530021260909</v>
      </c>
      <c r="P389">
        <v>11.453365887459199</v>
      </c>
      <c r="Q389">
        <v>10.620487662100601</v>
      </c>
      <c r="R389">
        <v>10.229555256732301</v>
      </c>
      <c r="S389">
        <v>10.2424096129552</v>
      </c>
      <c r="T389">
        <v>10.113164094764601</v>
      </c>
      <c r="U389">
        <v>9.6523160718055596</v>
      </c>
      <c r="V389">
        <v>8.9947479684387002</v>
      </c>
    </row>
    <row r="390" spans="1:22" x14ac:dyDescent="0.25">
      <c r="A390" s="12" t="s">
        <v>42</v>
      </c>
      <c r="B390" s="12" t="s">
        <v>79</v>
      </c>
      <c r="C390" s="12" t="s">
        <v>97</v>
      </c>
      <c r="D390">
        <v>10.774889999999999</v>
      </c>
      <c r="E390">
        <v>12.1936131578532</v>
      </c>
      <c r="F390">
        <v>12.2017151578991</v>
      </c>
      <c r="G390">
        <v>11.387483269011801</v>
      </c>
      <c r="H390">
        <v>10.3655217911713</v>
      </c>
      <c r="I390">
        <v>9.5321856172281194</v>
      </c>
      <c r="J390">
        <v>9.2531371259519997</v>
      </c>
      <c r="K390">
        <v>9.4018446269042393</v>
      </c>
      <c r="L390">
        <v>9.4308918716253292</v>
      </c>
      <c r="M390">
        <v>9.1447544182515301</v>
      </c>
      <c r="N390">
        <v>8.6652440201025893</v>
      </c>
      <c r="O390">
        <v>8.2340990742376601</v>
      </c>
      <c r="P390">
        <v>7.9935738761153798</v>
      </c>
      <c r="Q390">
        <v>7.8495562276623598</v>
      </c>
      <c r="R390">
        <v>7.6802205574544899</v>
      </c>
      <c r="S390">
        <v>7.4110587574999398</v>
      </c>
      <c r="T390">
        <v>7.0830640024468003</v>
      </c>
      <c r="U390">
        <v>6.7787638977349802</v>
      </c>
      <c r="V390">
        <v>6.5356577021077404</v>
      </c>
    </row>
    <row r="391" spans="1:22" x14ac:dyDescent="0.25">
      <c r="A391" s="12" t="s">
        <v>42</v>
      </c>
      <c r="B391" s="12" t="s">
        <v>79</v>
      </c>
      <c r="C391" s="12" t="s">
        <v>98</v>
      </c>
      <c r="D391">
        <v>15.5290490005784</v>
      </c>
      <c r="E391">
        <v>14.6339182244354</v>
      </c>
      <c r="F391">
        <v>13.044324821021601</v>
      </c>
      <c r="G391">
        <v>14.0150287463041</v>
      </c>
      <c r="H391">
        <v>15.138190939184501</v>
      </c>
      <c r="I391">
        <v>16.3467107457104</v>
      </c>
      <c r="J391">
        <v>16.588504399315099</v>
      </c>
      <c r="K391">
        <v>13.809955809605601</v>
      </c>
      <c r="L391">
        <v>11.7113127217412</v>
      </c>
      <c r="M391">
        <v>11.6253318137426</v>
      </c>
      <c r="N391">
        <v>12.9046981186092</v>
      </c>
      <c r="O391">
        <v>12.986224616172599</v>
      </c>
      <c r="P391">
        <v>12.355902714935199</v>
      </c>
      <c r="Q391">
        <v>11.453450471282</v>
      </c>
      <c r="R391">
        <v>10.617182956080701</v>
      </c>
      <c r="S391">
        <v>10.2218418330764</v>
      </c>
      <c r="T391">
        <v>10.229149920263</v>
      </c>
      <c r="U391">
        <v>10.094008255546401</v>
      </c>
      <c r="V391">
        <v>9.6279961805197996</v>
      </c>
    </row>
    <row r="392" spans="1:22" x14ac:dyDescent="0.25">
      <c r="A392" s="12" t="s">
        <v>42</v>
      </c>
      <c r="B392" s="12" t="s">
        <v>79</v>
      </c>
      <c r="C392" s="12" t="s">
        <v>99</v>
      </c>
      <c r="D392">
        <v>14.124632999868799</v>
      </c>
      <c r="E392">
        <v>15.076317611765999</v>
      </c>
      <c r="F392">
        <v>14.2501050347587</v>
      </c>
      <c r="G392">
        <v>12.7592892552286</v>
      </c>
      <c r="H392">
        <v>13.7422950409174</v>
      </c>
      <c r="I392">
        <v>14.8793032209392</v>
      </c>
      <c r="J392">
        <v>16.096483481290399</v>
      </c>
      <c r="K392">
        <v>16.366695944624201</v>
      </c>
      <c r="L392">
        <v>13.669547520646599</v>
      </c>
      <c r="M392">
        <v>11.6288907642593</v>
      </c>
      <c r="N392">
        <v>11.5631379568675</v>
      </c>
      <c r="O392">
        <v>12.8414293009131</v>
      </c>
      <c r="P392">
        <v>12.9302473726888</v>
      </c>
      <c r="Q392">
        <v>12.3067700718639</v>
      </c>
      <c r="R392">
        <v>11.410721959529299</v>
      </c>
      <c r="S392">
        <v>10.5789245446362</v>
      </c>
      <c r="T392">
        <v>10.184953037887199</v>
      </c>
      <c r="U392">
        <v>10.191080912102301</v>
      </c>
      <c r="V392">
        <v>10.054839453320501</v>
      </c>
    </row>
    <row r="393" spans="1:22" x14ac:dyDescent="0.25">
      <c r="A393" s="12" t="s">
        <v>42</v>
      </c>
      <c r="B393" s="12" t="s">
        <v>79</v>
      </c>
      <c r="C393" s="12" t="s">
        <v>100</v>
      </c>
      <c r="D393">
        <v>10.8803069993628</v>
      </c>
      <c r="E393">
        <v>13.5066181065388</v>
      </c>
      <c r="F393">
        <v>14.464668045685601</v>
      </c>
      <c r="G393">
        <v>13.721979265797501</v>
      </c>
      <c r="H393">
        <v>12.3533890928503</v>
      </c>
      <c r="I393">
        <v>13.3503903148088</v>
      </c>
      <c r="J393">
        <v>14.5036087033569</v>
      </c>
      <c r="K393">
        <v>15.727062155864401</v>
      </c>
      <c r="L393">
        <v>16.031938161876699</v>
      </c>
      <c r="M393">
        <v>13.4360199756097</v>
      </c>
      <c r="N393">
        <v>11.4681114566683</v>
      </c>
      <c r="O393">
        <v>11.421139420152899</v>
      </c>
      <c r="P393">
        <v>12.6998087695171</v>
      </c>
      <c r="Q393">
        <v>12.8042764231989</v>
      </c>
      <c r="R393">
        <v>12.199582343576999</v>
      </c>
      <c r="S393">
        <v>11.321510600731299</v>
      </c>
      <c r="T393">
        <v>10.504059785818299</v>
      </c>
      <c r="U393">
        <v>10.118560907344699</v>
      </c>
      <c r="V393">
        <v>10.129290957695099</v>
      </c>
    </row>
    <row r="394" spans="1:22" x14ac:dyDescent="0.25">
      <c r="A394" s="12" t="s">
        <v>42</v>
      </c>
      <c r="B394" s="12" t="s">
        <v>79</v>
      </c>
      <c r="C394" s="12" t="s">
        <v>101</v>
      </c>
      <c r="D394">
        <v>7.7076746758305497</v>
      </c>
      <c r="E394">
        <v>10.159010524534301</v>
      </c>
      <c r="F394">
        <v>12.6684335090112</v>
      </c>
      <c r="G394">
        <v>13.6309887689397</v>
      </c>
      <c r="H394">
        <v>12.991006117837401</v>
      </c>
      <c r="I394">
        <v>11.7744630535613</v>
      </c>
      <c r="J394">
        <v>12.783915585010501</v>
      </c>
      <c r="K394">
        <v>13.952202668625601</v>
      </c>
      <c r="L394">
        <v>15.1805140156665</v>
      </c>
      <c r="M394">
        <v>15.527138311727199</v>
      </c>
      <c r="N394">
        <v>13.0660669491202</v>
      </c>
      <c r="O394">
        <v>11.1868180938124</v>
      </c>
      <c r="P394">
        <v>11.1710199918319</v>
      </c>
      <c r="Q394">
        <v>12.452514754954301</v>
      </c>
      <c r="R394">
        <v>12.584427408743499</v>
      </c>
      <c r="S394">
        <v>12.0146411734016</v>
      </c>
      <c r="T394">
        <v>11.170381550844599</v>
      </c>
      <c r="U394">
        <v>10.3802030364022</v>
      </c>
      <c r="V394">
        <v>10.012751739072099</v>
      </c>
    </row>
    <row r="395" spans="1:22" x14ac:dyDescent="0.25">
      <c r="A395" s="12" t="s">
        <v>42</v>
      </c>
      <c r="B395" s="12" t="s">
        <v>79</v>
      </c>
      <c r="C395" s="12" t="s">
        <v>102</v>
      </c>
      <c r="D395">
        <v>9.9571070823932892</v>
      </c>
      <c r="E395">
        <v>6.8834823542041503</v>
      </c>
      <c r="F395">
        <v>9.1509402212259108</v>
      </c>
      <c r="G395">
        <v>11.4979845827589</v>
      </c>
      <c r="H395">
        <v>12.458476898705801</v>
      </c>
      <c r="I395">
        <v>11.951509355209501</v>
      </c>
      <c r="J395">
        <v>10.9291551435584</v>
      </c>
      <c r="K395">
        <v>11.9453284025107</v>
      </c>
      <c r="L395">
        <v>13.1287127945152</v>
      </c>
      <c r="M395">
        <v>14.3568634938652</v>
      </c>
      <c r="N395">
        <v>14.760051917881899</v>
      </c>
      <c r="O395">
        <v>12.482438847750799</v>
      </c>
      <c r="P395">
        <v>10.739247324785101</v>
      </c>
      <c r="Q395">
        <v>10.7697265762316</v>
      </c>
      <c r="R395">
        <v>12.053236306681701</v>
      </c>
      <c r="S395">
        <v>12.2268043876793</v>
      </c>
      <c r="T395">
        <v>11.712929060177601</v>
      </c>
      <c r="U395">
        <v>10.922990732822701</v>
      </c>
      <c r="V395">
        <v>10.1777687829555</v>
      </c>
    </row>
    <row r="396" spans="1:22" x14ac:dyDescent="0.25">
      <c r="A396" s="12" t="s">
        <v>42</v>
      </c>
      <c r="B396" s="12" t="s">
        <v>79</v>
      </c>
      <c r="C396" s="12" t="s">
        <v>103</v>
      </c>
      <c r="D396">
        <v>6.6390650000000004</v>
      </c>
      <c r="E396">
        <v>8.0939089279473997</v>
      </c>
      <c r="F396">
        <v>5.7234179393822098</v>
      </c>
      <c r="G396">
        <v>7.7289412481300497</v>
      </c>
      <c r="H396">
        <v>9.8393431193336696</v>
      </c>
      <c r="I396">
        <v>10.7841974445417</v>
      </c>
      <c r="J396">
        <v>10.448207907004299</v>
      </c>
      <c r="K396">
        <v>9.6809839070252295</v>
      </c>
      <c r="L396">
        <v>10.697335529453801</v>
      </c>
      <c r="M396">
        <v>11.8888097475058</v>
      </c>
      <c r="N396">
        <v>13.107753667483101</v>
      </c>
      <c r="O396">
        <v>13.5831393667598</v>
      </c>
      <c r="P396">
        <v>11.581530229233801</v>
      </c>
      <c r="Q396">
        <v>10.0418320706478</v>
      </c>
      <c r="R396">
        <v>10.138670227384299</v>
      </c>
      <c r="S396">
        <v>11.420080165500099</v>
      </c>
      <c r="T396">
        <v>11.6559299828186</v>
      </c>
      <c r="U396">
        <v>11.227798732844899</v>
      </c>
      <c r="V396">
        <v>10.5239082993641</v>
      </c>
    </row>
    <row r="397" spans="1:22" x14ac:dyDescent="0.25">
      <c r="A397" s="12" t="s">
        <v>42</v>
      </c>
      <c r="B397" s="12" t="s">
        <v>79</v>
      </c>
      <c r="C397" s="12" t="s">
        <v>104</v>
      </c>
      <c r="D397">
        <v>5.1573389999999897</v>
      </c>
      <c r="E397">
        <v>4.6797807264220896</v>
      </c>
      <c r="F397">
        <v>5.8308652854224299</v>
      </c>
      <c r="G397">
        <v>4.2719046400155003</v>
      </c>
      <c r="H397">
        <v>5.9196627157351802</v>
      </c>
      <c r="I397">
        <v>7.6928594919652298</v>
      </c>
      <c r="J397">
        <v>8.5857572087596896</v>
      </c>
      <c r="K397">
        <v>8.4493027897008304</v>
      </c>
      <c r="L397">
        <v>7.9905988033315998</v>
      </c>
      <c r="M397">
        <v>8.9835309172981308</v>
      </c>
      <c r="N397">
        <v>10.1580521312898</v>
      </c>
      <c r="O397">
        <v>11.343108399524599</v>
      </c>
      <c r="P397">
        <v>11.8974114923704</v>
      </c>
      <c r="Q397">
        <v>10.271696522998999</v>
      </c>
      <c r="R397">
        <v>9.0123521565391993</v>
      </c>
      <c r="S397">
        <v>9.1935993028149703</v>
      </c>
      <c r="T397">
        <v>10.4584870845935</v>
      </c>
      <c r="U397">
        <v>10.775580057841699</v>
      </c>
      <c r="V397">
        <v>10.470300588583701</v>
      </c>
    </row>
    <row r="398" spans="1:22" x14ac:dyDescent="0.25">
      <c r="A398" s="12" t="s">
        <v>42</v>
      </c>
      <c r="B398" s="12" t="s">
        <v>79</v>
      </c>
      <c r="C398" s="12" t="s">
        <v>105</v>
      </c>
      <c r="D398">
        <v>2.245384</v>
      </c>
      <c r="E398">
        <v>2.8825508998405902</v>
      </c>
      <c r="F398">
        <v>2.73191315473691</v>
      </c>
      <c r="G398">
        <v>3.5182736732891202</v>
      </c>
      <c r="H398">
        <v>2.7167233716165402</v>
      </c>
      <c r="I398">
        <v>3.9082447697769802</v>
      </c>
      <c r="J398">
        <v>5.2411139230959902</v>
      </c>
      <c r="K398">
        <v>6.0138413278665599</v>
      </c>
      <c r="L398">
        <v>6.0603594586890397</v>
      </c>
      <c r="M398">
        <v>5.9139566326351796</v>
      </c>
      <c r="N398">
        <v>6.8246268526320897</v>
      </c>
      <c r="O398">
        <v>7.9192149199310302</v>
      </c>
      <c r="P398">
        <v>9.0130321179428297</v>
      </c>
      <c r="Q398">
        <v>9.6263275881169292</v>
      </c>
      <c r="R398">
        <v>8.4697105878010106</v>
      </c>
      <c r="S398">
        <v>7.5660208645465303</v>
      </c>
      <c r="T398">
        <v>7.8410860926491699</v>
      </c>
      <c r="U398">
        <v>9.0538653671728309</v>
      </c>
      <c r="V398">
        <v>9.4664862816120792</v>
      </c>
    </row>
    <row r="399" spans="1:22" x14ac:dyDescent="0.25">
      <c r="A399" s="12" t="s">
        <v>42</v>
      </c>
      <c r="B399" s="12" t="s">
        <v>79</v>
      </c>
      <c r="C399" s="12" t="s">
        <v>106</v>
      </c>
      <c r="D399">
        <v>0.53104799999999996</v>
      </c>
      <c r="E399">
        <v>0.89075322721906802</v>
      </c>
      <c r="F399">
        <v>1.21202959896784</v>
      </c>
      <c r="G399">
        <v>1.2227999424154501</v>
      </c>
      <c r="H399">
        <v>1.65470123693527</v>
      </c>
      <c r="I399">
        <v>1.3672491632964401</v>
      </c>
      <c r="J399">
        <v>2.0746472144568902</v>
      </c>
      <c r="K399">
        <v>2.9111648231170899</v>
      </c>
      <c r="L399">
        <v>3.4745044455031899</v>
      </c>
      <c r="M399">
        <v>3.6346076190716299</v>
      </c>
      <c r="N399">
        <v>3.7063645632835498</v>
      </c>
      <c r="O399">
        <v>4.4439389436780896</v>
      </c>
      <c r="P399">
        <v>5.3497002110904797</v>
      </c>
      <c r="Q399">
        <v>6.2635311978425401</v>
      </c>
      <c r="R399">
        <v>6.8724759407135201</v>
      </c>
      <c r="S399">
        <v>6.2198931183034496</v>
      </c>
      <c r="T399">
        <v>5.7081694579717102</v>
      </c>
      <c r="U399">
        <v>6.0561534026427504</v>
      </c>
      <c r="V399">
        <v>7.1534379722278496</v>
      </c>
    </row>
    <row r="400" spans="1:22" x14ac:dyDescent="0.25">
      <c r="A400" s="12" t="s">
        <v>42</v>
      </c>
      <c r="B400" s="12" t="s">
        <v>79</v>
      </c>
      <c r="C400" s="12" t="s">
        <v>107</v>
      </c>
      <c r="D400">
        <v>0.15089</v>
      </c>
      <c r="E400">
        <v>0.13151285284657499</v>
      </c>
      <c r="F400">
        <v>0.237913237057468</v>
      </c>
      <c r="G400">
        <v>0.34941247361507999</v>
      </c>
      <c r="H400">
        <v>0.38350238510221701</v>
      </c>
      <c r="I400">
        <v>0.55171640361762397</v>
      </c>
      <c r="J400">
        <v>0.49652711586702403</v>
      </c>
      <c r="K400">
        <v>0.80839847683873001</v>
      </c>
      <c r="L400">
        <v>1.2037102950813201</v>
      </c>
      <c r="M400">
        <v>1.5240423388158399</v>
      </c>
      <c r="N400">
        <v>1.67857835792333</v>
      </c>
      <c r="O400">
        <v>1.8168082397371299</v>
      </c>
      <c r="P400">
        <v>2.2952957519305999</v>
      </c>
      <c r="Q400">
        <v>2.9097719593308602</v>
      </c>
      <c r="R400">
        <v>3.5515562730479102</v>
      </c>
      <c r="S400">
        <v>4.0520850743279002</v>
      </c>
      <c r="T400">
        <v>3.8223221202474802</v>
      </c>
      <c r="U400">
        <v>3.6460143920477002</v>
      </c>
      <c r="V400">
        <v>4.0051992676879404</v>
      </c>
    </row>
    <row r="401" spans="1:22" x14ac:dyDescent="0.25">
      <c r="A401" s="12" t="s">
        <v>42</v>
      </c>
      <c r="B401" s="12" t="s">
        <v>79</v>
      </c>
      <c r="C401" s="12" t="s">
        <v>108</v>
      </c>
      <c r="D401">
        <v>12.994270999999999</v>
      </c>
      <c r="E401">
        <v>13.012265872279</v>
      </c>
      <c r="F401">
        <v>12.116319268087601</v>
      </c>
      <c r="G401">
        <v>10.999743642095799</v>
      </c>
      <c r="H401">
        <v>10.093298848597</v>
      </c>
      <c r="I401">
        <v>9.7984843196612399</v>
      </c>
      <c r="J401">
        <v>9.9655177104014303</v>
      </c>
      <c r="K401">
        <v>9.9985778885028793</v>
      </c>
      <c r="L401">
        <v>9.6854553558637093</v>
      </c>
      <c r="M401">
        <v>9.1689333209023705</v>
      </c>
      <c r="N401">
        <v>8.7175311435797997</v>
      </c>
      <c r="O401">
        <v>8.4665206509901498</v>
      </c>
      <c r="P401">
        <v>8.3156465673939994</v>
      </c>
      <c r="Q401">
        <v>8.1380224627751101</v>
      </c>
      <c r="R401">
        <v>7.8543637335457799</v>
      </c>
      <c r="S401">
        <v>7.5082893543084896</v>
      </c>
      <c r="T401">
        <v>7.18707798217579</v>
      </c>
      <c r="U401">
        <v>6.9305444649157302</v>
      </c>
      <c r="V401">
        <v>6.7140237377640499</v>
      </c>
    </row>
    <row r="402" spans="1:22" x14ac:dyDescent="0.25">
      <c r="A402" s="12" t="s">
        <v>42</v>
      </c>
      <c r="B402" s="12" t="s">
        <v>79</v>
      </c>
      <c r="C402" s="12" t="s">
        <v>109</v>
      </c>
      <c r="D402">
        <v>11.520223999999899</v>
      </c>
      <c r="E402">
        <v>11.361662424741899</v>
      </c>
      <c r="F402">
        <v>12.860356676157799</v>
      </c>
      <c r="G402">
        <v>12.8924286404621</v>
      </c>
      <c r="H402">
        <v>12.045065492777301</v>
      </c>
      <c r="I402">
        <v>10.9755263624701</v>
      </c>
      <c r="J402">
        <v>10.101035070076</v>
      </c>
      <c r="K402">
        <v>9.8125473856722891</v>
      </c>
      <c r="L402">
        <v>9.9711296819141495</v>
      </c>
      <c r="M402">
        <v>10.001553319167099</v>
      </c>
      <c r="N402">
        <v>9.6962058899730206</v>
      </c>
      <c r="O402">
        <v>9.1848912524634994</v>
      </c>
      <c r="P402">
        <v>8.7285339882531492</v>
      </c>
      <c r="Q402">
        <v>8.4736030950980403</v>
      </c>
      <c r="R402">
        <v>8.3201399923054993</v>
      </c>
      <c r="S402">
        <v>8.14008828304042</v>
      </c>
      <c r="T402">
        <v>7.8542238812825103</v>
      </c>
      <c r="U402">
        <v>7.5063129609937498</v>
      </c>
      <c r="V402">
        <v>7.1836747061320096</v>
      </c>
    </row>
    <row r="403" spans="1:22" x14ac:dyDescent="0.25">
      <c r="A403" s="12" t="s">
        <v>42</v>
      </c>
      <c r="B403" s="12" t="s">
        <v>79</v>
      </c>
      <c r="C403" s="12" t="s">
        <v>110</v>
      </c>
      <c r="D403">
        <v>3.5389999819873501E-3</v>
      </c>
      <c r="E403">
        <v>5.5343322096533497E-3</v>
      </c>
      <c r="F403">
        <v>5.4082251007473601E-3</v>
      </c>
      <c r="G403">
        <v>8.8227939935711392E-3</v>
      </c>
      <c r="H403">
        <v>1.42703668268495E-2</v>
      </c>
      <c r="I403">
        <v>1.54687768104847E-2</v>
      </c>
      <c r="J403">
        <v>2.0506461596859898E-2</v>
      </c>
      <c r="K403">
        <v>1.99316996647654E-2</v>
      </c>
      <c r="L403">
        <v>3.3692534361605297E-2</v>
      </c>
      <c r="M403">
        <v>5.44630639826914E-2</v>
      </c>
      <c r="N403">
        <v>7.7860213684862206E-2</v>
      </c>
      <c r="O403">
        <v>9.9356410059985703E-2</v>
      </c>
      <c r="P403">
        <v>0.13185544109132799</v>
      </c>
      <c r="Q403">
        <v>0.196884782834155</v>
      </c>
      <c r="R403">
        <v>0.30266931164859301</v>
      </c>
      <c r="S403">
        <v>0.43831351575368599</v>
      </c>
      <c r="T403">
        <v>0.596783582843049</v>
      </c>
      <c r="U403">
        <v>0.70085863417193195</v>
      </c>
      <c r="V403">
        <v>0.79428888232132899</v>
      </c>
    </row>
    <row r="404" spans="1:22" x14ac:dyDescent="0.25">
      <c r="A404" s="12" t="s">
        <v>42</v>
      </c>
      <c r="B404" s="12" t="s">
        <v>79</v>
      </c>
      <c r="C404" s="12" t="s">
        <v>111</v>
      </c>
      <c r="D404">
        <v>14.1854440013312</v>
      </c>
      <c r="E404">
        <v>11.50233160564</v>
      </c>
      <c r="F404">
        <v>11.3499615525519</v>
      </c>
      <c r="G404">
        <v>12.8428607331499</v>
      </c>
      <c r="H404">
        <v>12.8794451138622</v>
      </c>
      <c r="I404">
        <v>12.0438332255645</v>
      </c>
      <c r="J404">
        <v>10.984647805119099</v>
      </c>
      <c r="K404">
        <v>10.1174136593927</v>
      </c>
      <c r="L404">
        <v>9.8309110500783596</v>
      </c>
      <c r="M404">
        <v>9.9884599112517805</v>
      </c>
      <c r="N404">
        <v>10.0186514558581</v>
      </c>
      <c r="O404">
        <v>9.7104628356904605</v>
      </c>
      <c r="P404">
        <v>9.1959392041429702</v>
      </c>
      <c r="Q404">
        <v>8.7368487277331397</v>
      </c>
      <c r="R404">
        <v>8.4796080617228498</v>
      </c>
      <c r="S404">
        <v>8.3240858409438108</v>
      </c>
      <c r="T404">
        <v>8.1419915952814108</v>
      </c>
      <c r="U404">
        <v>7.8541622107197604</v>
      </c>
      <c r="V404">
        <v>7.5044688608856598</v>
      </c>
    </row>
    <row r="405" spans="1:22" x14ac:dyDescent="0.25">
      <c r="A405" s="12" t="s">
        <v>42</v>
      </c>
      <c r="B405" s="12" t="s">
        <v>79</v>
      </c>
      <c r="C405" s="12" t="s">
        <v>112</v>
      </c>
      <c r="D405">
        <v>17.626027999695701</v>
      </c>
      <c r="E405">
        <v>14.097849315797401</v>
      </c>
      <c r="F405">
        <v>11.461770439680199</v>
      </c>
      <c r="G405">
        <v>11.3210480627449</v>
      </c>
      <c r="H405">
        <v>12.809677465639499</v>
      </c>
      <c r="I405">
        <v>12.856303470531</v>
      </c>
      <c r="J405">
        <v>12.0360299741752</v>
      </c>
      <c r="K405">
        <v>10.991460366589401</v>
      </c>
      <c r="L405">
        <v>10.133792473736101</v>
      </c>
      <c r="M405">
        <v>9.8513082604341804</v>
      </c>
      <c r="N405">
        <v>10.008844310607801</v>
      </c>
      <c r="O405">
        <v>10.0365067021307</v>
      </c>
      <c r="P405">
        <v>9.7244804896083608</v>
      </c>
      <c r="Q405">
        <v>9.2058418484037592</v>
      </c>
      <c r="R405">
        <v>8.7432831576392491</v>
      </c>
      <c r="S405">
        <v>8.4830984361988904</v>
      </c>
      <c r="T405">
        <v>8.3248351763865003</v>
      </c>
      <c r="U405">
        <v>8.1400089333502805</v>
      </c>
      <c r="V405">
        <v>7.8496251231706502</v>
      </c>
    </row>
    <row r="406" spans="1:22" x14ac:dyDescent="0.25">
      <c r="A406" s="12" t="s">
        <v>42</v>
      </c>
      <c r="B406" s="12" t="s">
        <v>79</v>
      </c>
      <c r="C406" s="12" t="s">
        <v>113</v>
      </c>
      <c r="D406">
        <v>17.080771999311501</v>
      </c>
      <c r="E406">
        <v>17.287084907206101</v>
      </c>
      <c r="F406">
        <v>13.9699381943677</v>
      </c>
      <c r="G406">
        <v>11.4819702580012</v>
      </c>
      <c r="H406">
        <v>11.369710130515401</v>
      </c>
      <c r="I406">
        <v>12.827931505374799</v>
      </c>
      <c r="J406">
        <v>12.8948256112321</v>
      </c>
      <c r="K406">
        <v>12.1245174756938</v>
      </c>
      <c r="L406">
        <v>11.1254588079873</v>
      </c>
      <c r="M406">
        <v>10.299008393672899</v>
      </c>
      <c r="N406">
        <v>10.0232762531194</v>
      </c>
      <c r="O406">
        <v>10.1658010441587</v>
      </c>
      <c r="P406">
        <v>10.169954589361</v>
      </c>
      <c r="Q406">
        <v>9.8284554842509504</v>
      </c>
      <c r="R406">
        <v>9.2797840246284498</v>
      </c>
      <c r="S406">
        <v>8.7926151164611799</v>
      </c>
      <c r="T406">
        <v>8.5122072480082398</v>
      </c>
      <c r="U406">
        <v>8.3356260531699995</v>
      </c>
      <c r="V406">
        <v>8.1333047088704191</v>
      </c>
    </row>
    <row r="407" spans="1:22" x14ac:dyDescent="0.25">
      <c r="A407" s="12" t="s">
        <v>42</v>
      </c>
      <c r="B407" s="12" t="s">
        <v>79</v>
      </c>
      <c r="C407" s="12" t="s">
        <v>114</v>
      </c>
      <c r="D407">
        <v>15.473697999187699</v>
      </c>
      <c r="E407">
        <v>16.8106188248873</v>
      </c>
      <c r="F407">
        <v>17.091177718797201</v>
      </c>
      <c r="G407">
        <v>13.987777927006199</v>
      </c>
      <c r="H407">
        <v>11.636979343862</v>
      </c>
      <c r="I407">
        <v>11.55819117936</v>
      </c>
      <c r="J407">
        <v>12.9902218809108</v>
      </c>
      <c r="K407">
        <v>13.076779991217199</v>
      </c>
      <c r="L407">
        <v>12.356281795433601</v>
      </c>
      <c r="M407">
        <v>11.402842822704001</v>
      </c>
      <c r="N407">
        <v>10.604894173657801</v>
      </c>
      <c r="O407">
        <v>10.290281221908099</v>
      </c>
      <c r="P407">
        <v>10.401204055564399</v>
      </c>
      <c r="Q407">
        <v>10.3660510937877</v>
      </c>
      <c r="R407">
        <v>9.9785800716149193</v>
      </c>
      <c r="S407">
        <v>9.3833828711177905</v>
      </c>
      <c r="T407">
        <v>8.8550394995925892</v>
      </c>
      <c r="U407">
        <v>8.5381340538348205</v>
      </c>
      <c r="V407">
        <v>8.3270549246258891</v>
      </c>
    </row>
    <row r="408" spans="1:22" x14ac:dyDescent="0.25">
      <c r="A408" s="12" t="s">
        <v>42</v>
      </c>
      <c r="B408" s="12" t="s">
        <v>79</v>
      </c>
      <c r="C408" s="12" t="s">
        <v>115</v>
      </c>
      <c r="D408">
        <v>14.0906499993759</v>
      </c>
      <c r="E408">
        <v>15.210192754946499</v>
      </c>
      <c r="F408">
        <v>16.5811540140527</v>
      </c>
      <c r="G408">
        <v>16.920502448651199</v>
      </c>
      <c r="H408">
        <v>13.985371189560199</v>
      </c>
      <c r="I408">
        <v>11.743533972425301</v>
      </c>
      <c r="J408">
        <v>11.6919943281698</v>
      </c>
      <c r="K408">
        <v>13.113362295118799</v>
      </c>
      <c r="L408">
        <v>13.215660073209399</v>
      </c>
      <c r="M408">
        <v>12.5355585726955</v>
      </c>
      <c r="N408">
        <v>11.616081939419001</v>
      </c>
      <c r="O408">
        <v>10.7837137144162</v>
      </c>
      <c r="P408">
        <v>10.441779032864901</v>
      </c>
      <c r="Q408">
        <v>10.5291304921369</v>
      </c>
      <c r="R408">
        <v>10.466389349807001</v>
      </c>
      <c r="S408">
        <v>10.0483131079437</v>
      </c>
      <c r="T408">
        <v>9.4229667058273208</v>
      </c>
      <c r="U408">
        <v>8.8677873628667694</v>
      </c>
      <c r="V408">
        <v>8.5266260425394602</v>
      </c>
    </row>
    <row r="409" spans="1:22" x14ac:dyDescent="0.25">
      <c r="A409" s="12" t="s">
        <v>42</v>
      </c>
      <c r="B409" s="12" t="s">
        <v>79</v>
      </c>
      <c r="C409" s="12" t="s">
        <v>116</v>
      </c>
      <c r="D409">
        <v>12.699258000075099</v>
      </c>
      <c r="E409">
        <v>13.734405355064601</v>
      </c>
      <c r="F409">
        <v>14.905418534283299</v>
      </c>
      <c r="G409">
        <v>16.296974212107902</v>
      </c>
      <c r="H409">
        <v>16.6912606947614</v>
      </c>
      <c r="I409">
        <v>13.901492063722401</v>
      </c>
      <c r="J409">
        <v>11.7488514991595</v>
      </c>
      <c r="K409">
        <v>11.726449598865401</v>
      </c>
      <c r="L409">
        <v>13.1418506503024</v>
      </c>
      <c r="M409">
        <v>13.2632738623603</v>
      </c>
      <c r="N409">
        <v>12.615904983344199</v>
      </c>
      <c r="O409">
        <v>11.6850489383915</v>
      </c>
      <c r="P409">
        <v>10.8398572112915</v>
      </c>
      <c r="Q409">
        <v>10.4863615921522</v>
      </c>
      <c r="R409">
        <v>10.562440295030701</v>
      </c>
      <c r="S409">
        <v>10.4867247740114</v>
      </c>
      <c r="T409">
        <v>10.054891881302099</v>
      </c>
      <c r="U409">
        <v>9.4165025826425897</v>
      </c>
      <c r="V409">
        <v>8.8496478925470701</v>
      </c>
    </row>
    <row r="410" spans="1:22" x14ac:dyDescent="0.25">
      <c r="A410" s="12" t="s">
        <v>42</v>
      </c>
      <c r="B410" s="12" t="s">
        <v>79</v>
      </c>
      <c r="C410" s="12" t="s">
        <v>117</v>
      </c>
      <c r="D410">
        <v>13.668178000155001</v>
      </c>
      <c r="E410">
        <v>12.245979795247999</v>
      </c>
      <c r="F410">
        <v>13.320759830531999</v>
      </c>
      <c r="G410">
        <v>14.530609993928801</v>
      </c>
      <c r="H410">
        <v>15.9443600731238</v>
      </c>
      <c r="I410">
        <v>16.397478917487302</v>
      </c>
      <c r="J410">
        <v>13.7391434304607</v>
      </c>
      <c r="K410">
        <v>11.675749566542599</v>
      </c>
      <c r="L410">
        <v>11.681585490885899</v>
      </c>
      <c r="M410">
        <v>13.100218590055301</v>
      </c>
      <c r="N410">
        <v>13.242731673919399</v>
      </c>
      <c r="O410">
        <v>12.6010626485694</v>
      </c>
      <c r="P410">
        <v>11.672116727736199</v>
      </c>
      <c r="Q410">
        <v>10.8270655538587</v>
      </c>
      <c r="R410">
        <v>10.471364522375101</v>
      </c>
      <c r="S410">
        <v>10.543274662351401</v>
      </c>
      <c r="T410">
        <v>10.462638394604401</v>
      </c>
      <c r="U410">
        <v>10.0263293300243</v>
      </c>
      <c r="V410">
        <v>9.3840488047927604</v>
      </c>
    </row>
    <row r="411" spans="1:22" x14ac:dyDescent="0.25">
      <c r="A411" s="12" t="s">
        <v>42</v>
      </c>
      <c r="B411" s="12" t="s">
        <v>79</v>
      </c>
      <c r="C411" s="12" t="s">
        <v>118</v>
      </c>
      <c r="D411">
        <v>11.385452999999901</v>
      </c>
      <c r="E411">
        <v>12.898273342404099</v>
      </c>
      <c r="F411">
        <v>12.926146516313199</v>
      </c>
      <c r="G411">
        <v>12.0618149953682</v>
      </c>
      <c r="H411">
        <v>10.975528193748101</v>
      </c>
      <c r="I411">
        <v>10.090296755177301</v>
      </c>
      <c r="J411">
        <v>9.7998729667294597</v>
      </c>
      <c r="K411">
        <v>9.9622934997852894</v>
      </c>
      <c r="L411">
        <v>9.9942342344369592</v>
      </c>
      <c r="M411">
        <v>9.6865774922767596</v>
      </c>
      <c r="N411">
        <v>9.1778215449900902</v>
      </c>
      <c r="O411">
        <v>8.7234817345148894</v>
      </c>
      <c r="P411">
        <v>8.4701011323279296</v>
      </c>
      <c r="Q411">
        <v>8.3177613809625495</v>
      </c>
      <c r="R411">
        <v>8.1387469486700592</v>
      </c>
      <c r="S411">
        <v>7.8538344909212796</v>
      </c>
      <c r="T411">
        <v>7.50673014928197</v>
      </c>
      <c r="U411">
        <v>7.1847247452385998</v>
      </c>
      <c r="V411">
        <v>6.9276770336105997</v>
      </c>
    </row>
    <row r="412" spans="1:22" x14ac:dyDescent="0.25">
      <c r="A412" s="12" t="s">
        <v>42</v>
      </c>
      <c r="B412" s="12" t="s">
        <v>79</v>
      </c>
      <c r="C412" s="12" t="s">
        <v>119</v>
      </c>
      <c r="D412">
        <v>13.587877000117601</v>
      </c>
      <c r="E412">
        <v>12.8879842070269</v>
      </c>
      <c r="F412">
        <v>11.6743402987839</v>
      </c>
      <c r="G412">
        <v>12.777985124040001</v>
      </c>
      <c r="H412">
        <v>14.023033690437501</v>
      </c>
      <c r="I412">
        <v>15.453750775935299</v>
      </c>
      <c r="J412">
        <v>15.961849576138899</v>
      </c>
      <c r="K412">
        <v>13.4569131337095</v>
      </c>
      <c r="L412">
        <v>11.4948299197568</v>
      </c>
      <c r="M412">
        <v>11.5366125373725</v>
      </c>
      <c r="N412">
        <v>12.9584010693249</v>
      </c>
      <c r="O412">
        <v>13.1214649803411</v>
      </c>
      <c r="P412">
        <v>12.4983663350298</v>
      </c>
      <c r="Q412">
        <v>11.586401449679199</v>
      </c>
      <c r="R412">
        <v>10.754205125473501</v>
      </c>
      <c r="S412">
        <v>10.4049105610229</v>
      </c>
      <c r="T412">
        <v>10.4787141785852</v>
      </c>
      <c r="U412">
        <v>10.400025248486299</v>
      </c>
      <c r="V412">
        <v>9.9667031760974893</v>
      </c>
    </row>
    <row r="413" spans="1:22" x14ac:dyDescent="0.25">
      <c r="A413" s="12" t="s">
        <v>42</v>
      </c>
      <c r="B413" s="12" t="s">
        <v>79</v>
      </c>
      <c r="C413" s="12" t="s">
        <v>120</v>
      </c>
      <c r="D413">
        <v>11.6370190001895</v>
      </c>
      <c r="E413">
        <v>12.469352645107</v>
      </c>
      <c r="F413">
        <v>11.9317914321875</v>
      </c>
      <c r="G413">
        <v>10.9369034416159</v>
      </c>
      <c r="H413">
        <v>12.0586624255785</v>
      </c>
      <c r="I413">
        <v>13.3275119175669</v>
      </c>
      <c r="J413">
        <v>14.760114629250801</v>
      </c>
      <c r="K413">
        <v>15.326716325289899</v>
      </c>
      <c r="L413">
        <v>13.0090552753525</v>
      </c>
      <c r="M413">
        <v>11.1787004916967</v>
      </c>
      <c r="N413">
        <v>11.263239055976801</v>
      </c>
      <c r="O413">
        <v>12.6868172914367</v>
      </c>
      <c r="P413">
        <v>12.879131433002399</v>
      </c>
      <c r="Q413">
        <v>12.2931908506926</v>
      </c>
      <c r="R413">
        <v>11.416995724924501</v>
      </c>
      <c r="S413">
        <v>10.613279544932</v>
      </c>
      <c r="T413">
        <v>10.280562013889</v>
      </c>
      <c r="U413">
        <v>10.3636632157334</v>
      </c>
      <c r="V413">
        <v>10.294478507073499</v>
      </c>
    </row>
    <row r="414" spans="1:22" x14ac:dyDescent="0.25">
      <c r="A414" s="12" t="s">
        <v>42</v>
      </c>
      <c r="B414" s="12" t="s">
        <v>79</v>
      </c>
      <c r="C414" s="12" t="s">
        <v>121</v>
      </c>
      <c r="D414">
        <v>8.3191480000423397</v>
      </c>
      <c r="E414">
        <v>10.300181280581199</v>
      </c>
      <c r="F414">
        <v>11.1379795840251</v>
      </c>
      <c r="G414">
        <v>10.7684297944603</v>
      </c>
      <c r="H414">
        <v>10.004543180565699</v>
      </c>
      <c r="I414">
        <v>11.120670967292</v>
      </c>
      <c r="J414">
        <v>12.4021628745204</v>
      </c>
      <c r="K414">
        <v>13.8131224309811</v>
      </c>
      <c r="L414">
        <v>14.4423390193723</v>
      </c>
      <c r="M414">
        <v>12.3613368875173</v>
      </c>
      <c r="N414">
        <v>10.6984763916192</v>
      </c>
      <c r="O414">
        <v>10.8314422505353</v>
      </c>
      <c r="P414">
        <v>12.253008366365901</v>
      </c>
      <c r="Q414">
        <v>12.489036138079801</v>
      </c>
      <c r="R414">
        <v>11.9639689148141</v>
      </c>
      <c r="S414">
        <v>11.1472169243316</v>
      </c>
      <c r="T414">
        <v>10.3910170114131</v>
      </c>
      <c r="U414">
        <v>10.0879316988492</v>
      </c>
      <c r="V414">
        <v>10.189115314432399</v>
      </c>
    </row>
    <row r="415" spans="1:22" x14ac:dyDescent="0.25">
      <c r="A415" s="12" t="s">
        <v>42</v>
      </c>
      <c r="B415" s="12" t="s">
        <v>79</v>
      </c>
      <c r="C415" s="12" t="s">
        <v>122</v>
      </c>
      <c r="D415">
        <v>5.1759586209638098</v>
      </c>
      <c r="E415">
        <v>7.0121171863703697</v>
      </c>
      <c r="F415">
        <v>8.7728794655098401</v>
      </c>
      <c r="G415">
        <v>9.6051328795080906</v>
      </c>
      <c r="H415">
        <v>9.3944448045548601</v>
      </c>
      <c r="I415">
        <v>8.8575077988236703</v>
      </c>
      <c r="J415">
        <v>9.9540968941940502</v>
      </c>
      <c r="K415">
        <v>11.216033340512899</v>
      </c>
      <c r="L415">
        <v>12.5902306111245</v>
      </c>
      <c r="M415">
        <v>13.2783903155009</v>
      </c>
      <c r="N415">
        <v>11.4851346642981</v>
      </c>
      <c r="O415">
        <v>10.021675429763199</v>
      </c>
      <c r="P415">
        <v>10.2146007396407</v>
      </c>
      <c r="Q415">
        <v>11.6272480815298</v>
      </c>
      <c r="R415">
        <v>11.9220628442578</v>
      </c>
      <c r="S415">
        <v>11.483859182945601</v>
      </c>
      <c r="T415">
        <v>10.752383339763799</v>
      </c>
      <c r="U415">
        <v>10.0660845614214</v>
      </c>
      <c r="V415">
        <v>9.8067122946075909</v>
      </c>
    </row>
    <row r="416" spans="1:22" x14ac:dyDescent="0.25">
      <c r="A416" s="12" t="s">
        <v>42</v>
      </c>
      <c r="B416" s="12" t="s">
        <v>79</v>
      </c>
      <c r="C416" s="12" t="s">
        <v>123</v>
      </c>
      <c r="D416">
        <v>5.7864553177966096</v>
      </c>
      <c r="E416">
        <v>4.0690175469025496</v>
      </c>
      <c r="F416">
        <v>5.5864957238891799</v>
      </c>
      <c r="G416">
        <v>7.1019582130988601</v>
      </c>
      <c r="H416">
        <v>7.8902285438421798</v>
      </c>
      <c r="I416">
        <v>7.8076804783349303</v>
      </c>
      <c r="J416">
        <v>7.5085297885260003</v>
      </c>
      <c r="K416">
        <v>8.5396187922971105</v>
      </c>
      <c r="L416">
        <v>9.7651489722089195</v>
      </c>
      <c r="M416">
        <v>11.0687177594302</v>
      </c>
      <c r="N416">
        <v>11.807042356193801</v>
      </c>
      <c r="O416">
        <v>10.338310547240299</v>
      </c>
      <c r="P416">
        <v>9.1176559033017401</v>
      </c>
      <c r="Q416">
        <v>9.3759903968315506</v>
      </c>
      <c r="R416">
        <v>10.764271220099699</v>
      </c>
      <c r="S416">
        <v>11.130130143291799</v>
      </c>
      <c r="T416">
        <v>10.804077421227101</v>
      </c>
      <c r="U416">
        <v>10.1876338048792</v>
      </c>
      <c r="V416">
        <v>9.5960724436084295</v>
      </c>
    </row>
    <row r="417" spans="1:22" x14ac:dyDescent="0.25">
      <c r="A417" s="12" t="s">
        <v>42</v>
      </c>
      <c r="B417" s="12" t="s">
        <v>79</v>
      </c>
      <c r="C417" s="12" t="s">
        <v>124</v>
      </c>
      <c r="D417">
        <v>3.4693469999993498</v>
      </c>
      <c r="E417">
        <v>3.9930953862035099</v>
      </c>
      <c r="F417">
        <v>2.8987041775792801</v>
      </c>
      <c r="G417">
        <v>4.0704540857015798</v>
      </c>
      <c r="H417">
        <v>5.2815827521850904</v>
      </c>
      <c r="I417">
        <v>5.9618188411947397</v>
      </c>
      <c r="J417">
        <v>6.0041858814750801</v>
      </c>
      <c r="K417">
        <v>5.9045672644067304</v>
      </c>
      <c r="L417">
        <v>6.8423977982763899</v>
      </c>
      <c r="M417">
        <v>7.9786050808120903</v>
      </c>
      <c r="N417">
        <v>9.1735299128532706</v>
      </c>
      <c r="O417">
        <v>9.9336502189074007</v>
      </c>
      <c r="P417">
        <v>8.8502124176877199</v>
      </c>
      <c r="Q417">
        <v>7.9250792686055798</v>
      </c>
      <c r="R417">
        <v>8.2517406349167803</v>
      </c>
      <c r="S417">
        <v>9.5889342799816308</v>
      </c>
      <c r="T417">
        <v>10.0333241920078</v>
      </c>
      <c r="U417">
        <v>9.8489450935526897</v>
      </c>
      <c r="V417">
        <v>9.3816538086245398</v>
      </c>
    </row>
    <row r="418" spans="1:22" x14ac:dyDescent="0.25">
      <c r="A418" s="12" t="s">
        <v>42</v>
      </c>
      <c r="B418" s="12" t="s">
        <v>79</v>
      </c>
      <c r="C418" s="12" t="s">
        <v>125</v>
      </c>
      <c r="D418">
        <v>2.18948798789051</v>
      </c>
      <c r="E418">
        <v>2.0362297736936301</v>
      </c>
      <c r="F418">
        <v>2.3741104896145999</v>
      </c>
      <c r="G418">
        <v>1.80327118185498</v>
      </c>
      <c r="H418">
        <v>2.6074785979181598</v>
      </c>
      <c r="I418">
        <v>3.4612318979665702</v>
      </c>
      <c r="J418">
        <v>4.00766179084121</v>
      </c>
      <c r="K418">
        <v>4.1097601998652697</v>
      </c>
      <c r="L418">
        <v>4.1802121251713196</v>
      </c>
      <c r="M418">
        <v>4.9631682820988701</v>
      </c>
      <c r="N418">
        <v>5.9517225508694001</v>
      </c>
      <c r="O418">
        <v>6.97352686701407</v>
      </c>
      <c r="P418">
        <v>7.7124870352568999</v>
      </c>
      <c r="Q418">
        <v>7.0350173691304301</v>
      </c>
      <c r="R418">
        <v>6.4328200219562603</v>
      </c>
      <c r="S418">
        <v>6.8156297406583004</v>
      </c>
      <c r="T418">
        <v>8.0534065786580005</v>
      </c>
      <c r="U418">
        <v>8.5704383261708106</v>
      </c>
      <c r="V418">
        <v>8.5458107690573506</v>
      </c>
    </row>
    <row r="419" spans="1:22" x14ac:dyDescent="0.25">
      <c r="A419" s="12" t="s">
        <v>42</v>
      </c>
      <c r="B419" s="12" t="s">
        <v>79</v>
      </c>
      <c r="C419" s="12" t="s">
        <v>126</v>
      </c>
      <c r="D419">
        <v>0.69686699705395905</v>
      </c>
      <c r="E419">
        <v>1.01419047391009</v>
      </c>
      <c r="F419">
        <v>0.96762387284942397</v>
      </c>
      <c r="G419">
        <v>1.15775237300597</v>
      </c>
      <c r="H419">
        <v>0.92562279038457296</v>
      </c>
      <c r="I419">
        <v>1.38377894861869</v>
      </c>
      <c r="J419">
        <v>1.9050105619742099</v>
      </c>
      <c r="K419">
        <v>2.2634218483252</v>
      </c>
      <c r="L419">
        <v>2.3938801058436199</v>
      </c>
      <c r="M419">
        <v>2.5372118614360799</v>
      </c>
      <c r="N419">
        <v>3.1215290228655501</v>
      </c>
      <c r="O419">
        <v>3.8821996027286301</v>
      </c>
      <c r="P419">
        <v>4.6766708170699198</v>
      </c>
      <c r="Q419">
        <v>5.3215694220982597</v>
      </c>
      <c r="R419">
        <v>5.0098166487157201</v>
      </c>
      <c r="S419">
        <v>4.7142872196326202</v>
      </c>
      <c r="T419">
        <v>5.1162134887243003</v>
      </c>
      <c r="U419">
        <v>6.1883241938765599</v>
      </c>
      <c r="V419">
        <v>6.7420193055777897</v>
      </c>
    </row>
    <row r="420" spans="1:22" x14ac:dyDescent="0.25">
      <c r="A420" s="12" t="s">
        <v>42</v>
      </c>
      <c r="B420" s="12" t="s">
        <v>79</v>
      </c>
      <c r="C420" s="12" t="s">
        <v>127</v>
      </c>
      <c r="D420">
        <v>0.14160199946389199</v>
      </c>
      <c r="E420">
        <v>0.23622914780746401</v>
      </c>
      <c r="F420">
        <v>0.35144626891515601</v>
      </c>
      <c r="G420">
        <v>0.34821313265071302</v>
      </c>
      <c r="H420">
        <v>0.43072396223220799</v>
      </c>
      <c r="I420">
        <v>0.362245212667619</v>
      </c>
      <c r="J420">
        <v>0.569986833811713</v>
      </c>
      <c r="K420">
        <v>0.81289591961838603</v>
      </c>
      <c r="L420">
        <v>1.0091303856906699</v>
      </c>
      <c r="M420">
        <v>1.1064159052234499</v>
      </c>
      <c r="N420">
        <v>1.2412031300663799</v>
      </c>
      <c r="O420">
        <v>1.5990473308553399</v>
      </c>
      <c r="P420">
        <v>2.0935912874173801</v>
      </c>
      <c r="Q420">
        <v>2.6207828482475102</v>
      </c>
      <c r="R420">
        <v>3.0972337936056098</v>
      </c>
      <c r="S420">
        <v>3.0411076356298099</v>
      </c>
      <c r="T420">
        <v>2.9738560659670901</v>
      </c>
      <c r="U420">
        <v>3.3369805374999899</v>
      </c>
      <c r="V420">
        <v>4.1665421483659797</v>
      </c>
    </row>
    <row r="421" spans="1:22" x14ac:dyDescent="0.25">
      <c r="A421" s="12" t="s">
        <v>42</v>
      </c>
      <c r="B421" s="12" t="s">
        <v>79</v>
      </c>
      <c r="C421" s="12" t="s">
        <v>128</v>
      </c>
      <c r="D421">
        <v>3.4768999870507702E-2</v>
      </c>
      <c r="E421">
        <v>3.2716412372028901E-2</v>
      </c>
      <c r="F421">
        <v>5.4998027720903099E-2</v>
      </c>
      <c r="G421">
        <v>8.4882823602721993E-2</v>
      </c>
      <c r="H421">
        <v>8.7221519089155597E-2</v>
      </c>
      <c r="I421">
        <v>0.11106612119614501</v>
      </c>
      <c r="J421">
        <v>9.9876433800268005E-2</v>
      </c>
      <c r="K421">
        <v>0.16446947639361301</v>
      </c>
      <c r="L421">
        <v>0.248582505276458</v>
      </c>
      <c r="M421">
        <v>0.32357047413811002</v>
      </c>
      <c r="N421">
        <v>0.37517021914391702</v>
      </c>
      <c r="O421">
        <v>0.45053575940946999</v>
      </c>
      <c r="P421">
        <v>0.61984155290170795</v>
      </c>
      <c r="Q421">
        <v>0.86766790109064595</v>
      </c>
      <c r="R421">
        <v>1.1441079121170801</v>
      </c>
      <c r="S421">
        <v>1.4214464353948499</v>
      </c>
      <c r="T421">
        <v>1.4742277232165399</v>
      </c>
      <c r="U421">
        <v>1.5172101249918599</v>
      </c>
      <c r="V421">
        <v>1.7802216577340899</v>
      </c>
    </row>
    <row r="422" spans="1:22" x14ac:dyDescent="0.25">
      <c r="A422" s="12" t="s">
        <v>62</v>
      </c>
      <c r="B422" s="12" t="s">
        <v>66</v>
      </c>
      <c r="C422" s="12" t="s">
        <v>87</v>
      </c>
      <c r="D422">
        <v>150.43283500000001</v>
      </c>
      <c r="E422">
        <v>154.420803497017</v>
      </c>
      <c r="F422">
        <v>162.41132814798499</v>
      </c>
      <c r="G422">
        <v>165.53058566471901</v>
      </c>
      <c r="H422">
        <v>167.67038682408801</v>
      </c>
      <c r="I422">
        <v>166.44554624103</v>
      </c>
      <c r="J422">
        <v>168.440235691255</v>
      </c>
      <c r="K422">
        <v>172.55097722913899</v>
      </c>
      <c r="L422">
        <v>176.92562758174901</v>
      </c>
      <c r="M422">
        <v>178.44247810638799</v>
      </c>
      <c r="N422">
        <v>179.34167815631599</v>
      </c>
      <c r="O422">
        <v>180.922798309212</v>
      </c>
      <c r="P422">
        <v>183.572259786941</v>
      </c>
      <c r="Q422">
        <v>186.67193555678401</v>
      </c>
      <c r="R422">
        <v>189.237483363823</v>
      </c>
      <c r="S422">
        <v>191.09550839315</v>
      </c>
      <c r="T422">
        <v>192.77781386390501</v>
      </c>
      <c r="U422">
        <v>194.794210121247</v>
      </c>
      <c r="V422">
        <v>197.17938078436401</v>
      </c>
    </row>
    <row r="423" spans="1:22" x14ac:dyDescent="0.25">
      <c r="A423" s="12" t="s">
        <v>62</v>
      </c>
      <c r="B423" s="12" t="s">
        <v>66</v>
      </c>
      <c r="C423" s="12" t="s">
        <v>88</v>
      </c>
      <c r="D423">
        <v>154.186373</v>
      </c>
      <c r="E423">
        <v>148.098289924125</v>
      </c>
      <c r="F423">
        <v>147.542344084966</v>
      </c>
      <c r="G423">
        <v>151.816060084707</v>
      </c>
      <c r="H423">
        <v>159.87284892001099</v>
      </c>
      <c r="I423">
        <v>163.112404662264</v>
      </c>
      <c r="J423">
        <v>165.36330711915599</v>
      </c>
      <c r="K423">
        <v>164.29448977643699</v>
      </c>
      <c r="L423">
        <v>166.38404913115701</v>
      </c>
      <c r="M423">
        <v>170.57130758394001</v>
      </c>
      <c r="N423">
        <v>174.971405188484</v>
      </c>
      <c r="O423">
        <v>176.55016134789801</v>
      </c>
      <c r="P423">
        <v>177.49849251227101</v>
      </c>
      <c r="Q423">
        <v>179.10334625854099</v>
      </c>
      <c r="R423">
        <v>181.783676306329</v>
      </c>
      <c r="S423">
        <v>184.89882168110799</v>
      </c>
      <c r="T423">
        <v>187.493064772624</v>
      </c>
      <c r="U423">
        <v>189.37520749863901</v>
      </c>
      <c r="V423">
        <v>191.0957831648</v>
      </c>
    </row>
    <row r="424" spans="1:22" x14ac:dyDescent="0.25">
      <c r="A424" s="12" t="s">
        <v>62</v>
      </c>
      <c r="B424" s="12" t="s">
        <v>66</v>
      </c>
      <c r="C424" s="12" t="s">
        <v>89</v>
      </c>
      <c r="D424">
        <v>2.6463999917666198E-2</v>
      </c>
      <c r="E424">
        <v>3.9590970047080697E-2</v>
      </c>
      <c r="F424">
        <v>5.8624937544868298E-2</v>
      </c>
      <c r="G424">
        <v>8.1142285293399397E-2</v>
      </c>
      <c r="H424">
        <v>0.110114200593406</v>
      </c>
      <c r="I424">
        <v>0.14954230533201199</v>
      </c>
      <c r="J424">
        <v>0.193256205886286</v>
      </c>
      <c r="K424">
        <v>0.245817444665449</v>
      </c>
      <c r="L424">
        <v>0.35971369496689898</v>
      </c>
      <c r="M424">
        <v>0.55993104616580502</v>
      </c>
      <c r="N424">
        <v>0.733616732521987</v>
      </c>
      <c r="O424">
        <v>0.96198848455087704</v>
      </c>
      <c r="P424">
        <v>1.27371358404779</v>
      </c>
      <c r="Q424">
        <v>1.49551031227224</v>
      </c>
      <c r="R424">
        <v>1.5819722957247</v>
      </c>
      <c r="S424">
        <v>1.8761689329987199</v>
      </c>
      <c r="T424">
        <v>2.2464997843925798</v>
      </c>
      <c r="U424">
        <v>2.39198662209844</v>
      </c>
      <c r="V424">
        <v>2.45167168382009</v>
      </c>
    </row>
    <row r="425" spans="1:22" x14ac:dyDescent="0.25">
      <c r="A425" s="12" t="s">
        <v>62</v>
      </c>
      <c r="B425" s="12" t="s">
        <v>66</v>
      </c>
      <c r="C425" s="12" t="s">
        <v>90</v>
      </c>
      <c r="D425">
        <v>158.34958100185</v>
      </c>
      <c r="E425">
        <v>153.39549758293899</v>
      </c>
      <c r="F425">
        <v>147.475506696607</v>
      </c>
      <c r="G425">
        <v>147.001214204159</v>
      </c>
      <c r="H425">
        <v>151.30711343240301</v>
      </c>
      <c r="I425">
        <v>159.37497057636301</v>
      </c>
      <c r="J425">
        <v>162.64555949393699</v>
      </c>
      <c r="K425">
        <v>164.92194335189399</v>
      </c>
      <c r="L425">
        <v>163.88972068320501</v>
      </c>
      <c r="M425">
        <v>165.993583744212</v>
      </c>
      <c r="N425">
        <v>170.19194553475299</v>
      </c>
      <c r="O425">
        <v>174.59771780168899</v>
      </c>
      <c r="P425">
        <v>176.18042817486</v>
      </c>
      <c r="Q425">
        <v>177.145950910366</v>
      </c>
      <c r="R425">
        <v>178.757415021989</v>
      </c>
      <c r="S425">
        <v>181.44548389091801</v>
      </c>
      <c r="T425">
        <v>184.56298299903901</v>
      </c>
      <c r="U425">
        <v>187.16681068793</v>
      </c>
      <c r="V425">
        <v>189.05530673334701</v>
      </c>
    </row>
    <row r="426" spans="1:22" x14ac:dyDescent="0.25">
      <c r="A426" s="12" t="s">
        <v>62</v>
      </c>
      <c r="B426" s="12" t="s">
        <v>66</v>
      </c>
      <c r="C426" s="12" t="s">
        <v>91</v>
      </c>
      <c r="D426">
        <v>161.535403995443</v>
      </c>
      <c r="E426">
        <v>157.42908414688401</v>
      </c>
      <c r="F426">
        <v>152.600101976471</v>
      </c>
      <c r="G426">
        <v>146.78902144338599</v>
      </c>
      <c r="H426">
        <v>146.372149963559</v>
      </c>
      <c r="I426">
        <v>150.706050616949</v>
      </c>
      <c r="J426">
        <v>158.78428892503999</v>
      </c>
      <c r="K426">
        <v>162.08601216496601</v>
      </c>
      <c r="L426">
        <v>164.377668590078</v>
      </c>
      <c r="M426">
        <v>163.372259746971</v>
      </c>
      <c r="N426">
        <v>165.483613403607</v>
      </c>
      <c r="O426">
        <v>169.67974156800699</v>
      </c>
      <c r="P426">
        <v>174.09939795313699</v>
      </c>
      <c r="Q426">
        <v>175.69355869633199</v>
      </c>
      <c r="R426">
        <v>176.67626422921799</v>
      </c>
      <c r="S426">
        <v>178.29622926617299</v>
      </c>
      <c r="T426">
        <v>180.997752032384</v>
      </c>
      <c r="U426">
        <v>184.12256605559801</v>
      </c>
      <c r="V426">
        <v>186.740389352205</v>
      </c>
    </row>
    <row r="427" spans="1:22" x14ac:dyDescent="0.25">
      <c r="A427" s="12" t="s">
        <v>62</v>
      </c>
      <c r="B427" s="12" t="s">
        <v>66</v>
      </c>
      <c r="C427" s="12" t="s">
        <v>92</v>
      </c>
      <c r="D427">
        <v>146.06094100003901</v>
      </c>
      <c r="E427">
        <v>159.74277117345201</v>
      </c>
      <c r="F427">
        <v>156.07094218486299</v>
      </c>
      <c r="G427">
        <v>151.45628241715701</v>
      </c>
      <c r="H427">
        <v>145.74713896770001</v>
      </c>
      <c r="I427">
        <v>145.40312032426101</v>
      </c>
      <c r="J427">
        <v>149.74634540774201</v>
      </c>
      <c r="K427">
        <v>157.832337481114</v>
      </c>
      <c r="L427">
        <v>161.148171790676</v>
      </c>
      <c r="M427">
        <v>163.461025068922</v>
      </c>
      <c r="N427">
        <v>162.47470987764299</v>
      </c>
      <c r="O427">
        <v>164.619710564282</v>
      </c>
      <c r="P427">
        <v>168.863922115154</v>
      </c>
      <c r="Q427">
        <v>173.32674267051499</v>
      </c>
      <c r="R427">
        <v>174.98102493264599</v>
      </c>
      <c r="S427">
        <v>176.01598578310001</v>
      </c>
      <c r="T427">
        <v>177.69249076700001</v>
      </c>
      <c r="U427">
        <v>180.44233799403199</v>
      </c>
      <c r="V427">
        <v>183.62229884574401</v>
      </c>
    </row>
    <row r="428" spans="1:22" x14ac:dyDescent="0.25">
      <c r="A428" s="12" t="s">
        <v>62</v>
      </c>
      <c r="B428" s="12" t="s">
        <v>66</v>
      </c>
      <c r="C428" s="12" t="s">
        <v>93</v>
      </c>
      <c r="D428">
        <v>132.39708799822299</v>
      </c>
      <c r="E428">
        <v>144.378371588346</v>
      </c>
      <c r="F428">
        <v>158.41056274727799</v>
      </c>
      <c r="G428">
        <v>154.88769723492399</v>
      </c>
      <c r="H428">
        <v>150.34301903400501</v>
      </c>
      <c r="I428">
        <v>144.735271770726</v>
      </c>
      <c r="J428">
        <v>144.453154513328</v>
      </c>
      <c r="K428">
        <v>148.80913336146301</v>
      </c>
      <c r="L428">
        <v>156.883576716953</v>
      </c>
      <c r="M428">
        <v>160.216192847587</v>
      </c>
      <c r="N428">
        <v>162.53929718483499</v>
      </c>
      <c r="O428">
        <v>161.59325800724801</v>
      </c>
      <c r="P428">
        <v>163.78157142441501</v>
      </c>
      <c r="Q428">
        <v>168.056620457989</v>
      </c>
      <c r="R428">
        <v>172.560726926477</v>
      </c>
      <c r="S428">
        <v>174.26126769323301</v>
      </c>
      <c r="T428">
        <v>175.35029395716899</v>
      </c>
      <c r="U428">
        <v>177.07152794733599</v>
      </c>
      <c r="V428">
        <v>179.86927521125401</v>
      </c>
    </row>
    <row r="429" spans="1:22" x14ac:dyDescent="0.25">
      <c r="A429" s="12" t="s">
        <v>62</v>
      </c>
      <c r="B429" s="12" t="s">
        <v>66</v>
      </c>
      <c r="C429" s="12" t="s">
        <v>94</v>
      </c>
      <c r="D429">
        <v>136.90787799955601</v>
      </c>
      <c r="E429">
        <v>130.969763638621</v>
      </c>
      <c r="F429">
        <v>143.15648317756001</v>
      </c>
      <c r="G429">
        <v>157.23482151156099</v>
      </c>
      <c r="H429">
        <v>153.75930062648601</v>
      </c>
      <c r="I429">
        <v>149.285214571805</v>
      </c>
      <c r="J429">
        <v>143.76082975683201</v>
      </c>
      <c r="K429">
        <v>143.54147033568699</v>
      </c>
      <c r="L429">
        <v>147.892275210213</v>
      </c>
      <c r="M429">
        <v>155.950080428832</v>
      </c>
      <c r="N429">
        <v>159.28241086473</v>
      </c>
      <c r="O429">
        <v>161.62507673055299</v>
      </c>
      <c r="P429">
        <v>160.72283279863001</v>
      </c>
      <c r="Q429">
        <v>162.93081342377801</v>
      </c>
      <c r="R429">
        <v>167.225698925015</v>
      </c>
      <c r="S429">
        <v>171.746233867217</v>
      </c>
      <c r="T429">
        <v>173.484057973804</v>
      </c>
      <c r="U429">
        <v>174.60711597896801</v>
      </c>
      <c r="V429">
        <v>176.365338117579</v>
      </c>
    </row>
    <row r="430" spans="1:22" x14ac:dyDescent="0.25">
      <c r="A430" s="12" t="s">
        <v>62</v>
      </c>
      <c r="B430" s="12" t="s">
        <v>66</v>
      </c>
      <c r="C430" s="12" t="s">
        <v>95</v>
      </c>
      <c r="D430">
        <v>130.118193014051</v>
      </c>
      <c r="E430">
        <v>135.378012924518</v>
      </c>
      <c r="F430">
        <v>129.66610139951399</v>
      </c>
      <c r="G430">
        <v>141.86268732419401</v>
      </c>
      <c r="H430">
        <v>155.91536969143101</v>
      </c>
      <c r="I430">
        <v>152.50239811219799</v>
      </c>
      <c r="J430">
        <v>148.09934563733901</v>
      </c>
      <c r="K430">
        <v>142.66846565966901</v>
      </c>
      <c r="L430">
        <v>142.49298525778599</v>
      </c>
      <c r="M430">
        <v>146.82944996414199</v>
      </c>
      <c r="N430">
        <v>154.84676926198301</v>
      </c>
      <c r="O430">
        <v>158.1799338168</v>
      </c>
      <c r="P430">
        <v>160.544466527303</v>
      </c>
      <c r="Q430">
        <v>159.67311562539999</v>
      </c>
      <c r="R430">
        <v>161.89757149894001</v>
      </c>
      <c r="S430">
        <v>166.19407374917799</v>
      </c>
      <c r="T430">
        <v>170.72555410940799</v>
      </c>
      <c r="U430">
        <v>172.487636945877</v>
      </c>
      <c r="V430">
        <v>173.64354380189201</v>
      </c>
    </row>
    <row r="431" spans="1:22" x14ac:dyDescent="0.25">
      <c r="A431" s="12" t="s">
        <v>62</v>
      </c>
      <c r="B431" s="12" t="s">
        <v>66</v>
      </c>
      <c r="C431" s="12" t="s">
        <v>96</v>
      </c>
      <c r="D431">
        <v>108.012164004711</v>
      </c>
      <c r="E431">
        <v>128.25871893497299</v>
      </c>
      <c r="F431">
        <v>133.62581987109101</v>
      </c>
      <c r="G431">
        <v>128.05790783178799</v>
      </c>
      <c r="H431">
        <v>140.208558393803</v>
      </c>
      <c r="I431">
        <v>154.22335305305799</v>
      </c>
      <c r="J431">
        <v>150.886149454216</v>
      </c>
      <c r="K431">
        <v>146.58285413267001</v>
      </c>
      <c r="L431">
        <v>141.242078757786</v>
      </c>
      <c r="M431">
        <v>141.10208867243199</v>
      </c>
      <c r="N431">
        <v>145.39843641800101</v>
      </c>
      <c r="O431">
        <v>153.360753627137</v>
      </c>
      <c r="P431">
        <v>156.69235991448099</v>
      </c>
      <c r="Q431">
        <v>159.061568696363</v>
      </c>
      <c r="R431">
        <v>158.22649850488699</v>
      </c>
      <c r="S431">
        <v>160.45643313334301</v>
      </c>
      <c r="T431">
        <v>164.750115761421</v>
      </c>
      <c r="U431">
        <v>169.27679994376601</v>
      </c>
      <c r="V431">
        <v>171.06318079872901</v>
      </c>
    </row>
    <row r="432" spans="1:22" x14ac:dyDescent="0.25">
      <c r="A432" s="12" t="s">
        <v>62</v>
      </c>
      <c r="B432" s="12" t="s">
        <v>66</v>
      </c>
      <c r="C432" s="12" t="s">
        <v>97</v>
      </c>
      <c r="D432">
        <v>148.903469999999</v>
      </c>
      <c r="E432">
        <v>148.16889182501899</v>
      </c>
      <c r="F432">
        <v>152.38952347532799</v>
      </c>
      <c r="G432">
        <v>160.423536738786</v>
      </c>
      <c r="H432">
        <v>163.63163771390299</v>
      </c>
      <c r="I432">
        <v>165.84876727880399</v>
      </c>
      <c r="J432">
        <v>164.748370701304</v>
      </c>
      <c r="K432">
        <v>166.80948244311401</v>
      </c>
      <c r="L432">
        <v>170.98891526387399</v>
      </c>
      <c r="M432">
        <v>175.38068711535999</v>
      </c>
      <c r="N432">
        <v>176.944316305276</v>
      </c>
      <c r="O432">
        <v>177.884239395089</v>
      </c>
      <c r="P432">
        <v>179.47171327578801</v>
      </c>
      <c r="Q432">
        <v>182.14594865222</v>
      </c>
      <c r="R432">
        <v>185.25132906917699</v>
      </c>
      <c r="S432">
        <v>187.839654680997</v>
      </c>
      <c r="T432">
        <v>189.71256569835501</v>
      </c>
      <c r="U432">
        <v>191.424251171142</v>
      </c>
      <c r="V432">
        <v>193.461064591178</v>
      </c>
    </row>
    <row r="433" spans="1:22" x14ac:dyDescent="0.25">
      <c r="A433" s="12" t="s">
        <v>62</v>
      </c>
      <c r="B433" s="12" t="s">
        <v>66</v>
      </c>
      <c r="C433" s="12" t="s">
        <v>98</v>
      </c>
      <c r="D433">
        <v>91.795013994619396</v>
      </c>
      <c r="E433">
        <v>105.75660704329199</v>
      </c>
      <c r="F433">
        <v>125.83228700729801</v>
      </c>
      <c r="G433">
        <v>131.237878483511</v>
      </c>
      <c r="H433">
        <v>125.83099583195001</v>
      </c>
      <c r="I433">
        <v>137.911899169495</v>
      </c>
      <c r="J433">
        <v>151.85003519879101</v>
      </c>
      <c r="K433">
        <v>148.634096102451</v>
      </c>
      <c r="L433">
        <v>144.43520675705901</v>
      </c>
      <c r="M433">
        <v>139.190343083941</v>
      </c>
      <c r="N433">
        <v>139.072732742705</v>
      </c>
      <c r="O433">
        <v>143.30862428273801</v>
      </c>
      <c r="P433">
        <v>151.186424934342</v>
      </c>
      <c r="Q433">
        <v>154.49336339546201</v>
      </c>
      <c r="R433">
        <v>156.85802520016301</v>
      </c>
      <c r="S433">
        <v>156.063586008654</v>
      </c>
      <c r="T433">
        <v>158.296877767301</v>
      </c>
      <c r="U433">
        <v>162.56884709246901</v>
      </c>
      <c r="V433">
        <v>167.07648359166299</v>
      </c>
    </row>
    <row r="434" spans="1:22" x14ac:dyDescent="0.25">
      <c r="A434" s="12" t="s">
        <v>62</v>
      </c>
      <c r="B434" s="12" t="s">
        <v>66</v>
      </c>
      <c r="C434" s="12" t="s">
        <v>99</v>
      </c>
      <c r="D434">
        <v>81.705086011773503</v>
      </c>
      <c r="E434">
        <v>88.7899046697854</v>
      </c>
      <c r="F434">
        <v>102.54677363467</v>
      </c>
      <c r="G434">
        <v>122.273249364264</v>
      </c>
      <c r="H434">
        <v>127.709946215382</v>
      </c>
      <c r="I434">
        <v>122.53919117303801</v>
      </c>
      <c r="J434">
        <v>134.512479265454</v>
      </c>
      <c r="K434">
        <v>148.33002099274</v>
      </c>
      <c r="L434">
        <v>145.240592522387</v>
      </c>
      <c r="M434">
        <v>141.15689894453701</v>
      </c>
      <c r="N434">
        <v>136.02287172765301</v>
      </c>
      <c r="O434">
        <v>135.932344467707</v>
      </c>
      <c r="P434">
        <v>140.07274991622299</v>
      </c>
      <c r="Q434">
        <v>147.80092010892599</v>
      </c>
      <c r="R434">
        <v>151.06015891784301</v>
      </c>
      <c r="S434">
        <v>153.40721594287399</v>
      </c>
      <c r="T434">
        <v>152.66893331000901</v>
      </c>
      <c r="U434">
        <v>154.89364567269001</v>
      </c>
      <c r="V434">
        <v>159.117338356071</v>
      </c>
    </row>
    <row r="435" spans="1:22" x14ac:dyDescent="0.25">
      <c r="A435" s="12" t="s">
        <v>62</v>
      </c>
      <c r="B435" s="12" t="s">
        <v>66</v>
      </c>
      <c r="C435" s="12" t="s">
        <v>100</v>
      </c>
      <c r="D435">
        <v>58.560495999190202</v>
      </c>
      <c r="E435">
        <v>77.429379000071805</v>
      </c>
      <c r="F435">
        <v>84.377563634795095</v>
      </c>
      <c r="G435">
        <v>97.741058815650206</v>
      </c>
      <c r="H435">
        <v>116.898169631507</v>
      </c>
      <c r="I435">
        <v>122.360592679571</v>
      </c>
      <c r="J435">
        <v>117.590552306026</v>
      </c>
      <c r="K435">
        <v>129.370729019219</v>
      </c>
      <c r="L435">
        <v>142.91096078547099</v>
      </c>
      <c r="M435">
        <v>139.92448424731401</v>
      </c>
      <c r="N435">
        <v>135.96583557404</v>
      </c>
      <c r="O435">
        <v>131.019482155411</v>
      </c>
      <c r="P435">
        <v>130.974102293062</v>
      </c>
      <c r="Q435">
        <v>134.95245407835901</v>
      </c>
      <c r="R435">
        <v>142.43139966836301</v>
      </c>
      <c r="S435">
        <v>145.61477105499699</v>
      </c>
      <c r="T435">
        <v>147.922608678046</v>
      </c>
      <c r="U435">
        <v>147.26951224475101</v>
      </c>
      <c r="V435">
        <v>149.46301473190201</v>
      </c>
    </row>
    <row r="436" spans="1:22" x14ac:dyDescent="0.25">
      <c r="A436" s="12" t="s">
        <v>62</v>
      </c>
      <c r="B436" s="12" t="s">
        <v>66</v>
      </c>
      <c r="C436" s="12" t="s">
        <v>101</v>
      </c>
      <c r="D436">
        <v>43.826556000734797</v>
      </c>
      <c r="E436">
        <v>53.517431628974201</v>
      </c>
      <c r="F436">
        <v>71.1418286616355</v>
      </c>
      <c r="G436">
        <v>77.833971955669497</v>
      </c>
      <c r="H436">
        <v>90.549005637398807</v>
      </c>
      <c r="I436">
        <v>108.75432786857399</v>
      </c>
      <c r="J436">
        <v>114.255942898798</v>
      </c>
      <c r="K436">
        <v>110.090947694232</v>
      </c>
      <c r="L436">
        <v>121.456681265214</v>
      </c>
      <c r="M436">
        <v>134.334259613424</v>
      </c>
      <c r="N436">
        <v>131.472197500953</v>
      </c>
      <c r="O436">
        <v>127.74803160153201</v>
      </c>
      <c r="P436">
        <v>123.101858553513</v>
      </c>
      <c r="Q436">
        <v>123.12778734395501</v>
      </c>
      <c r="R436">
        <v>126.843462233056</v>
      </c>
      <c r="S436">
        <v>133.94219928243601</v>
      </c>
      <c r="T436">
        <v>136.98411968654801</v>
      </c>
      <c r="U436">
        <v>139.24256192684101</v>
      </c>
      <c r="V436">
        <v>138.70050346282599</v>
      </c>
    </row>
    <row r="437" spans="1:22" x14ac:dyDescent="0.25">
      <c r="A437" s="12" t="s">
        <v>62</v>
      </c>
      <c r="B437" s="12" t="s">
        <v>66</v>
      </c>
      <c r="C437" s="12" t="s">
        <v>102</v>
      </c>
      <c r="D437">
        <v>34.4299320012179</v>
      </c>
      <c r="E437">
        <v>37.654750464310702</v>
      </c>
      <c r="F437">
        <v>46.375906563020202</v>
      </c>
      <c r="G437">
        <v>62.105179827471197</v>
      </c>
      <c r="H437">
        <v>68.388288054703494</v>
      </c>
      <c r="I437">
        <v>80.050170959368202</v>
      </c>
      <c r="J437">
        <v>96.758842416419597</v>
      </c>
      <c r="K437">
        <v>102.214047806724</v>
      </c>
      <c r="L437">
        <v>98.861075639772906</v>
      </c>
      <c r="M437">
        <v>109.317013483972</v>
      </c>
      <c r="N437">
        <v>121.086924489053</v>
      </c>
      <c r="O437">
        <v>118.498923626213</v>
      </c>
      <c r="P437">
        <v>115.117616206863</v>
      </c>
      <c r="Q437">
        <v>110.97947808049</v>
      </c>
      <c r="R437">
        <v>111.10984460989501</v>
      </c>
      <c r="S437">
        <v>114.475647466799</v>
      </c>
      <c r="T437">
        <v>120.963161849508</v>
      </c>
      <c r="U437">
        <v>123.82765828911199</v>
      </c>
      <c r="V437">
        <v>125.986673212526</v>
      </c>
    </row>
    <row r="438" spans="1:22" x14ac:dyDescent="0.25">
      <c r="A438" s="12" t="s">
        <v>62</v>
      </c>
      <c r="B438" s="12" t="s">
        <v>66</v>
      </c>
      <c r="C438" s="12" t="s">
        <v>103</v>
      </c>
      <c r="D438">
        <v>23.9014759993726</v>
      </c>
      <c r="E438">
        <v>26.743389406571101</v>
      </c>
      <c r="F438">
        <v>29.581248202320701</v>
      </c>
      <c r="G438">
        <v>36.866589577019397</v>
      </c>
      <c r="H438">
        <v>49.915499461180801</v>
      </c>
      <c r="I438">
        <v>55.509397268010098</v>
      </c>
      <c r="J438">
        <v>65.636895248948207</v>
      </c>
      <c r="K438">
        <v>80.041433306882695</v>
      </c>
      <c r="L438">
        <v>85.194833474127407</v>
      </c>
      <c r="M438">
        <v>82.693505278151306</v>
      </c>
      <c r="N438">
        <v>91.701793708916497</v>
      </c>
      <c r="O438">
        <v>101.902883100004</v>
      </c>
      <c r="P438">
        <v>99.753177313578604</v>
      </c>
      <c r="Q438">
        <v>96.955143334979994</v>
      </c>
      <c r="R438">
        <v>93.562797052120999</v>
      </c>
      <c r="S438">
        <v>93.880563035933804</v>
      </c>
      <c r="T438">
        <v>96.750660077971105</v>
      </c>
      <c r="U438">
        <v>102.433610539675</v>
      </c>
      <c r="V438">
        <v>105.03542388175499</v>
      </c>
    </row>
    <row r="439" spans="1:22" x14ac:dyDescent="0.25">
      <c r="A439" s="12" t="s">
        <v>62</v>
      </c>
      <c r="B439" s="12" t="s">
        <v>66</v>
      </c>
      <c r="C439" s="12" t="s">
        <v>104</v>
      </c>
      <c r="D439">
        <v>13.145025001115</v>
      </c>
      <c r="E439">
        <v>15.8752307709434</v>
      </c>
      <c r="F439">
        <v>18.000525453249502</v>
      </c>
      <c r="G439">
        <v>20.2239062545896</v>
      </c>
      <c r="H439">
        <v>25.6399199536555</v>
      </c>
      <c r="I439">
        <v>35.2536972563408</v>
      </c>
      <c r="J439">
        <v>39.859886275799298</v>
      </c>
      <c r="K439">
        <v>47.8010125926752</v>
      </c>
      <c r="L439">
        <v>58.962371727589399</v>
      </c>
      <c r="M439">
        <v>63.277943176374599</v>
      </c>
      <c r="N439">
        <v>61.699799189611099</v>
      </c>
      <c r="O439">
        <v>68.789886502088194</v>
      </c>
      <c r="P439">
        <v>76.887969906361803</v>
      </c>
      <c r="Q439">
        <v>75.412196008904402</v>
      </c>
      <c r="R439">
        <v>73.413633703991195</v>
      </c>
      <c r="S439">
        <v>71.020861846921804</v>
      </c>
      <c r="T439">
        <v>71.548127034202807</v>
      </c>
      <c r="U439">
        <v>73.883113461141207</v>
      </c>
      <c r="V439">
        <v>78.501181632543407</v>
      </c>
    </row>
    <row r="440" spans="1:22" x14ac:dyDescent="0.25">
      <c r="A440" s="12" t="s">
        <v>62</v>
      </c>
      <c r="B440" s="12" t="s">
        <v>66</v>
      </c>
      <c r="C440" s="12" t="s">
        <v>105</v>
      </c>
      <c r="D440">
        <v>5.6180959998016897</v>
      </c>
      <c r="E440">
        <v>6.8803376023084697</v>
      </c>
      <c r="F440">
        <v>8.4862095225258791</v>
      </c>
      <c r="G440">
        <v>9.7970928432535995</v>
      </c>
      <c r="H440">
        <v>11.247350848032101</v>
      </c>
      <c r="I440">
        <v>14.5822961994803</v>
      </c>
      <c r="J440">
        <v>20.537980741089001</v>
      </c>
      <c r="K440">
        <v>23.763065435507301</v>
      </c>
      <c r="L440">
        <v>29.0158519398517</v>
      </c>
      <c r="M440">
        <v>36.230765674001603</v>
      </c>
      <c r="N440">
        <v>39.303570284647101</v>
      </c>
      <c r="O440">
        <v>38.611888639294797</v>
      </c>
      <c r="P440">
        <v>43.4387256157557</v>
      </c>
      <c r="Q440">
        <v>49.038583333691598</v>
      </c>
      <c r="R440">
        <v>48.337088288005297</v>
      </c>
      <c r="S440">
        <v>47.239502327883002</v>
      </c>
      <c r="T440">
        <v>45.901969858195599</v>
      </c>
      <c r="U440">
        <v>46.634526234774</v>
      </c>
      <c r="V440">
        <v>48.358401662075401</v>
      </c>
    </row>
    <row r="441" spans="1:22" x14ac:dyDescent="0.25">
      <c r="A441" s="12" t="s">
        <v>62</v>
      </c>
      <c r="B441" s="12" t="s">
        <v>66</v>
      </c>
      <c r="C441" s="12" t="s">
        <v>106</v>
      </c>
      <c r="D441">
        <v>1.6698989999387699</v>
      </c>
      <c r="E441">
        <v>2.0930350827447999</v>
      </c>
      <c r="F441">
        <v>2.6339137092782301</v>
      </c>
      <c r="G441">
        <v>3.3396456080867201</v>
      </c>
      <c r="H441">
        <v>3.9493076698454899</v>
      </c>
      <c r="I441">
        <v>4.6526364356868903</v>
      </c>
      <c r="J441">
        <v>6.2393808826058201</v>
      </c>
      <c r="K441">
        <v>9.0540291000275399</v>
      </c>
      <c r="L441">
        <v>10.8002459987175</v>
      </c>
      <c r="M441">
        <v>13.4406769899559</v>
      </c>
      <c r="N441">
        <v>17.0366990237609</v>
      </c>
      <c r="O441">
        <v>18.7606990241087</v>
      </c>
      <c r="P441">
        <v>18.6459233291895</v>
      </c>
      <c r="Q441">
        <v>21.273376021468501</v>
      </c>
      <c r="R441">
        <v>24.389544087180099</v>
      </c>
      <c r="S441">
        <v>24.285103823967201</v>
      </c>
      <c r="T441">
        <v>23.8890144559657</v>
      </c>
      <c r="U441">
        <v>23.417485184260102</v>
      </c>
      <c r="V441">
        <v>24.125740922750499</v>
      </c>
    </row>
    <row r="442" spans="1:22" x14ac:dyDescent="0.25">
      <c r="A442" s="12" t="s">
        <v>62</v>
      </c>
      <c r="B442" s="12" t="s">
        <v>66</v>
      </c>
      <c r="C442" s="12" t="s">
        <v>107</v>
      </c>
      <c r="D442">
        <v>0.27240399986834901</v>
      </c>
      <c r="E442">
        <v>0.39340906454318803</v>
      </c>
      <c r="F442">
        <v>0.51011162955536604</v>
      </c>
      <c r="G442">
        <v>0.66646012252211495</v>
      </c>
      <c r="H442">
        <v>0.87195083559000897</v>
      </c>
      <c r="I442">
        <v>1.06085932160551</v>
      </c>
      <c r="J442">
        <v>1.2995690751231299</v>
      </c>
      <c r="K442">
        <v>1.8087511089928501</v>
      </c>
      <c r="L442">
        <v>2.72947445363585</v>
      </c>
      <c r="M442">
        <v>3.3618962920609001</v>
      </c>
      <c r="N442">
        <v>4.2835531006731502</v>
      </c>
      <c r="O442">
        <v>5.5180601650805698</v>
      </c>
      <c r="P442">
        <v>6.2127174246887904</v>
      </c>
      <c r="Q442">
        <v>6.2763939383152003</v>
      </c>
      <c r="R442">
        <v>7.3123124226635596</v>
      </c>
      <c r="S442">
        <v>8.5587220264708002</v>
      </c>
      <c r="T442">
        <v>8.6569572419569099</v>
      </c>
      <c r="U442">
        <v>8.6202594850770602</v>
      </c>
      <c r="V442">
        <v>8.5589254060789006</v>
      </c>
    </row>
    <row r="443" spans="1:22" x14ac:dyDescent="0.25">
      <c r="A443" s="12" t="s">
        <v>62</v>
      </c>
      <c r="B443" s="12" t="s">
        <v>66</v>
      </c>
      <c r="C443" s="12" t="s">
        <v>108</v>
      </c>
      <c r="D443">
        <v>165.978024</v>
      </c>
      <c r="E443">
        <v>169.11592266195601</v>
      </c>
      <c r="F443">
        <v>176.85608404902601</v>
      </c>
      <c r="G443">
        <v>179.638340422407</v>
      </c>
      <c r="H443">
        <v>181.40773151512599</v>
      </c>
      <c r="I443">
        <v>179.63742693933199</v>
      </c>
      <c r="J443">
        <v>181.30529752409799</v>
      </c>
      <c r="K443">
        <v>185.35110620165</v>
      </c>
      <c r="L443">
        <v>189.65423727240801</v>
      </c>
      <c r="M443">
        <v>190.97729299859699</v>
      </c>
      <c r="N443">
        <v>191.619152282085</v>
      </c>
      <c r="O443">
        <v>193.014597497235</v>
      </c>
      <c r="P443">
        <v>195.8661836846</v>
      </c>
      <c r="Q443">
        <v>199.16696764190601</v>
      </c>
      <c r="R443">
        <v>201.89320992353899</v>
      </c>
      <c r="S443">
        <v>203.887183214971</v>
      </c>
      <c r="T443">
        <v>205.70645934485401</v>
      </c>
      <c r="U443">
        <v>207.87089355869401</v>
      </c>
      <c r="V443">
        <v>210.434624950234</v>
      </c>
    </row>
    <row r="444" spans="1:22" x14ac:dyDescent="0.25">
      <c r="A444" s="12" t="s">
        <v>62</v>
      </c>
      <c r="B444" s="12" t="s">
        <v>66</v>
      </c>
      <c r="C444" s="12" t="s">
        <v>109</v>
      </c>
      <c r="D444">
        <v>170.32202999999899</v>
      </c>
      <c r="E444">
        <v>164.200496915586</v>
      </c>
      <c r="F444">
        <v>163.11892440704</v>
      </c>
      <c r="G444">
        <v>166.48292747501</v>
      </c>
      <c r="H444">
        <v>174.24064715686899</v>
      </c>
      <c r="I444">
        <v>177.083783152964</v>
      </c>
      <c r="J444">
        <v>178.94574494696801</v>
      </c>
      <c r="K444">
        <v>177.30744314575199</v>
      </c>
      <c r="L444">
        <v>179.07774935223301</v>
      </c>
      <c r="M444">
        <v>183.17845001136101</v>
      </c>
      <c r="N444">
        <v>187.52393602364299</v>
      </c>
      <c r="O444">
        <v>188.88742890415401</v>
      </c>
      <c r="P444">
        <v>189.57481717050001</v>
      </c>
      <c r="Q444">
        <v>191.01452004746201</v>
      </c>
      <c r="R444">
        <v>193.87788876477401</v>
      </c>
      <c r="S444">
        <v>197.19942354699501</v>
      </c>
      <c r="T444">
        <v>199.96792379859599</v>
      </c>
      <c r="U444">
        <v>202.007791625518</v>
      </c>
      <c r="V444">
        <v>203.87474338827201</v>
      </c>
    </row>
    <row r="445" spans="1:22" x14ac:dyDescent="0.25">
      <c r="A445" s="12" t="s">
        <v>62</v>
      </c>
      <c r="B445" s="12" t="s">
        <v>66</v>
      </c>
      <c r="C445" s="12" t="s">
        <v>110</v>
      </c>
      <c r="D445">
        <v>1.45359999661753E-2</v>
      </c>
      <c r="E445">
        <v>2.0280731190837901E-2</v>
      </c>
      <c r="F445">
        <v>2.8536903026291301E-2</v>
      </c>
      <c r="G445">
        <v>3.7289918770842999E-2</v>
      </c>
      <c r="H445">
        <v>4.8445861061722099E-2</v>
      </c>
      <c r="I445">
        <v>6.4304708033362606E-2</v>
      </c>
      <c r="J445">
        <v>8.1289445523429801E-2</v>
      </c>
      <c r="K445">
        <v>0.103199656806506</v>
      </c>
      <c r="L445">
        <v>0.14521132132487899</v>
      </c>
      <c r="M445">
        <v>0.22728627725189399</v>
      </c>
      <c r="N445">
        <v>0.293760341641087</v>
      </c>
      <c r="O445">
        <v>0.37482367191707</v>
      </c>
      <c r="P445">
        <v>0.49438973728173402</v>
      </c>
      <c r="Q445">
        <v>0.58388999763620697</v>
      </c>
      <c r="R445">
        <v>0.63830582983976303</v>
      </c>
      <c r="S445">
        <v>0.76892511963912902</v>
      </c>
      <c r="T445">
        <v>0.94400173443867097</v>
      </c>
      <c r="U445">
        <v>1.04291102257139</v>
      </c>
      <c r="V445">
        <v>1.09203221073804</v>
      </c>
    </row>
    <row r="446" spans="1:22" x14ac:dyDescent="0.25">
      <c r="A446" s="12" t="s">
        <v>62</v>
      </c>
      <c r="B446" s="12" t="s">
        <v>66</v>
      </c>
      <c r="C446" s="12" t="s">
        <v>111</v>
      </c>
      <c r="D446">
        <v>173.65257899725</v>
      </c>
      <c r="E446">
        <v>169.396845170468</v>
      </c>
      <c r="F446">
        <v>163.43093329179999</v>
      </c>
      <c r="G446">
        <v>162.42605271298601</v>
      </c>
      <c r="H446">
        <v>165.809331450141</v>
      </c>
      <c r="I446">
        <v>173.567449039623</v>
      </c>
      <c r="J446">
        <v>176.436254925816</v>
      </c>
      <c r="K446">
        <v>178.327879736494</v>
      </c>
      <c r="L446">
        <v>176.72774146692399</v>
      </c>
      <c r="M446">
        <v>178.520668641003</v>
      </c>
      <c r="N446">
        <v>182.62766659996799</v>
      </c>
      <c r="O446">
        <v>186.97163418495001</v>
      </c>
      <c r="P446">
        <v>188.34503198086199</v>
      </c>
      <c r="Q446">
        <v>189.04609779309999</v>
      </c>
      <c r="R446">
        <v>190.494048782623</v>
      </c>
      <c r="S446">
        <v>193.36597922948201</v>
      </c>
      <c r="T446">
        <v>196.69766105567899</v>
      </c>
      <c r="U446">
        <v>199.47336917471199</v>
      </c>
      <c r="V446">
        <v>201.523220631317</v>
      </c>
    </row>
    <row r="447" spans="1:22" x14ac:dyDescent="0.25">
      <c r="A447" s="12" t="s">
        <v>62</v>
      </c>
      <c r="B447" s="12" t="s">
        <v>66</v>
      </c>
      <c r="C447" s="12" t="s">
        <v>112</v>
      </c>
      <c r="D447">
        <v>173.40429485045601</v>
      </c>
      <c r="E447">
        <v>172.38759638651101</v>
      </c>
      <c r="F447">
        <v>168.24808672198401</v>
      </c>
      <c r="G447">
        <v>162.38800832857899</v>
      </c>
      <c r="H447">
        <v>161.44481141441199</v>
      </c>
      <c r="I447">
        <v>164.85372114971</v>
      </c>
      <c r="J447">
        <v>172.62299113149999</v>
      </c>
      <c r="K447">
        <v>175.527809441773</v>
      </c>
      <c r="L447">
        <v>177.45278208910599</v>
      </c>
      <c r="M447">
        <v>175.890202168607</v>
      </c>
      <c r="N447">
        <v>177.690404496025</v>
      </c>
      <c r="O447">
        <v>181.802358797919</v>
      </c>
      <c r="P447">
        <v>186.153405220135</v>
      </c>
      <c r="Q447">
        <v>187.54122545727901</v>
      </c>
      <c r="R447">
        <v>188.265399025568</v>
      </c>
      <c r="S447">
        <v>189.73531335265901</v>
      </c>
      <c r="T447">
        <v>192.61791607652401</v>
      </c>
      <c r="U447">
        <v>195.95975061771401</v>
      </c>
      <c r="V447">
        <v>198.76002868273301</v>
      </c>
    </row>
    <row r="448" spans="1:22" x14ac:dyDescent="0.25">
      <c r="A448" s="12" t="s">
        <v>62</v>
      </c>
      <c r="B448" s="12" t="s">
        <v>66</v>
      </c>
      <c r="C448" s="12" t="s">
        <v>113</v>
      </c>
      <c r="D448">
        <v>153.90900599774801</v>
      </c>
      <c r="E448">
        <v>171.02904519172199</v>
      </c>
      <c r="F448">
        <v>170.45772585265601</v>
      </c>
      <c r="G448">
        <v>166.554030407016</v>
      </c>
      <c r="H448">
        <v>160.82061667120499</v>
      </c>
      <c r="I448">
        <v>159.96392398332301</v>
      </c>
      <c r="J448">
        <v>163.398840691814</v>
      </c>
      <c r="K448">
        <v>171.17845330657701</v>
      </c>
      <c r="L448">
        <v>174.12087850668399</v>
      </c>
      <c r="M448">
        <v>176.074706143258</v>
      </c>
      <c r="N448">
        <v>174.53938063431499</v>
      </c>
      <c r="O448">
        <v>176.38988925860201</v>
      </c>
      <c r="P448">
        <v>180.54842399172799</v>
      </c>
      <c r="Q448">
        <v>184.943910535367</v>
      </c>
      <c r="R448">
        <v>186.40200992843</v>
      </c>
      <c r="S448">
        <v>187.20104408459599</v>
      </c>
      <c r="T448">
        <v>188.73144336673801</v>
      </c>
      <c r="U448">
        <v>191.67027925834699</v>
      </c>
      <c r="V448">
        <v>195.08495196097201</v>
      </c>
    </row>
    <row r="449" spans="1:22" x14ac:dyDescent="0.25">
      <c r="A449" s="12" t="s">
        <v>62</v>
      </c>
      <c r="B449" s="12" t="s">
        <v>66</v>
      </c>
      <c r="C449" s="12" t="s">
        <v>114</v>
      </c>
      <c r="D449">
        <v>138.18816900558301</v>
      </c>
      <c r="E449">
        <v>151.55717805917999</v>
      </c>
      <c r="F449">
        <v>169.002460950559</v>
      </c>
      <c r="G449">
        <v>168.577877975105</v>
      </c>
      <c r="H449">
        <v>164.77796257796101</v>
      </c>
      <c r="I449">
        <v>159.182919648233</v>
      </c>
      <c r="J449">
        <v>158.42487756463601</v>
      </c>
      <c r="K449">
        <v>161.88906895624001</v>
      </c>
      <c r="L449">
        <v>169.67141970352901</v>
      </c>
      <c r="M449">
        <v>172.639220748859</v>
      </c>
      <c r="N449">
        <v>174.60264139221701</v>
      </c>
      <c r="O449">
        <v>173.13429002619799</v>
      </c>
      <c r="P449">
        <v>175.03474772374801</v>
      </c>
      <c r="Q449">
        <v>179.22479002826901</v>
      </c>
      <c r="R449">
        <v>183.66566265615199</v>
      </c>
      <c r="S449">
        <v>185.19509869743499</v>
      </c>
      <c r="T449">
        <v>186.05602004842001</v>
      </c>
      <c r="U449">
        <v>187.643804982007</v>
      </c>
      <c r="V449">
        <v>190.65241564845499</v>
      </c>
    </row>
    <row r="450" spans="1:22" x14ac:dyDescent="0.25">
      <c r="A450" s="12" t="s">
        <v>62</v>
      </c>
      <c r="B450" s="12" t="s">
        <v>66</v>
      </c>
      <c r="C450" s="12" t="s">
        <v>115</v>
      </c>
      <c r="D450">
        <v>141.946502994252</v>
      </c>
      <c r="E450">
        <v>136.00780698464601</v>
      </c>
      <c r="F450">
        <v>149.56755586817599</v>
      </c>
      <c r="G450">
        <v>166.98998904369799</v>
      </c>
      <c r="H450">
        <v>166.629364220962</v>
      </c>
      <c r="I450">
        <v>162.94039127362501</v>
      </c>
      <c r="J450">
        <v>157.494444254711</v>
      </c>
      <c r="K450">
        <v>156.83937623588699</v>
      </c>
      <c r="L450">
        <v>160.32636287242599</v>
      </c>
      <c r="M450">
        <v>168.08729445470999</v>
      </c>
      <c r="N450">
        <v>171.05142723146301</v>
      </c>
      <c r="O450">
        <v>173.04725674908701</v>
      </c>
      <c r="P450">
        <v>171.640710373997</v>
      </c>
      <c r="Q450">
        <v>173.56490001953199</v>
      </c>
      <c r="R450">
        <v>177.77431168588299</v>
      </c>
      <c r="S450">
        <v>182.24551037783999</v>
      </c>
      <c r="T450">
        <v>183.816194689432</v>
      </c>
      <c r="U450">
        <v>184.723677775666</v>
      </c>
      <c r="V450">
        <v>186.372923139855</v>
      </c>
    </row>
    <row r="451" spans="1:22" x14ac:dyDescent="0.25">
      <c r="A451" s="12" t="s">
        <v>62</v>
      </c>
      <c r="B451" s="12" t="s">
        <v>66</v>
      </c>
      <c r="C451" s="12" t="s">
        <v>116</v>
      </c>
      <c r="D451">
        <v>135.47689606433201</v>
      </c>
      <c r="E451">
        <v>139.43991755291501</v>
      </c>
      <c r="F451">
        <v>133.80067499222099</v>
      </c>
      <c r="G451">
        <v>147.314819452351</v>
      </c>
      <c r="H451">
        <v>164.638173723791</v>
      </c>
      <c r="I451">
        <v>164.352681440602</v>
      </c>
      <c r="J451">
        <v>160.80501252225901</v>
      </c>
      <c r="K451">
        <v>155.52540405101499</v>
      </c>
      <c r="L451">
        <v>154.96497002103999</v>
      </c>
      <c r="M451">
        <v>158.44826913792599</v>
      </c>
      <c r="N451">
        <v>166.143744444791</v>
      </c>
      <c r="O451">
        <v>169.113890642814</v>
      </c>
      <c r="P451">
        <v>171.13690688111501</v>
      </c>
      <c r="Q451">
        <v>169.778077370685</v>
      </c>
      <c r="R451">
        <v>171.72228001469099</v>
      </c>
      <c r="S451">
        <v>175.94038371799601</v>
      </c>
      <c r="T451">
        <v>180.41050852941501</v>
      </c>
      <c r="U451">
        <v>182.01281079438201</v>
      </c>
      <c r="V451">
        <v>182.97935209689001</v>
      </c>
    </row>
    <row r="452" spans="1:22" x14ac:dyDescent="0.25">
      <c r="A452" s="12" t="s">
        <v>62</v>
      </c>
      <c r="B452" s="12" t="s">
        <v>66</v>
      </c>
      <c r="C452" s="12" t="s">
        <v>117</v>
      </c>
      <c r="D452">
        <v>111.765920998149</v>
      </c>
      <c r="E452">
        <v>132.39421810829</v>
      </c>
      <c r="F452">
        <v>136.47974229546699</v>
      </c>
      <c r="G452">
        <v>131.041062747447</v>
      </c>
      <c r="H452">
        <v>144.43983696918201</v>
      </c>
      <c r="I452">
        <v>161.606132149389</v>
      </c>
      <c r="J452">
        <v>161.433604151525</v>
      </c>
      <c r="K452">
        <v>158.057989858084</v>
      </c>
      <c r="L452">
        <v>152.950476761234</v>
      </c>
      <c r="M452">
        <v>152.46104166969201</v>
      </c>
      <c r="N452">
        <v>155.894545147787</v>
      </c>
      <c r="O452">
        <v>163.50057134541899</v>
      </c>
      <c r="P452">
        <v>166.46632354710701</v>
      </c>
      <c r="Q452">
        <v>168.48979177604099</v>
      </c>
      <c r="R452">
        <v>167.187986181502</v>
      </c>
      <c r="S452">
        <v>169.14486625241</v>
      </c>
      <c r="T452">
        <v>173.339034289241</v>
      </c>
      <c r="U452">
        <v>177.78861804024399</v>
      </c>
      <c r="V452">
        <v>179.43365024195799</v>
      </c>
    </row>
    <row r="453" spans="1:22" x14ac:dyDescent="0.25">
      <c r="A453" s="12" t="s">
        <v>62</v>
      </c>
      <c r="B453" s="12" t="s">
        <v>66</v>
      </c>
      <c r="C453" s="12" t="s">
        <v>118</v>
      </c>
      <c r="D453">
        <v>165.097365</v>
      </c>
      <c r="E453">
        <v>163.847465269086</v>
      </c>
      <c r="F453">
        <v>167.16408520231801</v>
      </c>
      <c r="G453">
        <v>174.917447369662</v>
      </c>
      <c r="H453">
        <v>177.72968958452901</v>
      </c>
      <c r="I453">
        <v>179.55819451888399</v>
      </c>
      <c r="J453">
        <v>177.87592176755101</v>
      </c>
      <c r="K453">
        <v>179.619679565637</v>
      </c>
      <c r="L453">
        <v>183.70764510923399</v>
      </c>
      <c r="M453">
        <v>188.04616791623701</v>
      </c>
      <c r="N453">
        <v>189.39981043772801</v>
      </c>
      <c r="O453">
        <v>190.07149866615001</v>
      </c>
      <c r="P453">
        <v>191.501179359584</v>
      </c>
      <c r="Q453">
        <v>194.35664329746999</v>
      </c>
      <c r="R453">
        <v>197.66879813341001</v>
      </c>
      <c r="S453">
        <v>200.425158307391</v>
      </c>
      <c r="T453">
        <v>202.45263971490201</v>
      </c>
      <c r="U453">
        <v>204.306396164689</v>
      </c>
      <c r="V453">
        <v>206.50240744304401</v>
      </c>
    </row>
    <row r="454" spans="1:22" x14ac:dyDescent="0.25">
      <c r="A454" s="12" t="s">
        <v>62</v>
      </c>
      <c r="B454" s="12" t="s">
        <v>66</v>
      </c>
      <c r="C454" s="12" t="s">
        <v>119</v>
      </c>
      <c r="D454">
        <v>95.747774999707801</v>
      </c>
      <c r="E454">
        <v>108.05670004092801</v>
      </c>
      <c r="F454">
        <v>128.339967168767</v>
      </c>
      <c r="G454">
        <v>132.45630860434201</v>
      </c>
      <c r="H454">
        <v>127.230492418822</v>
      </c>
      <c r="I454">
        <v>140.450765852518</v>
      </c>
      <c r="J454">
        <v>157.38652601495301</v>
      </c>
      <c r="K454">
        <v>157.359742815141</v>
      </c>
      <c r="L454">
        <v>154.152950267775</v>
      </c>
      <c r="M454">
        <v>149.21967394149101</v>
      </c>
      <c r="N454">
        <v>148.777847363679</v>
      </c>
      <c r="O454">
        <v>152.11812693623301</v>
      </c>
      <c r="P454">
        <v>159.580238083707</v>
      </c>
      <c r="Q454">
        <v>162.49855621641899</v>
      </c>
      <c r="R454">
        <v>164.503495994291</v>
      </c>
      <c r="S454">
        <v>163.266369219041</v>
      </c>
      <c r="T454">
        <v>165.21078702820199</v>
      </c>
      <c r="U454">
        <v>169.35005120307801</v>
      </c>
      <c r="V454">
        <v>173.75612888009701</v>
      </c>
    </row>
    <row r="455" spans="1:22" x14ac:dyDescent="0.25">
      <c r="A455" s="12" t="s">
        <v>62</v>
      </c>
      <c r="B455" s="12" t="s">
        <v>66</v>
      </c>
      <c r="C455" s="12" t="s">
        <v>120</v>
      </c>
      <c r="D455">
        <v>84.537542966069097</v>
      </c>
      <c r="E455">
        <v>90.888281898448895</v>
      </c>
      <c r="F455">
        <v>102.83922764254299</v>
      </c>
      <c r="G455">
        <v>122.490816150596</v>
      </c>
      <c r="H455">
        <v>126.607877657494</v>
      </c>
      <c r="I455">
        <v>121.705614526505</v>
      </c>
      <c r="J455">
        <v>134.62137048196701</v>
      </c>
      <c r="K455">
        <v>151.20912079361401</v>
      </c>
      <c r="L455">
        <v>151.26425494602</v>
      </c>
      <c r="M455">
        <v>148.241722595331</v>
      </c>
      <c r="N455">
        <v>143.50710844256801</v>
      </c>
      <c r="O455">
        <v>143.10456914019599</v>
      </c>
      <c r="P455">
        <v>146.30088626013401</v>
      </c>
      <c r="Q455">
        <v>153.50007626204399</v>
      </c>
      <c r="R455">
        <v>156.32512908041701</v>
      </c>
      <c r="S455">
        <v>158.273454381682</v>
      </c>
      <c r="T455">
        <v>157.12117086721801</v>
      </c>
      <c r="U455">
        <v>159.030621141176</v>
      </c>
      <c r="V455">
        <v>163.05528284392801</v>
      </c>
    </row>
    <row r="456" spans="1:22" x14ac:dyDescent="0.25">
      <c r="A456" s="12" t="s">
        <v>62</v>
      </c>
      <c r="B456" s="12" t="s">
        <v>66</v>
      </c>
      <c r="C456" s="12" t="s">
        <v>121</v>
      </c>
      <c r="D456">
        <v>57.743876003862702</v>
      </c>
      <c r="E456">
        <v>77.828306741418004</v>
      </c>
      <c r="F456">
        <v>83.931058966073806</v>
      </c>
      <c r="G456">
        <v>95.253786245111002</v>
      </c>
      <c r="H456">
        <v>113.876781916057</v>
      </c>
      <c r="I456">
        <v>118.006918417237</v>
      </c>
      <c r="J456">
        <v>113.61033432121501</v>
      </c>
      <c r="K456">
        <v>126.073370508377</v>
      </c>
      <c r="L456">
        <v>141.95173960703099</v>
      </c>
      <c r="M456">
        <v>142.02483334653499</v>
      </c>
      <c r="N456">
        <v>139.211538439826</v>
      </c>
      <c r="O456">
        <v>134.75153000588799</v>
      </c>
      <c r="P456">
        <v>134.43885580196601</v>
      </c>
      <c r="Q456">
        <v>137.39374620749101</v>
      </c>
      <c r="R456">
        <v>144.17321052873501</v>
      </c>
      <c r="S456">
        <v>146.82169289258599</v>
      </c>
      <c r="T456">
        <v>148.70525785272301</v>
      </c>
      <c r="U456">
        <v>147.683007393444</v>
      </c>
      <c r="V456">
        <v>149.49150722356899</v>
      </c>
    </row>
    <row r="457" spans="1:22" x14ac:dyDescent="0.25">
      <c r="A457" s="12" t="s">
        <v>62</v>
      </c>
      <c r="B457" s="12" t="s">
        <v>66</v>
      </c>
      <c r="C457" s="12" t="s">
        <v>122</v>
      </c>
      <c r="D457">
        <v>41.721409016008103</v>
      </c>
      <c r="E457">
        <v>50.431119079495197</v>
      </c>
      <c r="F457">
        <v>68.424463533806701</v>
      </c>
      <c r="G457">
        <v>74.162331733273504</v>
      </c>
      <c r="H457">
        <v>84.501119329544196</v>
      </c>
      <c r="I457">
        <v>101.573692210259</v>
      </c>
      <c r="J457">
        <v>105.725334343274</v>
      </c>
      <c r="K457">
        <v>102.14827130775799</v>
      </c>
      <c r="L457">
        <v>113.747640306554</v>
      </c>
      <c r="M457">
        <v>128.34373514803301</v>
      </c>
      <c r="N457">
        <v>128.459285625348</v>
      </c>
      <c r="O457">
        <v>125.927575679776</v>
      </c>
      <c r="P457">
        <v>121.931829998913</v>
      </c>
      <c r="Q457">
        <v>121.743902438896</v>
      </c>
      <c r="R457">
        <v>124.360865870632</v>
      </c>
      <c r="S457">
        <v>130.50525286321499</v>
      </c>
      <c r="T457">
        <v>132.98050866163001</v>
      </c>
      <c r="U457">
        <v>134.786402037979</v>
      </c>
      <c r="V457">
        <v>133.886680404505</v>
      </c>
    </row>
    <row r="458" spans="1:22" x14ac:dyDescent="0.25">
      <c r="A458" s="12" t="s">
        <v>62</v>
      </c>
      <c r="B458" s="12" t="s">
        <v>66</v>
      </c>
      <c r="C458" s="12" t="s">
        <v>123</v>
      </c>
      <c r="D458">
        <v>31.0653079981346</v>
      </c>
      <c r="E458">
        <v>33.618406304846999</v>
      </c>
      <c r="F458">
        <v>40.972571328204602</v>
      </c>
      <c r="G458">
        <v>56.127738149064697</v>
      </c>
      <c r="H458">
        <v>61.3059643490149</v>
      </c>
      <c r="I458">
        <v>70.341516042544797</v>
      </c>
      <c r="J458">
        <v>85.170010961843403</v>
      </c>
      <c r="K458">
        <v>89.302364165496002</v>
      </c>
      <c r="L458">
        <v>86.659400596954498</v>
      </c>
      <c r="M458">
        <v>96.856102866255796</v>
      </c>
      <c r="N458">
        <v>109.633754990925</v>
      </c>
      <c r="O458">
        <v>109.803893273691</v>
      </c>
      <c r="P458">
        <v>107.710123711157</v>
      </c>
      <c r="Q458">
        <v>104.39343665176899</v>
      </c>
      <c r="R458">
        <v>104.378512242529</v>
      </c>
      <c r="S458">
        <v>106.56945561409999</v>
      </c>
      <c r="T458">
        <v>111.978837567591</v>
      </c>
      <c r="U458">
        <v>114.245810500357</v>
      </c>
      <c r="V458">
        <v>115.870741466019</v>
      </c>
    </row>
    <row r="459" spans="1:22" x14ac:dyDescent="0.25">
      <c r="A459" s="12" t="s">
        <v>62</v>
      </c>
      <c r="B459" s="12" t="s">
        <v>66</v>
      </c>
      <c r="C459" s="12" t="s">
        <v>124</v>
      </c>
      <c r="D459">
        <v>19.897265995178699</v>
      </c>
      <c r="E459">
        <v>22.107434374055</v>
      </c>
      <c r="F459">
        <v>24.249763858998801</v>
      </c>
      <c r="G459">
        <v>29.903251363603701</v>
      </c>
      <c r="H459">
        <v>41.479165447925602</v>
      </c>
      <c r="I459">
        <v>45.902761962576101</v>
      </c>
      <c r="J459">
        <v>53.194224333766499</v>
      </c>
      <c r="K459">
        <v>65.105060753815806</v>
      </c>
      <c r="L459">
        <v>68.815438861110394</v>
      </c>
      <c r="M459">
        <v>67.155816156646594</v>
      </c>
      <c r="N459">
        <v>75.464405450765497</v>
      </c>
      <c r="O459">
        <v>85.806463092241799</v>
      </c>
      <c r="P459">
        <v>86.125062938175503</v>
      </c>
      <c r="Q459">
        <v>84.625162280658301</v>
      </c>
      <c r="R459">
        <v>82.185945186863194</v>
      </c>
      <c r="S459">
        <v>82.358697194974994</v>
      </c>
      <c r="T459">
        <v>84.198051605040803</v>
      </c>
      <c r="U459">
        <v>88.697541756062705</v>
      </c>
      <c r="V459">
        <v>90.628959335843902</v>
      </c>
    </row>
    <row r="460" spans="1:22" x14ac:dyDescent="0.25">
      <c r="A460" s="12" t="s">
        <v>62</v>
      </c>
      <c r="B460" s="12" t="s">
        <v>66</v>
      </c>
      <c r="C460" s="12" t="s">
        <v>125</v>
      </c>
      <c r="D460">
        <v>9.9476789998148902</v>
      </c>
      <c r="E460">
        <v>11.7957580125634</v>
      </c>
      <c r="F460">
        <v>13.3113182229042</v>
      </c>
      <c r="G460">
        <v>14.875531434415301</v>
      </c>
      <c r="H460">
        <v>18.6175890893083</v>
      </c>
      <c r="I460">
        <v>26.3123277181422</v>
      </c>
      <c r="J460">
        <v>29.658405186955601</v>
      </c>
      <c r="K460">
        <v>34.902837131564297</v>
      </c>
      <c r="L460">
        <v>43.176980601378901</v>
      </c>
      <c r="M460">
        <v>46.121125597129897</v>
      </c>
      <c r="N460">
        <v>45.400023757035797</v>
      </c>
      <c r="O460">
        <v>51.3927011091751</v>
      </c>
      <c r="P460">
        <v>58.896351869658702</v>
      </c>
      <c r="Q460">
        <v>59.387040485503299</v>
      </c>
      <c r="R460">
        <v>58.558632282200797</v>
      </c>
      <c r="S460">
        <v>57.053386247036798</v>
      </c>
      <c r="T460">
        <v>57.535187149201001</v>
      </c>
      <c r="U460">
        <v>59.009694853666403</v>
      </c>
      <c r="V460">
        <v>62.382551424393803</v>
      </c>
    </row>
    <row r="461" spans="1:22" x14ac:dyDescent="0.25">
      <c r="A461" s="12" t="s">
        <v>62</v>
      </c>
      <c r="B461" s="12" t="s">
        <v>66</v>
      </c>
      <c r="C461" s="12" t="s">
        <v>126</v>
      </c>
      <c r="D461">
        <v>3.7252120000397699</v>
      </c>
      <c r="E461">
        <v>4.5407015781701201</v>
      </c>
      <c r="F461">
        <v>5.4981890808360596</v>
      </c>
      <c r="G461">
        <v>6.3416675548695496</v>
      </c>
      <c r="H461">
        <v>7.2377576685587197</v>
      </c>
      <c r="I461">
        <v>9.2649209668956196</v>
      </c>
      <c r="J461">
        <v>13.404642560605099</v>
      </c>
      <c r="K461">
        <v>15.5169628934595</v>
      </c>
      <c r="L461">
        <v>18.5465366104434</v>
      </c>
      <c r="M461">
        <v>23.2596901651957</v>
      </c>
      <c r="N461">
        <v>25.210936273885</v>
      </c>
      <c r="O461">
        <v>25.1063880244714</v>
      </c>
      <c r="P461">
        <v>28.764811043620099</v>
      </c>
      <c r="Q461">
        <v>33.355574969455297</v>
      </c>
      <c r="R461">
        <v>33.9319088606143</v>
      </c>
      <c r="S461">
        <v>33.624421774569399</v>
      </c>
      <c r="T461">
        <v>33.0475075871475</v>
      </c>
      <c r="U461">
        <v>33.682216912436601</v>
      </c>
      <c r="V461">
        <v>34.715397996997602</v>
      </c>
    </row>
    <row r="462" spans="1:22" x14ac:dyDescent="0.25">
      <c r="A462" s="12" t="s">
        <v>62</v>
      </c>
      <c r="B462" s="12" t="s">
        <v>66</v>
      </c>
      <c r="C462" s="12" t="s">
        <v>127</v>
      </c>
      <c r="D462">
        <v>0.980270999999999</v>
      </c>
      <c r="E462">
        <v>1.2004491652829099</v>
      </c>
      <c r="F462">
        <v>1.4943906118913199</v>
      </c>
      <c r="G462">
        <v>1.86126530202705</v>
      </c>
      <c r="H462">
        <v>2.1944771360718098</v>
      </c>
      <c r="I462">
        <v>2.5823777109202801</v>
      </c>
      <c r="J462">
        <v>3.3939263211887298</v>
      </c>
      <c r="K462">
        <v>5.0672734322870001</v>
      </c>
      <c r="L462">
        <v>6.0280416247553497</v>
      </c>
      <c r="M462">
        <v>7.3526066849491096</v>
      </c>
      <c r="N462">
        <v>9.3718674616211199</v>
      </c>
      <c r="O462">
        <v>10.3387643307427</v>
      </c>
      <c r="P462">
        <v>10.489980120083199</v>
      </c>
      <c r="Q462">
        <v>12.226905262463299</v>
      </c>
      <c r="R462">
        <v>14.4181722558942</v>
      </c>
      <c r="S462">
        <v>14.841508343993</v>
      </c>
      <c r="T462">
        <v>14.887322242012599</v>
      </c>
      <c r="U462">
        <v>14.8292311464017</v>
      </c>
      <c r="V462">
        <v>15.333832861797401</v>
      </c>
    </row>
    <row r="463" spans="1:22" x14ac:dyDescent="0.25">
      <c r="A463" s="12" t="s">
        <v>62</v>
      </c>
      <c r="B463" s="12" t="s">
        <v>66</v>
      </c>
      <c r="C463" s="12" t="s">
        <v>128</v>
      </c>
      <c r="D463">
        <v>0.14224699939793101</v>
      </c>
      <c r="E463">
        <v>0.20434455229156201</v>
      </c>
      <c r="F463">
        <v>0.25566576893155102</v>
      </c>
      <c r="G463">
        <v>0.32853067742637498</v>
      </c>
      <c r="H463">
        <v>0.41741465684524798</v>
      </c>
      <c r="I463">
        <v>0.51046748197937897</v>
      </c>
      <c r="J463">
        <v>0.61866420198920602</v>
      </c>
      <c r="K463">
        <v>0.84349900870702899</v>
      </c>
      <c r="L463">
        <v>1.29653023681865</v>
      </c>
      <c r="M463">
        <v>1.5922238648084099</v>
      </c>
      <c r="N463">
        <v>1.98525255897537</v>
      </c>
      <c r="O463">
        <v>2.56808343928228</v>
      </c>
      <c r="P463">
        <v>2.9083132275813601</v>
      </c>
      <c r="Q463">
        <v>3.0280950969003699</v>
      </c>
      <c r="R463">
        <v>3.6120172880788499</v>
      </c>
      <c r="S463">
        <v>4.3254474942549397</v>
      </c>
      <c r="T463">
        <v>4.55603179307617</v>
      </c>
      <c r="U463">
        <v>4.6490600497702399</v>
      </c>
      <c r="V463">
        <v>4.7011313711170404</v>
      </c>
    </row>
    <row r="464" spans="1:22" x14ac:dyDescent="0.25">
      <c r="A464" s="12" t="s">
        <v>62</v>
      </c>
      <c r="B464" s="12" t="s">
        <v>76</v>
      </c>
      <c r="C464" s="12" t="s">
        <v>87</v>
      </c>
      <c r="D464">
        <v>26.201256000000001</v>
      </c>
      <c r="E464">
        <v>27.344757612434101</v>
      </c>
      <c r="F464">
        <v>29.017500964202199</v>
      </c>
      <c r="G464">
        <v>29.980361982907802</v>
      </c>
      <c r="H464">
        <v>30.655931238345801</v>
      </c>
      <c r="I464">
        <v>30.56444090263</v>
      </c>
      <c r="J464">
        <v>30.935577096439399</v>
      </c>
      <c r="K464">
        <v>31.6400435340413</v>
      </c>
      <c r="L464">
        <v>32.372775487277899</v>
      </c>
      <c r="M464">
        <v>32.677153098335097</v>
      </c>
      <c r="N464">
        <v>32.905557169009001</v>
      </c>
      <c r="O464">
        <v>33.215114371606603</v>
      </c>
      <c r="P464">
        <v>33.625840985407699</v>
      </c>
      <c r="Q464">
        <v>34.052664351781303</v>
      </c>
      <c r="R464">
        <v>34.452231974885997</v>
      </c>
      <c r="S464">
        <v>34.852573787103701</v>
      </c>
      <c r="T464">
        <v>35.314420910621401</v>
      </c>
      <c r="U464">
        <v>35.856429080769701</v>
      </c>
      <c r="V464">
        <v>36.4559482339018</v>
      </c>
    </row>
    <row r="465" spans="1:22" x14ac:dyDescent="0.25">
      <c r="A465" s="12" t="s">
        <v>62</v>
      </c>
      <c r="B465" s="12" t="s">
        <v>76</v>
      </c>
      <c r="C465" s="12" t="s">
        <v>88</v>
      </c>
      <c r="D465">
        <v>26.916491999999899</v>
      </c>
      <c r="E465">
        <v>26.900550445659</v>
      </c>
      <c r="F465">
        <v>25.768571372615099</v>
      </c>
      <c r="G465">
        <v>26.972461787751101</v>
      </c>
      <c r="H465">
        <v>28.6749085242704</v>
      </c>
      <c r="I465">
        <v>29.642173051678501</v>
      </c>
      <c r="J465">
        <v>30.3239109985719</v>
      </c>
      <c r="K465">
        <v>30.243338880426201</v>
      </c>
      <c r="L465">
        <v>30.6243139351613</v>
      </c>
      <c r="M465">
        <v>31.336047091100799</v>
      </c>
      <c r="N465">
        <v>32.076535354746802</v>
      </c>
      <c r="O465">
        <v>32.396563079336602</v>
      </c>
      <c r="P465">
        <v>32.6523076564986</v>
      </c>
      <c r="Q465">
        <v>32.987082270512701</v>
      </c>
      <c r="R465">
        <v>33.421884855636499</v>
      </c>
      <c r="S465">
        <v>33.873376419059397</v>
      </c>
      <c r="T465">
        <v>34.297057931954697</v>
      </c>
      <c r="U465">
        <v>34.721704155959301</v>
      </c>
      <c r="V465">
        <v>35.207117937660698</v>
      </c>
    </row>
    <row r="466" spans="1:22" x14ac:dyDescent="0.25">
      <c r="A466" s="12" t="s">
        <v>62</v>
      </c>
      <c r="B466" s="12" t="s">
        <v>76</v>
      </c>
      <c r="C466" s="12" t="s">
        <v>89</v>
      </c>
      <c r="D466">
        <v>2.9149999998187098E-2</v>
      </c>
      <c r="E466">
        <v>4.7898193377567802E-2</v>
      </c>
      <c r="F466">
        <v>6.7761099451036505E-2</v>
      </c>
      <c r="G466">
        <v>9.5891180058098893E-2</v>
      </c>
      <c r="H466">
        <v>0.12952770555806001</v>
      </c>
      <c r="I466">
        <v>0.16183422122502999</v>
      </c>
      <c r="J466">
        <v>0.20435034329725801</v>
      </c>
      <c r="K466">
        <v>0.25953761858948698</v>
      </c>
      <c r="L466">
        <v>0.345435185492869</v>
      </c>
      <c r="M466">
        <v>0.47806841591298799</v>
      </c>
      <c r="N466">
        <v>0.62735246323206995</v>
      </c>
      <c r="O466">
        <v>0.80757083782726902</v>
      </c>
      <c r="P466">
        <v>0.95427023687303303</v>
      </c>
      <c r="Q466">
        <v>1.1145155313244599</v>
      </c>
      <c r="R466">
        <v>1.30627102177522</v>
      </c>
      <c r="S466">
        <v>1.50763830637564</v>
      </c>
      <c r="T466">
        <v>1.6948832523340001</v>
      </c>
      <c r="U466">
        <v>1.8760376206673199</v>
      </c>
      <c r="V466">
        <v>2.0384072085340401</v>
      </c>
    </row>
    <row r="467" spans="1:22" x14ac:dyDescent="0.25">
      <c r="A467" s="12" t="s">
        <v>62</v>
      </c>
      <c r="B467" s="12" t="s">
        <v>76</v>
      </c>
      <c r="C467" s="12" t="s">
        <v>90</v>
      </c>
      <c r="D467">
        <v>26.542565994536002</v>
      </c>
      <c r="E467">
        <v>26.7938848824455</v>
      </c>
      <c r="F467">
        <v>26.794486140466901</v>
      </c>
      <c r="G467">
        <v>25.682761501435198</v>
      </c>
      <c r="H467">
        <v>26.886173737211202</v>
      </c>
      <c r="I467">
        <v>28.585534713446801</v>
      </c>
      <c r="J467">
        <v>29.553040520894399</v>
      </c>
      <c r="K467">
        <v>30.2352173999085</v>
      </c>
      <c r="L467">
        <v>30.156516960116399</v>
      </c>
      <c r="M467">
        <v>30.538993893416698</v>
      </c>
      <c r="N467">
        <v>31.251712118539199</v>
      </c>
      <c r="O467">
        <v>31.9973435271285</v>
      </c>
      <c r="P467">
        <v>32.323162995636302</v>
      </c>
      <c r="Q467">
        <v>32.584516387843301</v>
      </c>
      <c r="R467">
        <v>32.924624890714497</v>
      </c>
      <c r="S467">
        <v>33.364671615085001</v>
      </c>
      <c r="T467">
        <v>33.821558274809902</v>
      </c>
      <c r="U467">
        <v>34.250620599119898</v>
      </c>
      <c r="V467">
        <v>34.680800104614598</v>
      </c>
    </row>
    <row r="468" spans="1:22" x14ac:dyDescent="0.25">
      <c r="A468" s="12" t="s">
        <v>62</v>
      </c>
      <c r="B468" s="12" t="s">
        <v>76</v>
      </c>
      <c r="C468" s="12" t="s">
        <v>91</v>
      </c>
      <c r="D468">
        <v>25.796201</v>
      </c>
      <c r="E468">
        <v>26.400540933092699</v>
      </c>
      <c r="F468">
        <v>26.663784483044701</v>
      </c>
      <c r="G468">
        <v>26.682447040454001</v>
      </c>
      <c r="H468">
        <v>25.577150740805401</v>
      </c>
      <c r="I468">
        <v>26.779520724151901</v>
      </c>
      <c r="J468">
        <v>28.476250514154</v>
      </c>
      <c r="K468">
        <v>29.4439452633748</v>
      </c>
      <c r="L468">
        <v>30.126830588259899</v>
      </c>
      <c r="M468">
        <v>30.0508088526263</v>
      </c>
      <c r="N468">
        <v>30.4349347295401</v>
      </c>
      <c r="O468">
        <v>31.153443133627199</v>
      </c>
      <c r="P468">
        <v>31.904970741726601</v>
      </c>
      <c r="Q468">
        <v>32.237411567473401</v>
      </c>
      <c r="R468">
        <v>32.505315700284498</v>
      </c>
      <c r="S468">
        <v>32.851670810955497</v>
      </c>
      <c r="T468">
        <v>33.297692703487598</v>
      </c>
      <c r="U468">
        <v>33.761015859762303</v>
      </c>
      <c r="V468">
        <v>34.196360263325602</v>
      </c>
    </row>
    <row r="469" spans="1:22" x14ac:dyDescent="0.25">
      <c r="A469" s="12" t="s">
        <v>62</v>
      </c>
      <c r="B469" s="12" t="s">
        <v>76</v>
      </c>
      <c r="C469" s="12" t="s">
        <v>92</v>
      </c>
      <c r="D469">
        <v>24.671188999845899</v>
      </c>
      <c r="E469">
        <v>25.3454619097303</v>
      </c>
      <c r="F469">
        <v>25.9982610623379</v>
      </c>
      <c r="G469">
        <v>26.334161973123798</v>
      </c>
      <c r="H469">
        <v>26.362418318208999</v>
      </c>
      <c r="I469">
        <v>25.273945161156899</v>
      </c>
      <c r="J469">
        <v>26.474317029535701</v>
      </c>
      <c r="K469">
        <v>28.166330274609599</v>
      </c>
      <c r="L469">
        <v>29.136819041650998</v>
      </c>
      <c r="M469">
        <v>29.823429143136298</v>
      </c>
      <c r="N469">
        <v>29.7535036579077</v>
      </c>
      <c r="O469">
        <v>30.167082530143801</v>
      </c>
      <c r="P469">
        <v>30.915139764069401</v>
      </c>
      <c r="Q469">
        <v>31.6961468953983</v>
      </c>
      <c r="R469">
        <v>32.058520915603097</v>
      </c>
      <c r="S469">
        <v>32.354892674704203</v>
      </c>
      <c r="T469">
        <v>32.728428630826301</v>
      </c>
      <c r="U469">
        <v>33.202142646847101</v>
      </c>
      <c r="V469">
        <v>33.693237951622997</v>
      </c>
    </row>
    <row r="470" spans="1:22" x14ac:dyDescent="0.25">
      <c r="A470" s="12" t="s">
        <v>62</v>
      </c>
      <c r="B470" s="12" t="s">
        <v>76</v>
      </c>
      <c r="C470" s="12" t="s">
        <v>93</v>
      </c>
      <c r="D470">
        <v>22.892922999861199</v>
      </c>
      <c r="E470">
        <v>24.093612856036</v>
      </c>
      <c r="F470">
        <v>24.842838386536201</v>
      </c>
      <c r="G470">
        <v>25.5697999727143</v>
      </c>
      <c r="H470">
        <v>25.9043570097088</v>
      </c>
      <c r="I470">
        <v>25.939002413597201</v>
      </c>
      <c r="J470">
        <v>24.872237958070599</v>
      </c>
      <c r="K470">
        <v>26.068441690685798</v>
      </c>
      <c r="L470">
        <v>27.753744184150101</v>
      </c>
      <c r="M470">
        <v>28.725638439252702</v>
      </c>
      <c r="N470">
        <v>29.414373482030001</v>
      </c>
      <c r="O470">
        <v>29.388110527673501</v>
      </c>
      <c r="P470">
        <v>29.841363821189798</v>
      </c>
      <c r="Q470">
        <v>30.629556920950598</v>
      </c>
      <c r="R470">
        <v>31.451250238474199</v>
      </c>
      <c r="S470">
        <v>31.855364757528498</v>
      </c>
      <c r="T470">
        <v>32.191976606654599</v>
      </c>
      <c r="U470">
        <v>32.605313135320699</v>
      </c>
      <c r="V470">
        <v>33.119211158751497</v>
      </c>
    </row>
    <row r="471" spans="1:22" x14ac:dyDescent="0.25">
      <c r="A471" s="12" t="s">
        <v>62</v>
      </c>
      <c r="B471" s="12" t="s">
        <v>76</v>
      </c>
      <c r="C471" s="12" t="s">
        <v>94</v>
      </c>
      <c r="D471">
        <v>20.896378999864002</v>
      </c>
      <c r="E471">
        <v>22.411723850731299</v>
      </c>
      <c r="F471">
        <v>23.6776356648638</v>
      </c>
      <c r="G471">
        <v>24.484143418317402</v>
      </c>
      <c r="H471">
        <v>25.195418286742399</v>
      </c>
      <c r="I471">
        <v>25.529646877494201</v>
      </c>
      <c r="J471">
        <v>25.570348163568699</v>
      </c>
      <c r="K471">
        <v>24.522835587779699</v>
      </c>
      <c r="L471">
        <v>25.714493845966398</v>
      </c>
      <c r="M471">
        <v>27.392274196134899</v>
      </c>
      <c r="N471">
        <v>28.364366373609201</v>
      </c>
      <c r="O471">
        <v>29.085331085885901</v>
      </c>
      <c r="P471">
        <v>29.092820054888001</v>
      </c>
      <c r="Q471">
        <v>29.5763431833272</v>
      </c>
      <c r="R471">
        <v>30.394899474677601</v>
      </c>
      <c r="S471">
        <v>31.247658413444199</v>
      </c>
      <c r="T471">
        <v>31.684553552348198</v>
      </c>
      <c r="U471">
        <v>32.053529122494197</v>
      </c>
      <c r="V471">
        <v>32.499123602754501</v>
      </c>
    </row>
    <row r="472" spans="1:22" x14ac:dyDescent="0.25">
      <c r="A472" s="12" t="s">
        <v>62</v>
      </c>
      <c r="B472" s="12" t="s">
        <v>76</v>
      </c>
      <c r="C472" s="12" t="s">
        <v>95</v>
      </c>
      <c r="D472">
        <v>19.103134999995099</v>
      </c>
      <c r="E472">
        <v>20.494063099498</v>
      </c>
      <c r="F472">
        <v>22.047423456244701</v>
      </c>
      <c r="G472">
        <v>23.356529919851901</v>
      </c>
      <c r="H472">
        <v>24.157505123652399</v>
      </c>
      <c r="I472">
        <v>24.857559525371698</v>
      </c>
      <c r="J472">
        <v>25.1936342336591</v>
      </c>
      <c r="K472">
        <v>25.240522608271899</v>
      </c>
      <c r="L472">
        <v>24.211640993371802</v>
      </c>
      <c r="M472">
        <v>25.3985024007821</v>
      </c>
      <c r="N472">
        <v>27.0679669708997</v>
      </c>
      <c r="O472">
        <v>28.061055939002198</v>
      </c>
      <c r="P472">
        <v>28.8039476278114</v>
      </c>
      <c r="Q472">
        <v>28.836532128651399</v>
      </c>
      <c r="R472">
        <v>29.342122153878702</v>
      </c>
      <c r="S472">
        <v>30.182194651082099</v>
      </c>
      <c r="T472">
        <v>31.057092862393599</v>
      </c>
      <c r="U472">
        <v>31.518154141355499</v>
      </c>
      <c r="V472">
        <v>31.911666396690599</v>
      </c>
    </row>
    <row r="473" spans="1:22" x14ac:dyDescent="0.25">
      <c r="A473" s="12" t="s">
        <v>62</v>
      </c>
      <c r="B473" s="12" t="s">
        <v>76</v>
      </c>
      <c r="C473" s="12" t="s">
        <v>96</v>
      </c>
      <c r="D473">
        <v>17.485186999988102</v>
      </c>
      <c r="E473">
        <v>18.738712117778899</v>
      </c>
      <c r="F473">
        <v>20.142920908041798</v>
      </c>
      <c r="G473">
        <v>21.7214989324432</v>
      </c>
      <c r="H473">
        <v>23.025768227411799</v>
      </c>
      <c r="I473">
        <v>23.824493787197401</v>
      </c>
      <c r="J473">
        <v>24.518419117735501</v>
      </c>
      <c r="K473">
        <v>24.8574151270718</v>
      </c>
      <c r="L473">
        <v>24.911983081502299</v>
      </c>
      <c r="M473">
        <v>23.902661070291099</v>
      </c>
      <c r="N473">
        <v>25.084016926787999</v>
      </c>
      <c r="O473">
        <v>26.758034746874301</v>
      </c>
      <c r="P473">
        <v>27.764119339206299</v>
      </c>
      <c r="Q473">
        <v>28.521998190618199</v>
      </c>
      <c r="R473">
        <v>28.574998978026599</v>
      </c>
      <c r="S473">
        <v>29.097578887154501</v>
      </c>
      <c r="T473">
        <v>29.953164581260602</v>
      </c>
      <c r="U473">
        <v>30.843918316233999</v>
      </c>
      <c r="V473">
        <v>31.3244482373686</v>
      </c>
    </row>
    <row r="474" spans="1:22" x14ac:dyDescent="0.25">
      <c r="A474" s="12" t="s">
        <v>62</v>
      </c>
      <c r="B474" s="12" t="s">
        <v>76</v>
      </c>
      <c r="C474" s="12" t="s">
        <v>97</v>
      </c>
      <c r="D474">
        <v>27.067861999999899</v>
      </c>
      <c r="E474">
        <v>25.9034043616326</v>
      </c>
      <c r="F474">
        <v>27.0863527931939</v>
      </c>
      <c r="G474">
        <v>28.791224522730499</v>
      </c>
      <c r="H474">
        <v>29.7577249685847</v>
      </c>
      <c r="I474">
        <v>30.438233965037099</v>
      </c>
      <c r="J474">
        <v>30.354497313225</v>
      </c>
      <c r="K474">
        <v>30.7330953747386</v>
      </c>
      <c r="L474">
        <v>31.442244504196299</v>
      </c>
      <c r="M474">
        <v>32.180779368528697</v>
      </c>
      <c r="N474">
        <v>32.490847089906097</v>
      </c>
      <c r="O474">
        <v>32.737346057734598</v>
      </c>
      <c r="P474">
        <v>33.063467779372203</v>
      </c>
      <c r="Q474">
        <v>33.489546770239002</v>
      </c>
      <c r="R474">
        <v>33.932603486471997</v>
      </c>
      <c r="S474">
        <v>34.347536695728301</v>
      </c>
      <c r="T474">
        <v>34.763746527966703</v>
      </c>
      <c r="U474">
        <v>35.240531998119501</v>
      </c>
      <c r="V474">
        <v>35.797414175916899</v>
      </c>
    </row>
    <row r="475" spans="1:22" x14ac:dyDescent="0.25">
      <c r="A475" s="12" t="s">
        <v>62</v>
      </c>
      <c r="B475" s="12" t="s">
        <v>76</v>
      </c>
      <c r="C475" s="12" t="s">
        <v>98</v>
      </c>
      <c r="D475">
        <v>14.7003420028066</v>
      </c>
      <c r="E475">
        <v>17.097652410783098</v>
      </c>
      <c r="F475">
        <v>18.3570798127137</v>
      </c>
      <c r="G475">
        <v>19.771080399824999</v>
      </c>
      <c r="H475">
        <v>21.3410876805683</v>
      </c>
      <c r="I475">
        <v>22.640423496656499</v>
      </c>
      <c r="J475">
        <v>23.4390573383922</v>
      </c>
      <c r="K475">
        <v>24.1306946453841</v>
      </c>
      <c r="L475">
        <v>24.473541849793101</v>
      </c>
      <c r="M475">
        <v>24.537220037615199</v>
      </c>
      <c r="N475">
        <v>23.5516925590467</v>
      </c>
      <c r="O475">
        <v>24.736206802681401</v>
      </c>
      <c r="P475">
        <v>26.409014623445799</v>
      </c>
      <c r="Q475">
        <v>27.423731233580899</v>
      </c>
      <c r="R475">
        <v>28.193748935984299</v>
      </c>
      <c r="S475">
        <v>28.266534805496001</v>
      </c>
      <c r="T475">
        <v>28.804224221943699</v>
      </c>
      <c r="U475">
        <v>29.6726152743745</v>
      </c>
      <c r="V475">
        <v>30.577012934358301</v>
      </c>
    </row>
    <row r="476" spans="1:22" x14ac:dyDescent="0.25">
      <c r="A476" s="12" t="s">
        <v>62</v>
      </c>
      <c r="B476" s="12" t="s">
        <v>76</v>
      </c>
      <c r="C476" s="12" t="s">
        <v>99</v>
      </c>
      <c r="D476">
        <v>12.2285959978318</v>
      </c>
      <c r="E476">
        <v>14.2709618642059</v>
      </c>
      <c r="F476">
        <v>16.6357600553659</v>
      </c>
      <c r="G476">
        <v>17.896352034322</v>
      </c>
      <c r="H476">
        <v>19.299452345571702</v>
      </c>
      <c r="I476">
        <v>20.8585076821788</v>
      </c>
      <c r="J476">
        <v>22.150573509083401</v>
      </c>
      <c r="K476">
        <v>22.952851100914</v>
      </c>
      <c r="L476">
        <v>23.642932578489699</v>
      </c>
      <c r="M476">
        <v>23.990899440528899</v>
      </c>
      <c r="N476">
        <v>24.0663938734432</v>
      </c>
      <c r="O476">
        <v>23.118138747308201</v>
      </c>
      <c r="P476">
        <v>24.302884709319301</v>
      </c>
      <c r="Q476">
        <v>25.969430804238801</v>
      </c>
      <c r="R476">
        <v>26.991059659402801</v>
      </c>
      <c r="S476">
        <v>27.773009260829301</v>
      </c>
      <c r="T476">
        <v>27.867719941926499</v>
      </c>
      <c r="U476">
        <v>28.421307654558198</v>
      </c>
      <c r="V476">
        <v>29.3022989213366</v>
      </c>
    </row>
    <row r="477" spans="1:22" x14ac:dyDescent="0.25">
      <c r="A477" s="12" t="s">
        <v>62</v>
      </c>
      <c r="B477" s="12" t="s">
        <v>76</v>
      </c>
      <c r="C477" s="12" t="s">
        <v>100</v>
      </c>
      <c r="D477">
        <v>9.3711259984630395</v>
      </c>
      <c r="E477">
        <v>11.7077916352365</v>
      </c>
      <c r="F477">
        <v>13.703680436812</v>
      </c>
      <c r="G477">
        <v>16.018955337396299</v>
      </c>
      <c r="H477">
        <v>17.2649498861878</v>
      </c>
      <c r="I477">
        <v>18.653536942510801</v>
      </c>
      <c r="J477">
        <v>20.194245625099501</v>
      </c>
      <c r="K477">
        <v>21.476947826350099</v>
      </c>
      <c r="L477">
        <v>22.281144915851598</v>
      </c>
      <c r="M477">
        <v>22.969770122376602</v>
      </c>
      <c r="N477">
        <v>23.323675227795501</v>
      </c>
      <c r="O477">
        <v>23.419701282905301</v>
      </c>
      <c r="P477">
        <v>22.5216349195376</v>
      </c>
      <c r="Q477">
        <v>23.702471476727698</v>
      </c>
      <c r="R477">
        <v>25.356238458845901</v>
      </c>
      <c r="S477">
        <v>26.383532315456101</v>
      </c>
      <c r="T477">
        <v>27.176955627662998</v>
      </c>
      <c r="U477">
        <v>27.298960011168699</v>
      </c>
      <c r="V477">
        <v>27.870956383452</v>
      </c>
    </row>
    <row r="478" spans="1:22" x14ac:dyDescent="0.25">
      <c r="A478" s="12" t="s">
        <v>62</v>
      </c>
      <c r="B478" s="12" t="s">
        <v>76</v>
      </c>
      <c r="C478" s="12" t="s">
        <v>101</v>
      </c>
      <c r="D478">
        <v>7.3051339977673599</v>
      </c>
      <c r="E478">
        <v>8.7580311238877204</v>
      </c>
      <c r="F478">
        <v>10.9868865198292</v>
      </c>
      <c r="G478">
        <v>12.9106541198949</v>
      </c>
      <c r="H478">
        <v>15.1409682196871</v>
      </c>
      <c r="I478">
        <v>16.362914219903899</v>
      </c>
      <c r="J478">
        <v>17.725853340315901</v>
      </c>
      <c r="K478">
        <v>19.237545829642201</v>
      </c>
      <c r="L478">
        <v>20.4978943154712</v>
      </c>
      <c r="M478">
        <v>21.300609563481402</v>
      </c>
      <c r="N478">
        <v>21.983632197886799</v>
      </c>
      <c r="O478">
        <v>22.3480896133557</v>
      </c>
      <c r="P478">
        <v>22.4723652491104</v>
      </c>
      <c r="Q478">
        <v>21.641848528768399</v>
      </c>
      <c r="R478">
        <v>22.811265801337498</v>
      </c>
      <c r="S478">
        <v>24.439907647034801</v>
      </c>
      <c r="T478">
        <v>25.467290496662201</v>
      </c>
      <c r="U478">
        <v>26.2722376229787</v>
      </c>
      <c r="V478">
        <v>26.429654167559299</v>
      </c>
    </row>
    <row r="479" spans="1:22" x14ac:dyDescent="0.25">
      <c r="A479" s="12" t="s">
        <v>62</v>
      </c>
      <c r="B479" s="12" t="s">
        <v>76</v>
      </c>
      <c r="C479" s="12" t="s">
        <v>102</v>
      </c>
      <c r="D479">
        <v>5.7555559998168802</v>
      </c>
      <c r="E479">
        <v>6.5572176862064699</v>
      </c>
      <c r="F479">
        <v>7.9086731727207997</v>
      </c>
      <c r="G479">
        <v>9.9793427951496891</v>
      </c>
      <c r="H479">
        <v>11.7893926584272</v>
      </c>
      <c r="I479">
        <v>13.8912659524592</v>
      </c>
      <c r="J479">
        <v>15.0695911913408</v>
      </c>
      <c r="K479">
        <v>16.390435142308998</v>
      </c>
      <c r="L479">
        <v>17.847041167685301</v>
      </c>
      <c r="M479">
        <v>19.068417569729501</v>
      </c>
      <c r="N479">
        <v>19.859396082186599</v>
      </c>
      <c r="O479">
        <v>20.532024452365501</v>
      </c>
      <c r="P479">
        <v>20.913996928003201</v>
      </c>
      <c r="Q479">
        <v>21.0753720909923</v>
      </c>
      <c r="R479">
        <v>20.333795864203601</v>
      </c>
      <c r="S479">
        <v>21.482824938399801</v>
      </c>
      <c r="T479">
        <v>23.066211296015201</v>
      </c>
      <c r="U479">
        <v>24.090149233503599</v>
      </c>
      <c r="V479">
        <v>24.907395780440499</v>
      </c>
    </row>
    <row r="480" spans="1:22" x14ac:dyDescent="0.25">
      <c r="A480" s="12" t="s">
        <v>62</v>
      </c>
      <c r="B480" s="12" t="s">
        <v>76</v>
      </c>
      <c r="C480" s="12" t="s">
        <v>103</v>
      </c>
      <c r="D480">
        <v>4.2474089984218004</v>
      </c>
      <c r="E480">
        <v>4.8415905349955404</v>
      </c>
      <c r="F480">
        <v>5.56012836665208</v>
      </c>
      <c r="G480">
        <v>6.76121588364615</v>
      </c>
      <c r="H480">
        <v>8.6013130889038294</v>
      </c>
      <c r="I480">
        <v>10.237690040807999</v>
      </c>
      <c r="J480">
        <v>12.1440471780883</v>
      </c>
      <c r="K480">
        <v>13.2483531347682</v>
      </c>
      <c r="L480">
        <v>14.4850358914409</v>
      </c>
      <c r="M480">
        <v>15.845094754672299</v>
      </c>
      <c r="N480">
        <v>16.9949791228732</v>
      </c>
      <c r="O480">
        <v>17.758156314132702</v>
      </c>
      <c r="P480">
        <v>18.409904528753302</v>
      </c>
      <c r="Q480">
        <v>18.807602566054101</v>
      </c>
      <c r="R480">
        <v>19.009863003099099</v>
      </c>
      <c r="S480">
        <v>18.395722546861201</v>
      </c>
      <c r="T480">
        <v>19.501194709711601</v>
      </c>
      <c r="U480">
        <v>21.0082593973241</v>
      </c>
      <c r="V480">
        <v>22.014838557177701</v>
      </c>
    </row>
    <row r="481" spans="1:22" x14ac:dyDescent="0.25">
      <c r="A481" s="12" t="s">
        <v>62</v>
      </c>
      <c r="B481" s="12" t="s">
        <v>76</v>
      </c>
      <c r="C481" s="12" t="s">
        <v>104</v>
      </c>
      <c r="D481">
        <v>2.8477119992825801</v>
      </c>
      <c r="E481">
        <v>3.22445147851287</v>
      </c>
      <c r="F481">
        <v>3.7133669054413101</v>
      </c>
      <c r="G481">
        <v>4.3126786614389196</v>
      </c>
      <c r="H481">
        <v>5.3064857365294298</v>
      </c>
      <c r="I481">
        <v>6.8259066109802404</v>
      </c>
      <c r="J481">
        <v>8.2100186322941706</v>
      </c>
      <c r="K481">
        <v>9.8342201044509192</v>
      </c>
      <c r="L481">
        <v>10.804933990871</v>
      </c>
      <c r="M481">
        <v>11.897809001240301</v>
      </c>
      <c r="N481">
        <v>13.0977419118553</v>
      </c>
      <c r="O481">
        <v>14.1285353564134</v>
      </c>
      <c r="P481">
        <v>14.8407282137119</v>
      </c>
      <c r="Q481">
        <v>15.4505985731337</v>
      </c>
      <c r="R481">
        <v>15.855196715893999</v>
      </c>
      <c r="S481">
        <v>16.105066557167401</v>
      </c>
      <c r="T481">
        <v>15.6542480989393</v>
      </c>
      <c r="U481">
        <v>16.683010017556398</v>
      </c>
      <c r="V481">
        <v>18.062712425099299</v>
      </c>
    </row>
    <row r="482" spans="1:22" x14ac:dyDescent="0.25">
      <c r="A482" s="12" t="s">
        <v>62</v>
      </c>
      <c r="B482" s="12" t="s">
        <v>76</v>
      </c>
      <c r="C482" s="12" t="s">
        <v>105</v>
      </c>
      <c r="D482">
        <v>1.49802999979496</v>
      </c>
      <c r="E482">
        <v>1.85227152978561</v>
      </c>
      <c r="F482">
        <v>2.1266659362012201</v>
      </c>
      <c r="G482">
        <v>2.4849544229556901</v>
      </c>
      <c r="H482">
        <v>2.9309142371616601</v>
      </c>
      <c r="I482">
        <v>3.6619126058543898</v>
      </c>
      <c r="J482">
        <v>4.7810458978227004</v>
      </c>
      <c r="K482">
        <v>5.8346584088020501</v>
      </c>
      <c r="L482">
        <v>7.0769759618269097</v>
      </c>
      <c r="M482">
        <v>7.8466880790043803</v>
      </c>
      <c r="N482">
        <v>8.7217121617052307</v>
      </c>
      <c r="O482">
        <v>9.6845000337358904</v>
      </c>
      <c r="P482">
        <v>10.5392414694913</v>
      </c>
      <c r="Q482">
        <v>11.1563260229393</v>
      </c>
      <c r="R482">
        <v>11.6953386850677</v>
      </c>
      <c r="S482">
        <v>12.084686337182999</v>
      </c>
      <c r="T482">
        <v>12.3621969379502</v>
      </c>
      <c r="U482">
        <v>12.100589502490401</v>
      </c>
      <c r="V482">
        <v>12.9962188767981</v>
      </c>
    </row>
    <row r="483" spans="1:22" x14ac:dyDescent="0.25">
      <c r="A483" s="12" t="s">
        <v>62</v>
      </c>
      <c r="B483" s="12" t="s">
        <v>76</v>
      </c>
      <c r="C483" s="12" t="s">
        <v>106</v>
      </c>
      <c r="D483">
        <v>0.58313699991013801</v>
      </c>
      <c r="E483">
        <v>0.77721233198389394</v>
      </c>
      <c r="F483">
        <v>0.98085403023378104</v>
      </c>
      <c r="G483">
        <v>1.1462711608488301</v>
      </c>
      <c r="H483">
        <v>1.3674145385254399</v>
      </c>
      <c r="I483">
        <v>1.6429371478924</v>
      </c>
      <c r="J483">
        <v>2.0932358064780998</v>
      </c>
      <c r="K483">
        <v>2.7865839361606</v>
      </c>
      <c r="L483">
        <v>3.4611280777180502</v>
      </c>
      <c r="M483">
        <v>4.2637648372875301</v>
      </c>
      <c r="N483">
        <v>4.7811502186316197</v>
      </c>
      <c r="O483">
        <v>5.3779410100954497</v>
      </c>
      <c r="P483">
        <v>6.0428462505063996</v>
      </c>
      <c r="Q483">
        <v>6.6568955247384798</v>
      </c>
      <c r="R483">
        <v>7.1353923321275099</v>
      </c>
      <c r="S483">
        <v>7.5548826814568901</v>
      </c>
      <c r="T483">
        <v>7.8812111629472001</v>
      </c>
      <c r="U483">
        <v>8.1451561197665807</v>
      </c>
      <c r="V483">
        <v>8.0562814861320202</v>
      </c>
    </row>
    <row r="484" spans="1:22" x14ac:dyDescent="0.25">
      <c r="A484" s="12" t="s">
        <v>62</v>
      </c>
      <c r="B484" s="12" t="s">
        <v>76</v>
      </c>
      <c r="C484" s="12" t="s">
        <v>107</v>
      </c>
      <c r="D484">
        <v>0.164993999977737</v>
      </c>
      <c r="E484">
        <v>0.22089177181268399</v>
      </c>
      <c r="F484">
        <v>0.30250640686485902</v>
      </c>
      <c r="G484">
        <v>0.39108867923975299</v>
      </c>
      <c r="H484">
        <v>0.46793237409886901</v>
      </c>
      <c r="I484">
        <v>0.57223219298582095</v>
      </c>
      <c r="J484">
        <v>0.70266924337507497</v>
      </c>
      <c r="K484">
        <v>0.91750087968699601</v>
      </c>
      <c r="L484">
        <v>1.2475297903227101</v>
      </c>
      <c r="M484">
        <v>1.58048435652274</v>
      </c>
      <c r="N484">
        <v>1.9824295043368001</v>
      </c>
      <c r="O484">
        <v>2.2518642810371698</v>
      </c>
      <c r="P484">
        <v>2.5717090897633099</v>
      </c>
      <c r="Q484">
        <v>2.9299522310286901</v>
      </c>
      <c r="R484">
        <v>3.2909623595183901</v>
      </c>
      <c r="S484">
        <v>3.5812463193293702</v>
      </c>
      <c r="T484">
        <v>3.8447247952416101</v>
      </c>
      <c r="U484">
        <v>4.0624450306585196</v>
      </c>
      <c r="V484">
        <v>4.2561936145012398</v>
      </c>
    </row>
    <row r="485" spans="1:22" x14ac:dyDescent="0.25">
      <c r="A485" s="12" t="s">
        <v>62</v>
      </c>
      <c r="B485" s="12" t="s">
        <v>76</v>
      </c>
      <c r="C485" s="12" t="s">
        <v>108</v>
      </c>
      <c r="D485">
        <v>27.3152749999999</v>
      </c>
      <c r="E485">
        <v>28.509400417586001</v>
      </c>
      <c r="F485">
        <v>30.268596474822601</v>
      </c>
      <c r="G485">
        <v>31.281721194667099</v>
      </c>
      <c r="H485">
        <v>31.9971132148838</v>
      </c>
      <c r="I485">
        <v>31.904861519265602</v>
      </c>
      <c r="J485">
        <v>32.296725575621601</v>
      </c>
      <c r="K485">
        <v>33.035661613965097</v>
      </c>
      <c r="L485">
        <v>33.813671126866303</v>
      </c>
      <c r="M485">
        <v>34.129523385512599</v>
      </c>
      <c r="N485">
        <v>34.378517906554798</v>
      </c>
      <c r="O485">
        <v>34.709126800967198</v>
      </c>
      <c r="P485">
        <v>35.145584537123902</v>
      </c>
      <c r="Q485">
        <v>35.598088393988597</v>
      </c>
      <c r="R485">
        <v>36.029336108194499</v>
      </c>
      <c r="S485">
        <v>36.455744772630602</v>
      </c>
      <c r="T485">
        <v>36.940230319447998</v>
      </c>
      <c r="U485">
        <v>37.511178770674498</v>
      </c>
      <c r="V485">
        <v>38.149534830189502</v>
      </c>
    </row>
    <row r="486" spans="1:22" x14ac:dyDescent="0.25">
      <c r="A486" s="12" t="s">
        <v>62</v>
      </c>
      <c r="B486" s="12" t="s">
        <v>76</v>
      </c>
      <c r="C486" s="12" t="s">
        <v>109</v>
      </c>
      <c r="D486">
        <v>27.855711999999901</v>
      </c>
      <c r="E486">
        <v>27.935181972752599</v>
      </c>
      <c r="F486">
        <v>26.819903651135899</v>
      </c>
      <c r="G486">
        <v>28.075953507850201</v>
      </c>
      <c r="H486">
        <v>29.8639566772435</v>
      </c>
      <c r="I486">
        <v>30.8830646243483</v>
      </c>
      <c r="J486">
        <v>31.603828182599099</v>
      </c>
      <c r="K486">
        <v>31.523856001600301</v>
      </c>
      <c r="L486">
        <v>31.926178970305401</v>
      </c>
      <c r="M486">
        <v>32.673458356575502</v>
      </c>
      <c r="N486">
        <v>33.457774160098097</v>
      </c>
      <c r="O486">
        <v>33.791729917506501</v>
      </c>
      <c r="P486">
        <v>34.0696546249291</v>
      </c>
      <c r="Q486">
        <v>34.4272332911302</v>
      </c>
      <c r="R486">
        <v>34.890167893833599</v>
      </c>
      <c r="S486">
        <v>35.371260670446702</v>
      </c>
      <c r="T486">
        <v>35.828546331563103</v>
      </c>
      <c r="U486">
        <v>36.280204314225003</v>
      </c>
      <c r="V486">
        <v>36.789704704654604</v>
      </c>
    </row>
    <row r="487" spans="1:22" x14ac:dyDescent="0.25">
      <c r="A487" s="12" t="s">
        <v>62</v>
      </c>
      <c r="B487" s="12" t="s">
        <v>76</v>
      </c>
      <c r="C487" s="12" t="s">
        <v>110</v>
      </c>
      <c r="D487">
        <v>1.38280000000269E-2</v>
      </c>
      <c r="E487">
        <v>2.20199170772656E-2</v>
      </c>
      <c r="F487">
        <v>3.1331828023343902E-2</v>
      </c>
      <c r="G487">
        <v>4.4358234283368998E-2</v>
      </c>
      <c r="H487">
        <v>6.02230629980944E-2</v>
      </c>
      <c r="I487">
        <v>7.5940597522832803E-2</v>
      </c>
      <c r="J487">
        <v>9.9195871293111304E-2</v>
      </c>
      <c r="K487">
        <v>0.12712791853566999</v>
      </c>
      <c r="L487">
        <v>0.171045030922202</v>
      </c>
      <c r="M487">
        <v>0.237675053995411</v>
      </c>
      <c r="N487">
        <v>0.31256610175086103</v>
      </c>
      <c r="O487">
        <v>0.40335415145859499</v>
      </c>
      <c r="P487">
        <v>0.47232808588917902</v>
      </c>
      <c r="Q487">
        <v>0.54894462165983504</v>
      </c>
      <c r="R487">
        <v>0.64517425734802503</v>
      </c>
      <c r="S487">
        <v>0.76132131972512995</v>
      </c>
      <c r="T487">
        <v>0.85629633333259803</v>
      </c>
      <c r="U487">
        <v>0.947078059749632</v>
      </c>
      <c r="V487">
        <v>1.0351178388683</v>
      </c>
    </row>
    <row r="488" spans="1:22" x14ac:dyDescent="0.25">
      <c r="A488" s="12" t="s">
        <v>62</v>
      </c>
      <c r="B488" s="12" t="s">
        <v>76</v>
      </c>
      <c r="C488" s="12" t="s">
        <v>111</v>
      </c>
      <c r="D488">
        <v>27.199918999997202</v>
      </c>
      <c r="E488">
        <v>27.653491173225799</v>
      </c>
      <c r="F488">
        <v>27.754066129401799</v>
      </c>
      <c r="G488">
        <v>26.665160327657201</v>
      </c>
      <c r="H488">
        <v>27.919754003756999</v>
      </c>
      <c r="I488">
        <v>29.701779677642101</v>
      </c>
      <c r="J488">
        <v>30.7208203806141</v>
      </c>
      <c r="K488">
        <v>31.441459249638601</v>
      </c>
      <c r="L488">
        <v>31.364973540654301</v>
      </c>
      <c r="M488">
        <v>31.769012164304701</v>
      </c>
      <c r="N488">
        <v>32.517202609991003</v>
      </c>
      <c r="O488">
        <v>33.306223659598501</v>
      </c>
      <c r="P488">
        <v>33.646860146625301</v>
      </c>
      <c r="Q488">
        <v>33.931498591951701</v>
      </c>
      <c r="R488">
        <v>34.295436111331298</v>
      </c>
      <c r="S488">
        <v>34.7647166234769</v>
      </c>
      <c r="T488">
        <v>35.252107344061201</v>
      </c>
      <c r="U488">
        <v>35.715727680646303</v>
      </c>
      <c r="V488">
        <v>36.173889231723201</v>
      </c>
    </row>
    <row r="489" spans="1:22" x14ac:dyDescent="0.25">
      <c r="A489" s="12" t="s">
        <v>62</v>
      </c>
      <c r="B489" s="12" t="s">
        <v>76</v>
      </c>
      <c r="C489" s="12" t="s">
        <v>112</v>
      </c>
      <c r="D489">
        <v>25.934585000009601</v>
      </c>
      <c r="E489">
        <v>26.913159456159999</v>
      </c>
      <c r="F489">
        <v>27.372118939711498</v>
      </c>
      <c r="G489">
        <v>27.4932653825547</v>
      </c>
      <c r="H489">
        <v>26.420311178667699</v>
      </c>
      <c r="I489">
        <v>27.6710507503755</v>
      </c>
      <c r="J489">
        <v>29.444603314319</v>
      </c>
      <c r="K489">
        <v>30.462477642047901</v>
      </c>
      <c r="L489">
        <v>31.183834980324999</v>
      </c>
      <c r="M489">
        <v>31.113208179555102</v>
      </c>
      <c r="N489">
        <v>31.519661989892199</v>
      </c>
      <c r="O489">
        <v>32.2731345153706</v>
      </c>
      <c r="P489">
        <v>33.067742904461902</v>
      </c>
      <c r="Q489">
        <v>33.416444397081399</v>
      </c>
      <c r="R489">
        <v>33.709822575953503</v>
      </c>
      <c r="S489">
        <v>34.081742733346701</v>
      </c>
      <c r="T489">
        <v>34.558823787470502</v>
      </c>
      <c r="U489">
        <v>35.053936709755803</v>
      </c>
      <c r="V489">
        <v>35.525697235624797</v>
      </c>
    </row>
    <row r="490" spans="1:22" x14ac:dyDescent="0.25">
      <c r="A490" s="12" t="s">
        <v>62</v>
      </c>
      <c r="B490" s="12" t="s">
        <v>76</v>
      </c>
      <c r="C490" s="12" t="s">
        <v>113</v>
      </c>
      <c r="D490">
        <v>24.462815000141699</v>
      </c>
      <c r="E490">
        <v>25.298991624110599</v>
      </c>
      <c r="F490">
        <v>26.316558727157901</v>
      </c>
      <c r="G490">
        <v>26.848270638167602</v>
      </c>
      <c r="H490">
        <v>26.982520254525301</v>
      </c>
      <c r="I490">
        <v>25.938835260063101</v>
      </c>
      <c r="J490">
        <v>27.184438018219701</v>
      </c>
      <c r="K490">
        <v>28.947284818039599</v>
      </c>
      <c r="L490">
        <v>29.9664652326225</v>
      </c>
      <c r="M490">
        <v>30.6912033991679</v>
      </c>
      <c r="N490">
        <v>30.631320455843198</v>
      </c>
      <c r="O490">
        <v>31.068654224996202</v>
      </c>
      <c r="P490">
        <v>31.851304787943999</v>
      </c>
      <c r="Q490">
        <v>32.674415518239599</v>
      </c>
      <c r="R490">
        <v>33.055527550934599</v>
      </c>
      <c r="S490">
        <v>33.379747035569402</v>
      </c>
      <c r="T490">
        <v>33.781416385076298</v>
      </c>
      <c r="U490">
        <v>34.287633522158202</v>
      </c>
      <c r="V490">
        <v>34.812064886278101</v>
      </c>
    </row>
    <row r="491" spans="1:22" x14ac:dyDescent="0.25">
      <c r="A491" s="12" t="s">
        <v>62</v>
      </c>
      <c r="B491" s="12" t="s">
        <v>76</v>
      </c>
      <c r="C491" s="12" t="s">
        <v>114</v>
      </c>
      <c r="D491">
        <v>22.303719000016301</v>
      </c>
      <c r="E491">
        <v>23.699933038577999</v>
      </c>
      <c r="F491">
        <v>24.607168420642399</v>
      </c>
      <c r="G491">
        <v>25.6884154230466</v>
      </c>
      <c r="H491">
        <v>26.2133441019926</v>
      </c>
      <c r="I491">
        <v>26.356900818613902</v>
      </c>
      <c r="J491">
        <v>25.347069481662199</v>
      </c>
      <c r="K491">
        <v>26.585240814407101</v>
      </c>
      <c r="L491">
        <v>28.333972880247</v>
      </c>
      <c r="M491">
        <v>29.352449144816799</v>
      </c>
      <c r="N491">
        <v>30.078643159050699</v>
      </c>
      <c r="O491">
        <v>30.067917148824201</v>
      </c>
      <c r="P491">
        <v>30.547842942277502</v>
      </c>
      <c r="Q491">
        <v>31.370939706719799</v>
      </c>
      <c r="R491">
        <v>32.235595795737098</v>
      </c>
      <c r="S491">
        <v>32.661781734801899</v>
      </c>
      <c r="T491">
        <v>33.029866953102598</v>
      </c>
      <c r="U491">
        <v>33.474049699274602</v>
      </c>
      <c r="V491">
        <v>34.022530406050997</v>
      </c>
    </row>
    <row r="492" spans="1:22" x14ac:dyDescent="0.25">
      <c r="A492" s="12" t="s">
        <v>62</v>
      </c>
      <c r="B492" s="12" t="s">
        <v>76</v>
      </c>
      <c r="C492" s="12" t="s">
        <v>115</v>
      </c>
      <c r="D492">
        <v>20.129806999994699</v>
      </c>
      <c r="E492">
        <v>21.6535945606146</v>
      </c>
      <c r="F492">
        <v>23.110537669167002</v>
      </c>
      <c r="G492">
        <v>24.0706730473029</v>
      </c>
      <c r="H492">
        <v>25.1228285132111</v>
      </c>
      <c r="I492">
        <v>25.643807388141798</v>
      </c>
      <c r="J492">
        <v>25.796851952520701</v>
      </c>
      <c r="K492">
        <v>24.817489960863799</v>
      </c>
      <c r="L492">
        <v>26.046172255989799</v>
      </c>
      <c r="M492">
        <v>27.7796725580111</v>
      </c>
      <c r="N492">
        <v>28.795143743952199</v>
      </c>
      <c r="O492">
        <v>29.5526467450727</v>
      </c>
      <c r="P492">
        <v>29.580689733425899</v>
      </c>
      <c r="Q492">
        <v>30.092483032589001</v>
      </c>
      <c r="R492">
        <v>30.946257647077701</v>
      </c>
      <c r="S492">
        <v>31.841754009168799</v>
      </c>
      <c r="T492">
        <v>32.303254738185402</v>
      </c>
      <c r="U492">
        <v>32.706084650536198</v>
      </c>
      <c r="V492">
        <v>33.184470639960999</v>
      </c>
    </row>
    <row r="493" spans="1:22" x14ac:dyDescent="0.25">
      <c r="A493" s="12" t="s">
        <v>62</v>
      </c>
      <c r="B493" s="12" t="s">
        <v>76</v>
      </c>
      <c r="C493" s="12" t="s">
        <v>116</v>
      </c>
      <c r="D493">
        <v>18.214746999986001</v>
      </c>
      <c r="E493">
        <v>19.5588202044094</v>
      </c>
      <c r="F493">
        <v>21.116961142222799</v>
      </c>
      <c r="G493">
        <v>22.6083479758137</v>
      </c>
      <c r="H493">
        <v>23.5582693573513</v>
      </c>
      <c r="I493">
        <v>24.590210815095201</v>
      </c>
      <c r="J493">
        <v>25.1106934397869</v>
      </c>
      <c r="K493">
        <v>25.272346476366199</v>
      </c>
      <c r="L493">
        <v>24.322026752501699</v>
      </c>
      <c r="M493">
        <v>25.540677826986101</v>
      </c>
      <c r="N493">
        <v>27.256841011776299</v>
      </c>
      <c r="O493">
        <v>28.289689618790199</v>
      </c>
      <c r="P493">
        <v>29.068130220129699</v>
      </c>
      <c r="Q493">
        <v>29.125386700935898</v>
      </c>
      <c r="R493">
        <v>29.660789371240799</v>
      </c>
      <c r="S493">
        <v>30.535158377917799</v>
      </c>
      <c r="T493">
        <v>31.4517048819474</v>
      </c>
      <c r="U493">
        <v>31.939327424841299</v>
      </c>
      <c r="V493">
        <v>32.368632659655802</v>
      </c>
    </row>
    <row r="494" spans="1:22" x14ac:dyDescent="0.25">
      <c r="A494" s="12" t="s">
        <v>62</v>
      </c>
      <c r="B494" s="12" t="s">
        <v>76</v>
      </c>
      <c r="C494" s="12" t="s">
        <v>117</v>
      </c>
      <c r="D494">
        <v>16.541349999999898</v>
      </c>
      <c r="E494">
        <v>17.672501482740198</v>
      </c>
      <c r="F494">
        <v>19.025632130234001</v>
      </c>
      <c r="G494">
        <v>20.599178199573899</v>
      </c>
      <c r="H494">
        <v>22.076117745708501</v>
      </c>
      <c r="I494">
        <v>23.020974308869899</v>
      </c>
      <c r="J494">
        <v>24.038916270787698</v>
      </c>
      <c r="K494">
        <v>24.5588909369527</v>
      </c>
      <c r="L494">
        <v>24.7290965863194</v>
      </c>
      <c r="M494">
        <v>23.8103893854876</v>
      </c>
      <c r="N494">
        <v>25.016784743339301</v>
      </c>
      <c r="O494">
        <v>26.726853803224898</v>
      </c>
      <c r="P494">
        <v>27.768378463590299</v>
      </c>
      <c r="Q494">
        <v>28.5596863321108</v>
      </c>
      <c r="R494">
        <v>28.641698559885999</v>
      </c>
      <c r="S494">
        <v>29.1944542766674</v>
      </c>
      <c r="T494">
        <v>30.0825035077753</v>
      </c>
      <c r="U494">
        <v>31.013125320098801</v>
      </c>
      <c r="V494">
        <v>31.522997311882801</v>
      </c>
    </row>
    <row r="495" spans="1:22" x14ac:dyDescent="0.25">
      <c r="A495" s="12" t="s">
        <v>62</v>
      </c>
      <c r="B495" s="12" t="s">
        <v>76</v>
      </c>
      <c r="C495" s="12" t="s">
        <v>118</v>
      </c>
      <c r="D495">
        <v>28.129648999999901</v>
      </c>
      <c r="E495">
        <v>26.9797330292288</v>
      </c>
      <c r="F495">
        <v>28.2147798969612</v>
      </c>
      <c r="G495">
        <v>30.005951910120899</v>
      </c>
      <c r="H495">
        <v>31.024386379034599</v>
      </c>
      <c r="I495">
        <v>31.744026481352599</v>
      </c>
      <c r="J495">
        <v>31.660242121339099</v>
      </c>
      <c r="K495">
        <v>32.060026405537002</v>
      </c>
      <c r="L495">
        <v>32.805317815004997</v>
      </c>
      <c r="M495">
        <v>33.587551144590499</v>
      </c>
      <c r="N495">
        <v>33.9111147538121</v>
      </c>
      <c r="O495">
        <v>34.179129511818701</v>
      </c>
      <c r="P495">
        <v>34.527488852662998</v>
      </c>
      <c r="Q495">
        <v>34.980492738004202</v>
      </c>
      <c r="R495">
        <v>35.452300666924202</v>
      </c>
      <c r="S495">
        <v>35.900496972438802</v>
      </c>
      <c r="T495">
        <v>36.343101433695402</v>
      </c>
      <c r="U495">
        <v>36.843224126823799</v>
      </c>
      <c r="V495">
        <v>37.431701104300402</v>
      </c>
    </row>
    <row r="496" spans="1:22" x14ac:dyDescent="0.25">
      <c r="A496" s="12" t="s">
        <v>62</v>
      </c>
      <c r="B496" s="12" t="s">
        <v>76</v>
      </c>
      <c r="C496" s="12" t="s">
        <v>119</v>
      </c>
      <c r="D496">
        <v>13.6978649999808</v>
      </c>
      <c r="E496">
        <v>15.9510705270191</v>
      </c>
      <c r="F496">
        <v>17.084617841184901</v>
      </c>
      <c r="G496">
        <v>18.4395358133897</v>
      </c>
      <c r="H496">
        <v>19.993589981218101</v>
      </c>
      <c r="I496">
        <v>21.4535312699496</v>
      </c>
      <c r="J496">
        <v>22.393888170074</v>
      </c>
      <c r="K496">
        <v>23.399905143313799</v>
      </c>
      <c r="L496">
        <v>23.9186440859913</v>
      </c>
      <c r="M496">
        <v>24.0993290729708</v>
      </c>
      <c r="N496">
        <v>23.217933568909601</v>
      </c>
      <c r="O496">
        <v>24.4190541283009</v>
      </c>
      <c r="P496">
        <v>26.115096496086998</v>
      </c>
      <c r="Q496">
        <v>27.159206234386801</v>
      </c>
      <c r="R496">
        <v>27.960288058202501</v>
      </c>
      <c r="S496">
        <v>28.066216470745601</v>
      </c>
      <c r="T496">
        <v>28.6341159656134</v>
      </c>
      <c r="U496">
        <v>29.532422352796299</v>
      </c>
      <c r="V496">
        <v>30.4731057108818</v>
      </c>
    </row>
    <row r="497" spans="1:22" x14ac:dyDescent="0.25">
      <c r="A497" s="12" t="s">
        <v>62</v>
      </c>
      <c r="B497" s="12" t="s">
        <v>76</v>
      </c>
      <c r="C497" s="12" t="s">
        <v>120</v>
      </c>
      <c r="D497">
        <v>11.249227000011899</v>
      </c>
      <c r="E497">
        <v>13.0525459247283</v>
      </c>
      <c r="F497">
        <v>15.246757860496301</v>
      </c>
      <c r="G497">
        <v>16.373796809682698</v>
      </c>
      <c r="H497">
        <v>17.708583411860801</v>
      </c>
      <c r="I497">
        <v>19.236612434434399</v>
      </c>
      <c r="J497">
        <v>20.6710468972373</v>
      </c>
      <c r="K497">
        <v>21.607389876770199</v>
      </c>
      <c r="L497">
        <v>22.5996582641123</v>
      </c>
      <c r="M497">
        <v>23.1165705175579</v>
      </c>
      <c r="N497">
        <v>23.310144616323701</v>
      </c>
      <c r="O497">
        <v>22.482640897303799</v>
      </c>
      <c r="P497">
        <v>23.672924334053501</v>
      </c>
      <c r="Q497">
        <v>25.3451134952345</v>
      </c>
      <c r="R497">
        <v>26.388805470329999</v>
      </c>
      <c r="S497">
        <v>27.197460554112801</v>
      </c>
      <c r="T497">
        <v>27.330122382334</v>
      </c>
      <c r="U497">
        <v>27.9136182825691</v>
      </c>
      <c r="V497">
        <v>28.819193207573498</v>
      </c>
    </row>
    <row r="498" spans="1:22" x14ac:dyDescent="0.25">
      <c r="A498" s="12" t="s">
        <v>62</v>
      </c>
      <c r="B498" s="12" t="s">
        <v>76</v>
      </c>
      <c r="C498" s="12" t="s">
        <v>121</v>
      </c>
      <c r="D498">
        <v>8.4784629999800796</v>
      </c>
      <c r="E498">
        <v>10.495775166640099</v>
      </c>
      <c r="F498">
        <v>12.2288349790976</v>
      </c>
      <c r="G498">
        <v>14.3376810063404</v>
      </c>
      <c r="H498">
        <v>15.440383591078399</v>
      </c>
      <c r="I498">
        <v>16.746847577356199</v>
      </c>
      <c r="J498">
        <v>18.232159077985202</v>
      </c>
      <c r="K498">
        <v>19.631221052510099</v>
      </c>
      <c r="L498">
        <v>20.5572500777144</v>
      </c>
      <c r="M498">
        <v>21.5289491448716</v>
      </c>
      <c r="N498">
        <v>22.041889125022301</v>
      </c>
      <c r="O498">
        <v>22.257121081356399</v>
      </c>
      <c r="P498">
        <v>21.498185209982601</v>
      </c>
      <c r="Q498">
        <v>22.666692564294301</v>
      </c>
      <c r="R498">
        <v>24.30331430092</v>
      </c>
      <c r="S498">
        <v>25.340812671132099</v>
      </c>
      <c r="T498">
        <v>26.154419669532</v>
      </c>
      <c r="U498">
        <v>26.318755771802699</v>
      </c>
      <c r="V498">
        <v>26.916023756426</v>
      </c>
    </row>
    <row r="499" spans="1:22" x14ac:dyDescent="0.25">
      <c r="A499" s="12" t="s">
        <v>62</v>
      </c>
      <c r="B499" s="12" t="s">
        <v>76</v>
      </c>
      <c r="C499" s="12" t="s">
        <v>122</v>
      </c>
      <c r="D499">
        <v>6.4057209965553303</v>
      </c>
      <c r="E499">
        <v>7.6379545884315396</v>
      </c>
      <c r="F499">
        <v>9.5131977304008402</v>
      </c>
      <c r="G499">
        <v>11.1427007377427</v>
      </c>
      <c r="H499">
        <v>13.1233089682484</v>
      </c>
      <c r="I499">
        <v>14.186732577475899</v>
      </c>
      <c r="J499">
        <v>15.442014553781201</v>
      </c>
      <c r="K499">
        <v>16.864337642795501</v>
      </c>
      <c r="L499">
        <v>18.205181820414801</v>
      </c>
      <c r="M499">
        <v>19.106752146400101</v>
      </c>
      <c r="N499">
        <v>20.0434145866734</v>
      </c>
      <c r="O499">
        <v>20.5526486900227</v>
      </c>
      <c r="P499">
        <v>20.792030190835401</v>
      </c>
      <c r="Q499">
        <v>20.116605998930499</v>
      </c>
      <c r="R499">
        <v>21.2511631894976</v>
      </c>
      <c r="S499">
        <v>22.8286902843038</v>
      </c>
      <c r="T499">
        <v>23.848383898300899</v>
      </c>
      <c r="U499">
        <v>24.659454314759</v>
      </c>
      <c r="V499">
        <v>24.858856842766102</v>
      </c>
    </row>
    <row r="500" spans="1:22" x14ac:dyDescent="0.25">
      <c r="A500" s="12" t="s">
        <v>62</v>
      </c>
      <c r="B500" s="12" t="s">
        <v>76</v>
      </c>
      <c r="C500" s="12" t="s">
        <v>123</v>
      </c>
      <c r="D500">
        <v>4.7727769987724002</v>
      </c>
      <c r="E500">
        <v>5.4623244953053396</v>
      </c>
      <c r="F500">
        <v>6.5662687515710099</v>
      </c>
      <c r="G500">
        <v>8.2447693448146406</v>
      </c>
      <c r="H500">
        <v>9.7267262232820997</v>
      </c>
      <c r="I500">
        <v>11.5281042219301</v>
      </c>
      <c r="J500">
        <v>12.519942505616401</v>
      </c>
      <c r="K500">
        <v>13.6966052961966</v>
      </c>
      <c r="L500">
        <v>15.020038364489899</v>
      </c>
      <c r="M500">
        <v>16.271267150458101</v>
      </c>
      <c r="N500">
        <v>17.125571773674402</v>
      </c>
      <c r="O500">
        <v>18.007562779818802</v>
      </c>
      <c r="P500">
        <v>18.508519595824499</v>
      </c>
      <c r="Q500">
        <v>18.769649553976802</v>
      </c>
      <c r="R500">
        <v>18.202866187685</v>
      </c>
      <c r="S500">
        <v>19.279949921442899</v>
      </c>
      <c r="T500">
        <v>20.7655455663933</v>
      </c>
      <c r="U500">
        <v>21.7498559736595</v>
      </c>
      <c r="V500">
        <v>22.546965013627599</v>
      </c>
    </row>
    <row r="501" spans="1:22" x14ac:dyDescent="0.25">
      <c r="A501" s="12" t="s">
        <v>62</v>
      </c>
      <c r="B501" s="12" t="s">
        <v>76</v>
      </c>
      <c r="C501" s="12" t="s">
        <v>124</v>
      </c>
      <c r="D501">
        <v>3.2164629993042899</v>
      </c>
      <c r="E501">
        <v>3.7444996630117</v>
      </c>
      <c r="F501">
        <v>4.3312149582442601</v>
      </c>
      <c r="G501">
        <v>5.26183947331341</v>
      </c>
      <c r="H501">
        <v>6.6805513838691697</v>
      </c>
      <c r="I501">
        <v>7.9585717018551003</v>
      </c>
      <c r="J501">
        <v>9.50769446198262</v>
      </c>
      <c r="K501">
        <v>10.3916531927173</v>
      </c>
      <c r="L501">
        <v>11.439150398868501</v>
      </c>
      <c r="M501">
        <v>12.6132702276691</v>
      </c>
      <c r="N501">
        <v>13.7299507628524</v>
      </c>
      <c r="O501">
        <v>14.506314943591599</v>
      </c>
      <c r="P501">
        <v>15.3026583595011</v>
      </c>
      <c r="Q501">
        <v>15.7787780128217</v>
      </c>
      <c r="R501">
        <v>16.0622035994698</v>
      </c>
      <c r="S501">
        <v>15.6247335872159</v>
      </c>
      <c r="T501">
        <v>16.613083079861401</v>
      </c>
      <c r="U501">
        <v>17.959509065970401</v>
      </c>
      <c r="V501">
        <v>18.879025413737299</v>
      </c>
    </row>
    <row r="502" spans="1:22" x14ac:dyDescent="0.25">
      <c r="A502" s="12" t="s">
        <v>62</v>
      </c>
      <c r="B502" s="12" t="s">
        <v>76</v>
      </c>
      <c r="C502" s="12" t="s">
        <v>125</v>
      </c>
      <c r="D502">
        <v>1.95434999959505</v>
      </c>
      <c r="E502">
        <v>2.2275301790549902</v>
      </c>
      <c r="F502">
        <v>2.6307416883713</v>
      </c>
      <c r="G502">
        <v>3.0854104339159298</v>
      </c>
      <c r="H502">
        <v>3.8051292449134801</v>
      </c>
      <c r="I502">
        <v>4.9015918056045802</v>
      </c>
      <c r="J502">
        <v>5.9111724211681498</v>
      </c>
      <c r="K502">
        <v>7.1410751455031098</v>
      </c>
      <c r="L502">
        <v>7.8637350159448198</v>
      </c>
      <c r="M502">
        <v>8.7250294354829201</v>
      </c>
      <c r="N502">
        <v>9.69106152136197</v>
      </c>
      <c r="O502">
        <v>10.6222954676815</v>
      </c>
      <c r="P502">
        <v>11.283680642034399</v>
      </c>
      <c r="Q502">
        <v>11.9542014083802</v>
      </c>
      <c r="R502">
        <v>12.391253820942399</v>
      </c>
      <c r="S502">
        <v>12.682274098661001</v>
      </c>
      <c r="T502">
        <v>12.391231451453701</v>
      </c>
      <c r="U502">
        <v>13.249022129931699</v>
      </c>
      <c r="V502">
        <v>14.397857733869399</v>
      </c>
    </row>
    <row r="503" spans="1:22" x14ac:dyDescent="0.25">
      <c r="A503" s="12" t="s">
        <v>62</v>
      </c>
      <c r="B503" s="12" t="s">
        <v>76</v>
      </c>
      <c r="C503" s="12" t="s">
        <v>126</v>
      </c>
      <c r="D503">
        <v>0.91902699987427505</v>
      </c>
      <c r="E503">
        <v>1.13701919971205</v>
      </c>
      <c r="F503">
        <v>1.3180352182444699</v>
      </c>
      <c r="G503">
        <v>1.58654758666367</v>
      </c>
      <c r="H503">
        <v>1.89482864370852</v>
      </c>
      <c r="I503">
        <v>2.3819934291565099</v>
      </c>
      <c r="J503">
        <v>3.1212486716254602</v>
      </c>
      <c r="K503">
        <v>3.82673905088064</v>
      </c>
      <c r="L503">
        <v>4.6857020234691298</v>
      </c>
      <c r="M503">
        <v>5.2065050725902502</v>
      </c>
      <c r="N503">
        <v>5.8323512079314499</v>
      </c>
      <c r="O503">
        <v>6.5418075474563402</v>
      </c>
      <c r="P503">
        <v>7.2442305404390597</v>
      </c>
      <c r="Q503">
        <v>7.7488588528451796</v>
      </c>
      <c r="R503">
        <v>8.2621301108649501</v>
      </c>
      <c r="S503">
        <v>8.6330687790316105</v>
      </c>
      <c r="T503">
        <v>8.9020689686326797</v>
      </c>
      <c r="U503">
        <v>8.7522629166712598</v>
      </c>
      <c r="V503">
        <v>9.4321930925599293</v>
      </c>
    </row>
    <row r="504" spans="1:22" x14ac:dyDescent="0.25">
      <c r="A504" s="12" t="s">
        <v>62</v>
      </c>
      <c r="B504" s="12" t="s">
        <v>76</v>
      </c>
      <c r="C504" s="12" t="s">
        <v>127</v>
      </c>
      <c r="D504">
        <v>0.31725899996912799</v>
      </c>
      <c r="E504">
        <v>0.42248544169083302</v>
      </c>
      <c r="F504">
        <v>0.535021265280755</v>
      </c>
      <c r="G504">
        <v>0.63248341637809802</v>
      </c>
      <c r="H504">
        <v>0.78111789040217094</v>
      </c>
      <c r="I504">
        <v>0.95214254965303302</v>
      </c>
      <c r="J504">
        <v>1.22342591243582</v>
      </c>
      <c r="K504">
        <v>1.6373105581946601</v>
      </c>
      <c r="L504">
        <v>2.0455641130572202</v>
      </c>
      <c r="M504">
        <v>2.5449604323175001</v>
      </c>
      <c r="N504">
        <v>2.8558163696533798</v>
      </c>
      <c r="O504">
        <v>3.2352674922454701</v>
      </c>
      <c r="P504">
        <v>3.67714608268669</v>
      </c>
      <c r="Q504">
        <v>4.1281254812726296</v>
      </c>
      <c r="R504">
        <v>4.4571177045714299</v>
      </c>
      <c r="S504">
        <v>4.79709414690541</v>
      </c>
      <c r="T504">
        <v>5.0663548687054796</v>
      </c>
      <c r="U504">
        <v>5.2778909645152901</v>
      </c>
      <c r="V504">
        <v>5.2333509338785698</v>
      </c>
    </row>
    <row r="505" spans="1:22" x14ac:dyDescent="0.25">
      <c r="A505" s="12" t="s">
        <v>62</v>
      </c>
      <c r="B505" s="12" t="s">
        <v>76</v>
      </c>
      <c r="C505" s="12" t="s">
        <v>128</v>
      </c>
      <c r="D505">
        <v>8.0783999996020303E-2</v>
      </c>
      <c r="E505">
        <v>0.10819396936839</v>
      </c>
      <c r="F505">
        <v>0.14810666644373</v>
      </c>
      <c r="G505">
        <v>0.192487348835645</v>
      </c>
      <c r="H505">
        <v>0.23303854487793399</v>
      </c>
      <c r="I505">
        <v>0.29641055928201299</v>
      </c>
      <c r="J505">
        <v>0.36839850927346701</v>
      </c>
      <c r="K505">
        <v>0.486094861774439</v>
      </c>
      <c r="L505">
        <v>0.66437712804330196</v>
      </c>
      <c r="M505">
        <v>0.84693209373301104</v>
      </c>
      <c r="N505">
        <v>1.0711835968516401</v>
      </c>
      <c r="O505">
        <v>1.21354944850222</v>
      </c>
      <c r="P505">
        <v>1.3927110534029099</v>
      </c>
      <c r="Q505">
        <v>1.60754158803124</v>
      </c>
      <c r="R505">
        <v>1.8376921159499799</v>
      </c>
      <c r="S505">
        <v>2.0101362099531701</v>
      </c>
      <c r="T505">
        <v>2.18500139199393</v>
      </c>
      <c r="U505">
        <v>2.3403350595149002</v>
      </c>
      <c r="V505">
        <v>2.4694563403160998</v>
      </c>
    </row>
    <row r="506" spans="1:22" x14ac:dyDescent="0.25">
      <c r="A506" s="12" t="s">
        <v>62</v>
      </c>
      <c r="B506" s="12" t="s">
        <v>77</v>
      </c>
      <c r="C506" s="12" t="s">
        <v>87</v>
      </c>
      <c r="D506">
        <v>88.595891999999907</v>
      </c>
      <c r="E506">
        <v>99.913819046664599</v>
      </c>
      <c r="F506">
        <v>112.008166366791</v>
      </c>
      <c r="G506">
        <v>122.02323304761499</v>
      </c>
      <c r="H506">
        <v>132.475354963971</v>
      </c>
      <c r="I506">
        <v>139.70532333236201</v>
      </c>
      <c r="J506">
        <v>148.18540162441101</v>
      </c>
      <c r="K506">
        <v>157.25667891020899</v>
      </c>
      <c r="L506">
        <v>165.80586063308101</v>
      </c>
      <c r="M506">
        <v>170.83335364732</v>
      </c>
      <c r="N506">
        <v>174.44455893018599</v>
      </c>
      <c r="O506">
        <v>177.667279976792</v>
      </c>
      <c r="P506">
        <v>181.28712913763701</v>
      </c>
      <c r="Q506">
        <v>185.04993352953301</v>
      </c>
      <c r="R506">
        <v>188.336342541801</v>
      </c>
      <c r="S506">
        <v>191.026902389523</v>
      </c>
      <c r="T506">
        <v>193.22758617836701</v>
      </c>
      <c r="U506">
        <v>195.76382229798</v>
      </c>
      <c r="V506">
        <v>198.107877081222</v>
      </c>
    </row>
    <row r="507" spans="1:22" x14ac:dyDescent="0.25">
      <c r="A507" s="12" t="s">
        <v>62</v>
      </c>
      <c r="B507" s="12" t="s">
        <v>77</v>
      </c>
      <c r="C507" s="12" t="s">
        <v>88</v>
      </c>
      <c r="D507">
        <v>69.544424999999904</v>
      </c>
      <c r="E507">
        <v>76.880389663592595</v>
      </c>
      <c r="F507">
        <v>84.007728530951994</v>
      </c>
      <c r="G507">
        <v>94.670593351680495</v>
      </c>
      <c r="H507">
        <v>105.91057096187799</v>
      </c>
      <c r="I507">
        <v>115.483561110347</v>
      </c>
      <c r="J507">
        <v>125.416848009257</v>
      </c>
      <c r="K507">
        <v>132.32395893285801</v>
      </c>
      <c r="L507">
        <v>140.44184162071599</v>
      </c>
      <c r="M507">
        <v>149.253330914923</v>
      </c>
      <c r="N507">
        <v>157.55827215503899</v>
      </c>
      <c r="O507">
        <v>162.686999541858</v>
      </c>
      <c r="P507">
        <v>166.60213412968599</v>
      </c>
      <c r="Q507">
        <v>170.14016258397999</v>
      </c>
      <c r="R507">
        <v>174.059698158815</v>
      </c>
      <c r="S507">
        <v>178.12140312349101</v>
      </c>
      <c r="T507">
        <v>181.786309345071</v>
      </c>
      <c r="U507">
        <v>184.78602874715699</v>
      </c>
      <c r="V507">
        <v>187.48080504218501</v>
      </c>
    </row>
    <row r="508" spans="1:22" x14ac:dyDescent="0.25">
      <c r="A508" s="12" t="s">
        <v>62</v>
      </c>
      <c r="B508" s="12" t="s">
        <v>77</v>
      </c>
      <c r="C508" s="12" t="s">
        <v>89</v>
      </c>
      <c r="D508">
        <v>2.94699903749851E-3</v>
      </c>
      <c r="E508">
        <v>3.77939931214605E-3</v>
      </c>
      <c r="F508">
        <v>5.0872313221561102E-3</v>
      </c>
      <c r="G508">
        <v>7.2769140740207502E-3</v>
      </c>
      <c r="H508">
        <v>9.7936733965153094E-3</v>
      </c>
      <c r="I508">
        <v>1.27670069962687E-2</v>
      </c>
      <c r="J508">
        <v>1.6117787630854599E-2</v>
      </c>
      <c r="K508">
        <v>2.05119164732155E-2</v>
      </c>
      <c r="L508">
        <v>3.0239961196412701E-2</v>
      </c>
      <c r="M508">
        <v>4.68791550621067E-2</v>
      </c>
      <c r="N508">
        <v>6.5367284040857399E-2</v>
      </c>
      <c r="O508">
        <v>8.9910641850979897E-2</v>
      </c>
      <c r="P508">
        <v>0.12255490528714399</v>
      </c>
      <c r="Q508">
        <v>0.16861240287929399</v>
      </c>
      <c r="R508">
        <v>0.244298547546031</v>
      </c>
      <c r="S508">
        <v>0.34456900895981102</v>
      </c>
      <c r="T508">
        <v>0.41978859772471599</v>
      </c>
      <c r="U508">
        <v>0.443177727456874</v>
      </c>
      <c r="V508">
        <v>0.46341735588003002</v>
      </c>
    </row>
    <row r="509" spans="1:22" x14ac:dyDescent="0.25">
      <c r="A509" s="12" t="s">
        <v>62</v>
      </c>
      <c r="B509" s="12" t="s">
        <v>77</v>
      </c>
      <c r="C509" s="12" t="s">
        <v>90</v>
      </c>
      <c r="D509">
        <v>63.936137126530397</v>
      </c>
      <c r="E509">
        <v>68.791552796673301</v>
      </c>
      <c r="F509">
        <v>76.023298402783595</v>
      </c>
      <c r="G509">
        <v>83.070819605351502</v>
      </c>
      <c r="H509">
        <v>93.608631728910794</v>
      </c>
      <c r="I509">
        <v>104.70646531086599</v>
      </c>
      <c r="J509">
        <v>114.17156054637999</v>
      </c>
      <c r="K509">
        <v>123.98231105036901</v>
      </c>
      <c r="L509">
        <v>130.805738714737</v>
      </c>
      <c r="M509">
        <v>138.83758465476799</v>
      </c>
      <c r="N509">
        <v>147.59485632440001</v>
      </c>
      <c r="O509">
        <v>155.87752967853399</v>
      </c>
      <c r="P509">
        <v>161.02962029747101</v>
      </c>
      <c r="Q509">
        <v>164.97279380741699</v>
      </c>
      <c r="R509">
        <v>168.54589101291</v>
      </c>
      <c r="S509">
        <v>172.52228982725799</v>
      </c>
      <c r="T509">
        <v>176.61130222015001</v>
      </c>
      <c r="U509">
        <v>180.34533142378299</v>
      </c>
      <c r="V509">
        <v>183.38444829409201</v>
      </c>
    </row>
    <row r="510" spans="1:22" x14ac:dyDescent="0.25">
      <c r="A510" s="12" t="s">
        <v>62</v>
      </c>
      <c r="B510" s="12" t="s">
        <v>77</v>
      </c>
      <c r="C510" s="12" t="s">
        <v>91</v>
      </c>
      <c r="D510">
        <v>59.146542111671899</v>
      </c>
      <c r="E510">
        <v>63.107154525148303</v>
      </c>
      <c r="F510">
        <v>67.806645500304597</v>
      </c>
      <c r="G510">
        <v>74.942782312042596</v>
      </c>
      <c r="H510">
        <v>81.9105980003078</v>
      </c>
      <c r="I510">
        <v>92.300400803329794</v>
      </c>
      <c r="J510">
        <v>103.245161566921</v>
      </c>
      <c r="K510">
        <v>112.57972149458899</v>
      </c>
      <c r="L510">
        <v>122.26125502774499</v>
      </c>
      <c r="M510">
        <v>129.01989900487399</v>
      </c>
      <c r="N510">
        <v>136.992778443368</v>
      </c>
      <c r="O510">
        <v>145.70474085546499</v>
      </c>
      <c r="P510">
        <v>153.95431038147501</v>
      </c>
      <c r="Q510">
        <v>159.126177527143</v>
      </c>
      <c r="R510">
        <v>163.11247584733999</v>
      </c>
      <c r="S510">
        <v>166.72801033579501</v>
      </c>
      <c r="T510">
        <v>170.76101883389001</v>
      </c>
      <c r="U510">
        <v>174.89543671656</v>
      </c>
      <c r="V510">
        <v>178.692543898374</v>
      </c>
    </row>
    <row r="511" spans="1:22" x14ac:dyDescent="0.25">
      <c r="A511" s="12" t="s">
        <v>62</v>
      </c>
      <c r="B511" s="12" t="s">
        <v>77</v>
      </c>
      <c r="C511" s="12" t="s">
        <v>92</v>
      </c>
      <c r="D511">
        <v>51.9717577185679</v>
      </c>
      <c r="E511">
        <v>57.902354115762698</v>
      </c>
      <c r="F511">
        <v>61.568878338513201</v>
      </c>
      <c r="G511">
        <v>66.188915944025496</v>
      </c>
      <c r="H511">
        <v>73.186208739856198</v>
      </c>
      <c r="I511">
        <v>80.017696312720702</v>
      </c>
      <c r="J511">
        <v>90.178842652944397</v>
      </c>
      <c r="K511">
        <v>100.934236341953</v>
      </c>
      <c r="L511">
        <v>110.09328632975399</v>
      </c>
      <c r="M511">
        <v>119.615513927295</v>
      </c>
      <c r="N511">
        <v>126.273866227638</v>
      </c>
      <c r="O511">
        <v>134.20159506067901</v>
      </c>
      <c r="P511">
        <v>142.87143272605499</v>
      </c>
      <c r="Q511">
        <v>151.11213330198299</v>
      </c>
      <c r="R511">
        <v>156.328884538701</v>
      </c>
      <c r="S511">
        <v>160.39687077733601</v>
      </c>
      <c r="T511">
        <v>164.10333280009201</v>
      </c>
      <c r="U511">
        <v>168.22391437707199</v>
      </c>
      <c r="V511">
        <v>172.45697047896101</v>
      </c>
    </row>
    <row r="512" spans="1:22" x14ac:dyDescent="0.25">
      <c r="A512" s="12" t="s">
        <v>62</v>
      </c>
      <c r="B512" s="12" t="s">
        <v>77</v>
      </c>
      <c r="C512" s="12" t="s">
        <v>93</v>
      </c>
      <c r="D512">
        <v>42.806957085380802</v>
      </c>
      <c r="E512">
        <v>50.423982776992403</v>
      </c>
      <c r="F512">
        <v>56.007656600672803</v>
      </c>
      <c r="G512">
        <v>59.628334746497003</v>
      </c>
      <c r="H512">
        <v>64.112294364759407</v>
      </c>
      <c r="I512">
        <v>70.895796237089399</v>
      </c>
      <c r="J512">
        <v>77.545754941618696</v>
      </c>
      <c r="K512">
        <v>87.461283885257103</v>
      </c>
      <c r="L512">
        <v>97.9511837756814</v>
      </c>
      <c r="M512">
        <v>106.93459109166599</v>
      </c>
      <c r="N512">
        <v>116.255620879741</v>
      </c>
      <c r="O512">
        <v>122.85954763721099</v>
      </c>
      <c r="P512">
        <v>130.71169910248</v>
      </c>
      <c r="Q512">
        <v>139.315905113008</v>
      </c>
      <c r="R512">
        <v>147.50299440889401</v>
      </c>
      <c r="S512">
        <v>152.767288903165</v>
      </c>
      <c r="T512">
        <v>156.90334235384299</v>
      </c>
      <c r="U512">
        <v>160.70215477090699</v>
      </c>
      <c r="V512">
        <v>164.916647194418</v>
      </c>
    </row>
    <row r="513" spans="1:22" x14ac:dyDescent="0.25">
      <c r="A513" s="12" t="s">
        <v>62</v>
      </c>
      <c r="B513" s="12" t="s">
        <v>77</v>
      </c>
      <c r="C513" s="12" t="s">
        <v>94</v>
      </c>
      <c r="D513">
        <v>34.282871079783497</v>
      </c>
      <c r="E513">
        <v>41.193040591243303</v>
      </c>
      <c r="F513">
        <v>48.4128174007895</v>
      </c>
      <c r="G513">
        <v>53.911344126546197</v>
      </c>
      <c r="H513">
        <v>57.403401565189597</v>
      </c>
      <c r="I513">
        <v>61.686630047139097</v>
      </c>
      <c r="J513">
        <v>68.214800928153906</v>
      </c>
      <c r="K513">
        <v>74.687086004876605</v>
      </c>
      <c r="L513">
        <v>84.2722418789579</v>
      </c>
      <c r="M513">
        <v>94.501571721697999</v>
      </c>
      <c r="N513">
        <v>103.263809335641</v>
      </c>
      <c r="O513">
        <v>112.418219763287</v>
      </c>
      <c r="P513">
        <v>118.93970375878899</v>
      </c>
      <c r="Q513">
        <v>126.696700213497</v>
      </c>
      <c r="R513">
        <v>135.20636949051499</v>
      </c>
      <c r="S513">
        <v>143.32913090028299</v>
      </c>
      <c r="T513">
        <v>148.611052803137</v>
      </c>
      <c r="U513">
        <v>152.81829826811199</v>
      </c>
      <c r="V513">
        <v>156.69547250596801</v>
      </c>
    </row>
    <row r="514" spans="1:22" x14ac:dyDescent="0.25">
      <c r="A514" s="12" t="s">
        <v>62</v>
      </c>
      <c r="B514" s="12" t="s">
        <v>77</v>
      </c>
      <c r="C514" s="12" t="s">
        <v>95</v>
      </c>
      <c r="D514">
        <v>28.177930778638999</v>
      </c>
      <c r="E514">
        <v>32.921964501103197</v>
      </c>
      <c r="F514">
        <v>39.4835669979852</v>
      </c>
      <c r="G514">
        <v>46.5118296215092</v>
      </c>
      <c r="H514">
        <v>51.7865945921438</v>
      </c>
      <c r="I514">
        <v>55.106662330711899</v>
      </c>
      <c r="J514">
        <v>59.1668058426743</v>
      </c>
      <c r="K514">
        <v>65.405734697580996</v>
      </c>
      <c r="L514">
        <v>71.657025519487505</v>
      </c>
      <c r="M514">
        <v>80.919055916213395</v>
      </c>
      <c r="N514">
        <v>90.839995548706895</v>
      </c>
      <c r="O514">
        <v>99.410196577561706</v>
      </c>
      <c r="P514">
        <v>108.346799368476</v>
      </c>
      <c r="Q514">
        <v>114.771924793119</v>
      </c>
      <c r="R514">
        <v>122.428917564321</v>
      </c>
      <c r="S514">
        <v>130.82236063291401</v>
      </c>
      <c r="T514">
        <v>138.84926489780699</v>
      </c>
      <c r="U514">
        <v>144.15440804859199</v>
      </c>
      <c r="V514">
        <v>148.39659845935299</v>
      </c>
    </row>
    <row r="515" spans="1:22" x14ac:dyDescent="0.25">
      <c r="A515" s="12" t="s">
        <v>62</v>
      </c>
      <c r="B515" s="12" t="s">
        <v>77</v>
      </c>
      <c r="C515" s="12" t="s">
        <v>96</v>
      </c>
      <c r="D515">
        <v>23.711872032015201</v>
      </c>
      <c r="E515">
        <v>27.092431686823499</v>
      </c>
      <c r="F515">
        <v>31.620775790965101</v>
      </c>
      <c r="G515">
        <v>37.964392354258599</v>
      </c>
      <c r="H515">
        <v>44.712766110726598</v>
      </c>
      <c r="I515">
        <v>49.773502230530099</v>
      </c>
      <c r="J515">
        <v>52.905636235717701</v>
      </c>
      <c r="K515">
        <v>56.675512374956497</v>
      </c>
      <c r="L515">
        <v>62.642128773842899</v>
      </c>
      <c r="M515">
        <v>68.648540685662397</v>
      </c>
      <c r="N515">
        <v>77.568961587314305</v>
      </c>
      <c r="O515">
        <v>87.183146291869406</v>
      </c>
      <c r="P515">
        <v>95.511581237931793</v>
      </c>
      <c r="Q515">
        <v>104.210040956833</v>
      </c>
      <c r="R515">
        <v>110.53095960714801</v>
      </c>
      <c r="S515">
        <v>118.058954058662</v>
      </c>
      <c r="T515">
        <v>126.308807575638</v>
      </c>
      <c r="U515">
        <v>134.240832480188</v>
      </c>
      <c r="V515">
        <v>139.516771266441</v>
      </c>
    </row>
    <row r="516" spans="1:22" x14ac:dyDescent="0.25">
      <c r="A516" s="12" t="s">
        <v>62</v>
      </c>
      <c r="B516" s="12" t="s">
        <v>77</v>
      </c>
      <c r="C516" s="12" t="s">
        <v>97</v>
      </c>
      <c r="D516">
        <v>78.049538999999996</v>
      </c>
      <c r="E516">
        <v>85.273451593533196</v>
      </c>
      <c r="F516">
        <v>96.155228494430503</v>
      </c>
      <c r="G516">
        <v>107.55550778448099</v>
      </c>
      <c r="H516">
        <v>117.28361036576599</v>
      </c>
      <c r="I516">
        <v>127.353348824549</v>
      </c>
      <c r="J516">
        <v>134.371353640942</v>
      </c>
      <c r="K516">
        <v>142.567005246859</v>
      </c>
      <c r="L516">
        <v>151.48546625979901</v>
      </c>
      <c r="M516">
        <v>159.824652825832</v>
      </c>
      <c r="N516">
        <v>164.897207605413</v>
      </c>
      <c r="O516">
        <v>168.73794993669901</v>
      </c>
      <c r="P516">
        <v>172.19213789805201</v>
      </c>
      <c r="Q516">
        <v>176.05227222948</v>
      </c>
      <c r="R516">
        <v>180.00204772387201</v>
      </c>
      <c r="S516">
        <v>183.61687246096801</v>
      </c>
      <c r="T516">
        <v>186.469989523648</v>
      </c>
      <c r="U516">
        <v>189.10678127811599</v>
      </c>
      <c r="V516">
        <v>191.79859519370399</v>
      </c>
    </row>
    <row r="517" spans="1:22" x14ac:dyDescent="0.25">
      <c r="A517" s="12" t="s">
        <v>62</v>
      </c>
      <c r="B517" s="12" t="s">
        <v>77</v>
      </c>
      <c r="C517" s="12" t="s">
        <v>98</v>
      </c>
      <c r="D517">
        <v>20.028105784997599</v>
      </c>
      <c r="E517">
        <v>22.763447736792301</v>
      </c>
      <c r="F517">
        <v>26.019217346138799</v>
      </c>
      <c r="G517">
        <v>30.3747020517763</v>
      </c>
      <c r="H517">
        <v>36.475826853805302</v>
      </c>
      <c r="I517">
        <v>42.969479081458303</v>
      </c>
      <c r="J517">
        <v>47.813707313334902</v>
      </c>
      <c r="K517">
        <v>50.673734707793301</v>
      </c>
      <c r="L517">
        <v>54.221188261790203</v>
      </c>
      <c r="M517">
        <v>59.8650379788522</v>
      </c>
      <c r="N517">
        <v>65.624102019878194</v>
      </c>
      <c r="O517">
        <v>74.173082172541399</v>
      </c>
      <c r="P517">
        <v>83.4417395747368</v>
      </c>
      <c r="Q517">
        <v>91.490512697954401</v>
      </c>
      <c r="R517">
        <v>99.919574677539899</v>
      </c>
      <c r="S517">
        <v>106.107783717564</v>
      </c>
      <c r="T517">
        <v>113.45818301785</v>
      </c>
      <c r="U517">
        <v>121.56227183039699</v>
      </c>
      <c r="V517">
        <v>129.33076762570701</v>
      </c>
    </row>
    <row r="518" spans="1:22" x14ac:dyDescent="0.25">
      <c r="A518" s="12" t="s">
        <v>62</v>
      </c>
      <c r="B518" s="12" t="s">
        <v>77</v>
      </c>
      <c r="C518" s="12" t="s">
        <v>99</v>
      </c>
      <c r="D518">
        <v>16.445254615126402</v>
      </c>
      <c r="E518">
        <v>19.051525393362301</v>
      </c>
      <c r="F518">
        <v>21.6751587711117</v>
      </c>
      <c r="G518">
        <v>24.801834812990201</v>
      </c>
      <c r="H518">
        <v>28.975375581830502</v>
      </c>
      <c r="I518">
        <v>34.825786364564799</v>
      </c>
      <c r="J518">
        <v>41.049209276314699</v>
      </c>
      <c r="K518">
        <v>45.596790142938801</v>
      </c>
      <c r="L518">
        <v>48.258258093141698</v>
      </c>
      <c r="M518">
        <v>51.529972170584003</v>
      </c>
      <c r="N518">
        <v>56.839939237248799</v>
      </c>
      <c r="O518">
        <v>62.3238508942461</v>
      </c>
      <c r="P518">
        <v>70.464063333530106</v>
      </c>
      <c r="Q518">
        <v>79.325615036303503</v>
      </c>
      <c r="R518">
        <v>87.022189327651006</v>
      </c>
      <c r="S518">
        <v>95.138275011520506</v>
      </c>
      <c r="T518">
        <v>101.10713444178</v>
      </c>
      <c r="U518">
        <v>108.284647699239</v>
      </c>
      <c r="V518">
        <v>116.142136671025</v>
      </c>
    </row>
    <row r="519" spans="1:22" x14ac:dyDescent="0.25">
      <c r="A519" s="12" t="s">
        <v>62</v>
      </c>
      <c r="B519" s="12" t="s">
        <v>77</v>
      </c>
      <c r="C519" s="12" t="s">
        <v>100</v>
      </c>
      <c r="D519">
        <v>12.639703808767001</v>
      </c>
      <c r="E519">
        <v>15.3021913402777</v>
      </c>
      <c r="F519">
        <v>17.750467102523601</v>
      </c>
      <c r="G519">
        <v>20.239589016857099</v>
      </c>
      <c r="H519">
        <v>23.218789765083098</v>
      </c>
      <c r="I519">
        <v>27.1591424832739</v>
      </c>
      <c r="J519">
        <v>32.702849731472199</v>
      </c>
      <c r="K519">
        <v>38.545396446656099</v>
      </c>
      <c r="L519">
        <v>42.817815196947102</v>
      </c>
      <c r="M519">
        <v>45.225122025477901</v>
      </c>
      <c r="N519">
        <v>48.185927183789403</v>
      </c>
      <c r="O519">
        <v>53.1261890212118</v>
      </c>
      <c r="P519">
        <v>58.2887918010858</v>
      </c>
      <c r="Q519">
        <v>65.939465367983104</v>
      </c>
      <c r="R519">
        <v>74.234172621540907</v>
      </c>
      <c r="S519">
        <v>81.526794083103894</v>
      </c>
      <c r="T519">
        <v>89.145811187192393</v>
      </c>
      <c r="U519">
        <v>94.909907679212793</v>
      </c>
      <c r="V519">
        <v>101.751671272935</v>
      </c>
    </row>
    <row r="520" spans="1:22" x14ac:dyDescent="0.25">
      <c r="A520" s="12" t="s">
        <v>62</v>
      </c>
      <c r="B520" s="12" t="s">
        <v>77</v>
      </c>
      <c r="C520" s="12" t="s">
        <v>101</v>
      </c>
      <c r="D520">
        <v>9.5055479978464295</v>
      </c>
      <c r="E520">
        <v>11.2562843960166</v>
      </c>
      <c r="F520">
        <v>13.6716919047832</v>
      </c>
      <c r="G520">
        <v>15.914838200742</v>
      </c>
      <c r="H520">
        <v>18.232528941620199</v>
      </c>
      <c r="I520">
        <v>20.983757728057999</v>
      </c>
      <c r="J520">
        <v>24.602759234611501</v>
      </c>
      <c r="K520">
        <v>29.682920964716899</v>
      </c>
      <c r="L520">
        <v>35.068366424384898</v>
      </c>
      <c r="M520">
        <v>38.957902684874</v>
      </c>
      <c r="N520">
        <v>41.043734980937799</v>
      </c>
      <c r="O520">
        <v>43.637389040003796</v>
      </c>
      <c r="P520">
        <v>48.101891782135198</v>
      </c>
      <c r="Q520">
        <v>52.869032993627798</v>
      </c>
      <c r="R520">
        <v>59.780926182495399</v>
      </c>
      <c r="S520">
        <v>67.411869250835693</v>
      </c>
      <c r="T520">
        <v>74.003100039038799</v>
      </c>
      <c r="U520">
        <v>81.077631801084294</v>
      </c>
      <c r="V520">
        <v>86.397118859373506</v>
      </c>
    </row>
    <row r="521" spans="1:22" x14ac:dyDescent="0.25">
      <c r="A521" s="12" t="s">
        <v>62</v>
      </c>
      <c r="B521" s="12" t="s">
        <v>77</v>
      </c>
      <c r="C521" s="12" t="s">
        <v>102</v>
      </c>
      <c r="D521">
        <v>6.9141360009322801</v>
      </c>
      <c r="E521">
        <v>7.84975820186175</v>
      </c>
      <c r="F521">
        <v>9.33503983370308</v>
      </c>
      <c r="G521">
        <v>11.4260760211821</v>
      </c>
      <c r="H521">
        <v>13.4000215347879</v>
      </c>
      <c r="I521">
        <v>15.440219526733999</v>
      </c>
      <c r="J521">
        <v>17.864257628065499</v>
      </c>
      <c r="K521">
        <v>20.997209592258301</v>
      </c>
      <c r="L521">
        <v>25.478586120614601</v>
      </c>
      <c r="M521">
        <v>30.208914485767401</v>
      </c>
      <c r="N521">
        <v>33.564225484171899</v>
      </c>
      <c r="O521">
        <v>35.237010484572401</v>
      </c>
      <c r="P521">
        <v>37.357423664995999</v>
      </c>
      <c r="Q521">
        <v>41.211306710403498</v>
      </c>
      <c r="R521">
        <v>45.343585462875303</v>
      </c>
      <c r="S521">
        <v>51.374994971670603</v>
      </c>
      <c r="T521">
        <v>57.908680827325298</v>
      </c>
      <c r="U521">
        <v>63.725048468007699</v>
      </c>
      <c r="V521">
        <v>69.842862550641598</v>
      </c>
    </row>
    <row r="522" spans="1:22" x14ac:dyDescent="0.25">
      <c r="A522" s="12" t="s">
        <v>62</v>
      </c>
      <c r="B522" s="12" t="s">
        <v>77</v>
      </c>
      <c r="C522" s="12" t="s">
        <v>103</v>
      </c>
      <c r="D522">
        <v>4.4522569999999897</v>
      </c>
      <c r="E522">
        <v>5.0589326442863101</v>
      </c>
      <c r="F522">
        <v>5.7538951716075699</v>
      </c>
      <c r="G522">
        <v>6.9073400193122296</v>
      </c>
      <c r="H522">
        <v>8.5882217593836305</v>
      </c>
      <c r="I522">
        <v>10.1651162645051</v>
      </c>
      <c r="J522">
        <v>11.8243693586044</v>
      </c>
      <c r="K522">
        <v>13.770383103774</v>
      </c>
      <c r="L522">
        <v>16.310333249939699</v>
      </c>
      <c r="M522">
        <v>19.967362985315599</v>
      </c>
      <c r="N522">
        <v>23.807986125935201</v>
      </c>
      <c r="O522">
        <v>26.460355410033898</v>
      </c>
      <c r="P522">
        <v>27.6340662472975</v>
      </c>
      <c r="Q522">
        <v>29.1974568284867</v>
      </c>
      <c r="R522">
        <v>32.177197428822097</v>
      </c>
      <c r="S522">
        <v>35.6008784322661</v>
      </c>
      <c r="T522">
        <v>40.307732672267697</v>
      </c>
      <c r="U522">
        <v>45.624251132665599</v>
      </c>
      <c r="V522">
        <v>50.204737123414098</v>
      </c>
    </row>
    <row r="523" spans="1:22" x14ac:dyDescent="0.25">
      <c r="A523" s="12" t="s">
        <v>62</v>
      </c>
      <c r="B523" s="12" t="s">
        <v>77</v>
      </c>
      <c r="C523" s="12" t="s">
        <v>104</v>
      </c>
      <c r="D523">
        <v>2.33549379084435</v>
      </c>
      <c r="E523">
        <v>2.6962172704452301</v>
      </c>
      <c r="F523">
        <v>3.0779420867229899</v>
      </c>
      <c r="G523">
        <v>3.5243372721811301</v>
      </c>
      <c r="H523">
        <v>4.3159015984755298</v>
      </c>
      <c r="I523">
        <v>5.4790682683518597</v>
      </c>
      <c r="J523">
        <v>6.5837054296400197</v>
      </c>
      <c r="K523">
        <v>7.75308963602685</v>
      </c>
      <c r="L523">
        <v>9.1710595798457604</v>
      </c>
      <c r="M523">
        <v>10.987766984881899</v>
      </c>
      <c r="N523">
        <v>13.6425888006265</v>
      </c>
      <c r="O523">
        <v>16.423073774392499</v>
      </c>
      <c r="P523">
        <v>18.2824142022091</v>
      </c>
      <c r="Q523">
        <v>18.972218449970701</v>
      </c>
      <c r="R523">
        <v>19.886348309534199</v>
      </c>
      <c r="S523">
        <v>22.007975844384699</v>
      </c>
      <c r="T523">
        <v>24.439719499374501</v>
      </c>
      <c r="U523">
        <v>27.841803602446401</v>
      </c>
      <c r="V523">
        <v>31.552515226499601</v>
      </c>
    </row>
    <row r="524" spans="1:22" x14ac:dyDescent="0.25">
      <c r="A524" s="12" t="s">
        <v>62</v>
      </c>
      <c r="B524" s="12" t="s">
        <v>77</v>
      </c>
      <c r="C524" s="12" t="s">
        <v>105</v>
      </c>
      <c r="D524">
        <v>0.87215191183669305</v>
      </c>
      <c r="E524">
        <v>1.0662501576002099</v>
      </c>
      <c r="F524">
        <v>1.2465234213477601</v>
      </c>
      <c r="G524">
        <v>1.4379183089081899</v>
      </c>
      <c r="H524">
        <v>1.67840485075924</v>
      </c>
      <c r="I524">
        <v>2.10714602449029</v>
      </c>
      <c r="J524">
        <v>2.7640823129677501</v>
      </c>
      <c r="K524">
        <v>3.38516414312438</v>
      </c>
      <c r="L524">
        <v>4.0939986222761098</v>
      </c>
      <c r="M524">
        <v>4.9498189735559199</v>
      </c>
      <c r="N524">
        <v>6.0423010626757199</v>
      </c>
      <c r="O524">
        <v>7.6693267213627996</v>
      </c>
      <c r="P524">
        <v>9.3961224288671801</v>
      </c>
      <c r="Q524">
        <v>10.515205713286999</v>
      </c>
      <c r="R524">
        <v>10.7882161881946</v>
      </c>
      <c r="S524">
        <v>11.2592509775455</v>
      </c>
      <c r="T524">
        <v>12.464348661669799</v>
      </c>
      <c r="U524">
        <v>14.0660710468379</v>
      </c>
      <c r="V524">
        <v>16.0775101937007</v>
      </c>
    </row>
    <row r="525" spans="1:22" x14ac:dyDescent="0.25">
      <c r="A525" s="12" t="s">
        <v>62</v>
      </c>
      <c r="B525" s="12" t="s">
        <v>77</v>
      </c>
      <c r="C525" s="12" t="s">
        <v>106</v>
      </c>
      <c r="D525">
        <v>0.20666788969438299</v>
      </c>
      <c r="E525">
        <v>0.27071531530535498</v>
      </c>
      <c r="F525">
        <v>0.337478936462492</v>
      </c>
      <c r="G525">
        <v>0.40280940213625399</v>
      </c>
      <c r="H525">
        <v>0.47627471483422301</v>
      </c>
      <c r="I525">
        <v>0.56876615430386801</v>
      </c>
      <c r="J525">
        <v>0.74228244486445905</v>
      </c>
      <c r="K525">
        <v>1.0143500177710301</v>
      </c>
      <c r="L525">
        <v>1.2881861891470701</v>
      </c>
      <c r="M525">
        <v>1.61394122150247</v>
      </c>
      <c r="N525">
        <v>2.0152581923813702</v>
      </c>
      <c r="O525">
        <v>2.5265688219596001</v>
      </c>
      <c r="P525">
        <v>3.3216469160000801</v>
      </c>
      <c r="Q525">
        <v>4.19350749118707</v>
      </c>
      <c r="R525">
        <v>4.7286897611285301</v>
      </c>
      <c r="S525">
        <v>4.8253267300482801</v>
      </c>
      <c r="T525">
        <v>4.9785788466613399</v>
      </c>
      <c r="U525">
        <v>5.5942306435407598</v>
      </c>
      <c r="V525">
        <v>6.4211610452754098</v>
      </c>
    </row>
    <row r="526" spans="1:22" x14ac:dyDescent="0.25">
      <c r="A526" s="12" t="s">
        <v>62</v>
      </c>
      <c r="B526" s="12" t="s">
        <v>77</v>
      </c>
      <c r="C526" s="12" t="s">
        <v>107</v>
      </c>
      <c r="D526">
        <v>3.10199967705709E-2</v>
      </c>
      <c r="E526">
        <v>3.9584002776233099E-2</v>
      </c>
      <c r="F526">
        <v>5.4195497265164497E-2</v>
      </c>
      <c r="G526">
        <v>6.9030161387108199E-2</v>
      </c>
      <c r="H526">
        <v>8.5757637075566703E-2</v>
      </c>
      <c r="I526">
        <v>0.10396675801248401</v>
      </c>
      <c r="J526">
        <v>0.12838277486795799</v>
      </c>
      <c r="K526">
        <v>0.17568580440154599</v>
      </c>
      <c r="L526">
        <v>0.25541973721720401</v>
      </c>
      <c r="M526">
        <v>0.33787309481715</v>
      </c>
      <c r="N526">
        <v>0.44295001317587401</v>
      </c>
      <c r="O526">
        <v>0.57385986864802196</v>
      </c>
      <c r="P526">
        <v>0.74758915746118504</v>
      </c>
      <c r="Q526">
        <v>1.0318976429530999</v>
      </c>
      <c r="R526">
        <v>1.3571493139089099</v>
      </c>
      <c r="S526">
        <v>1.56432976999642</v>
      </c>
      <c r="T526">
        <v>1.5838615579995801</v>
      </c>
      <c r="U526">
        <v>1.63900402814923</v>
      </c>
      <c r="V526">
        <v>1.8702393833989699</v>
      </c>
    </row>
    <row r="527" spans="1:22" x14ac:dyDescent="0.25">
      <c r="A527" s="12" t="s">
        <v>62</v>
      </c>
      <c r="B527" s="12" t="s">
        <v>77</v>
      </c>
      <c r="C527" s="12" t="s">
        <v>108</v>
      </c>
      <c r="D527">
        <v>91.312414000000004</v>
      </c>
      <c r="E527">
        <v>102.913882605328</v>
      </c>
      <c r="F527">
        <v>115.259074101989</v>
      </c>
      <c r="G527">
        <v>125.43364273927899</v>
      </c>
      <c r="H527">
        <v>136.03105661103001</v>
      </c>
      <c r="I527">
        <v>143.308293091363</v>
      </c>
      <c r="J527">
        <v>151.77370946183299</v>
      </c>
      <c r="K527">
        <v>160.86988353033499</v>
      </c>
      <c r="L527">
        <v>169.334648724083</v>
      </c>
      <c r="M527">
        <v>174.380860945607</v>
      </c>
      <c r="N527">
        <v>178.061698485232</v>
      </c>
      <c r="O527">
        <v>181.321316644831</v>
      </c>
      <c r="P527">
        <v>184.981495145813</v>
      </c>
      <c r="Q527">
        <v>189.026435374687</v>
      </c>
      <c r="R527">
        <v>192.55553173197401</v>
      </c>
      <c r="S527">
        <v>195.41138070704201</v>
      </c>
      <c r="T527">
        <v>197.88121458062301</v>
      </c>
      <c r="U527">
        <v>200.576967060611</v>
      </c>
      <c r="V527">
        <v>203.34103249179401</v>
      </c>
    </row>
    <row r="528" spans="1:22" x14ac:dyDescent="0.25">
      <c r="A528" s="12" t="s">
        <v>62</v>
      </c>
      <c r="B528" s="12" t="s">
        <v>77</v>
      </c>
      <c r="C528" s="12" t="s">
        <v>109</v>
      </c>
      <c r="D528">
        <v>71.293948999999998</v>
      </c>
      <c r="E528">
        <v>78.984266000889605</v>
      </c>
      <c r="F528">
        <v>86.421411181053699</v>
      </c>
      <c r="G528">
        <v>97.235313825292394</v>
      </c>
      <c r="H528">
        <v>108.582344556686</v>
      </c>
      <c r="I528">
        <v>118.10767138723401</v>
      </c>
      <c r="J528">
        <v>128.07359605709399</v>
      </c>
      <c r="K528">
        <v>134.81401491784999</v>
      </c>
      <c r="L528">
        <v>142.70643774059499</v>
      </c>
      <c r="M528">
        <v>151.23166156758899</v>
      </c>
      <c r="N528">
        <v>159.31397896772501</v>
      </c>
      <c r="O528">
        <v>164.43175909900901</v>
      </c>
      <c r="P528">
        <v>168.243109367968</v>
      </c>
      <c r="Q528">
        <v>171.721599300061</v>
      </c>
      <c r="R528">
        <v>175.78193224339199</v>
      </c>
      <c r="S528">
        <v>180.16360150290799</v>
      </c>
      <c r="T528">
        <v>184.06221088209199</v>
      </c>
      <c r="U528">
        <v>187.31789785865001</v>
      </c>
      <c r="V528">
        <v>190.30699891349701</v>
      </c>
    </row>
    <row r="529" spans="1:22" x14ac:dyDescent="0.25">
      <c r="A529" s="12" t="s">
        <v>62</v>
      </c>
      <c r="B529" s="12" t="s">
        <v>77</v>
      </c>
      <c r="C529" s="12" t="s">
        <v>110</v>
      </c>
      <c r="D529">
        <v>1.1749997898270099E-3</v>
      </c>
      <c r="E529">
        <v>1.61636916398051E-3</v>
      </c>
      <c r="F529">
        <v>2.3188470021886899E-3</v>
      </c>
      <c r="G529">
        <v>3.48799159893837E-3</v>
      </c>
      <c r="H529">
        <v>4.2022334868304003E-3</v>
      </c>
      <c r="I529">
        <v>5.3353871054352903E-3</v>
      </c>
      <c r="J529">
        <v>6.2473603796269197E-3</v>
      </c>
      <c r="K529">
        <v>7.6705705969669904E-3</v>
      </c>
      <c r="L529">
        <v>1.1163015148472E-2</v>
      </c>
      <c r="M529">
        <v>1.7350782070874898E-2</v>
      </c>
      <c r="N529">
        <v>2.5062755303363101E-2</v>
      </c>
      <c r="O529">
        <v>3.4948769592378102E-2</v>
      </c>
      <c r="P529">
        <v>4.9142181522331602E-2</v>
      </c>
      <c r="Q529">
        <v>6.8482671433879497E-2</v>
      </c>
      <c r="R529">
        <v>9.5461124855577006E-2</v>
      </c>
      <c r="S529">
        <v>0.12666145715934199</v>
      </c>
      <c r="T529">
        <v>0.14827952657143301</v>
      </c>
      <c r="U529">
        <v>0.150651308523714</v>
      </c>
      <c r="V529">
        <v>0.160475082898723</v>
      </c>
    </row>
    <row r="530" spans="1:22" x14ac:dyDescent="0.25">
      <c r="A530" s="12" t="s">
        <v>62</v>
      </c>
      <c r="B530" s="12" t="s">
        <v>77</v>
      </c>
      <c r="C530" s="12" t="s">
        <v>111</v>
      </c>
      <c r="D530">
        <v>65.345558852949594</v>
      </c>
      <c r="E530">
        <v>70.440229209213101</v>
      </c>
      <c r="F530">
        <v>77.979272841720103</v>
      </c>
      <c r="G530">
        <v>85.3165675407039</v>
      </c>
      <c r="H530">
        <v>95.984040487781002</v>
      </c>
      <c r="I530">
        <v>107.143229523008</v>
      </c>
      <c r="J530">
        <v>116.516350009769</v>
      </c>
      <c r="K530">
        <v>126.306692047173</v>
      </c>
      <c r="L530">
        <v>132.92085951695501</v>
      </c>
      <c r="M530">
        <v>140.689048467475</v>
      </c>
      <c r="N530">
        <v>149.10928053668101</v>
      </c>
      <c r="O530">
        <v>157.11062344112</v>
      </c>
      <c r="P530">
        <v>162.20709614950599</v>
      </c>
      <c r="Q530">
        <v>166.03711827099801</v>
      </c>
      <c r="R530">
        <v>169.55549361663799</v>
      </c>
      <c r="S530">
        <v>173.65087715226201</v>
      </c>
      <c r="T530">
        <v>178.06486930331499</v>
      </c>
      <c r="U530">
        <v>182.011332431342</v>
      </c>
      <c r="V530">
        <v>185.32010310910201</v>
      </c>
    </row>
    <row r="531" spans="1:22" x14ac:dyDescent="0.25">
      <c r="A531" s="12" t="s">
        <v>62</v>
      </c>
      <c r="B531" s="12" t="s">
        <v>77</v>
      </c>
      <c r="C531" s="12" t="s">
        <v>112</v>
      </c>
      <c r="D531">
        <v>60.413811544877298</v>
      </c>
      <c r="E531">
        <v>64.376955365811497</v>
      </c>
      <c r="F531">
        <v>69.2706985024804</v>
      </c>
      <c r="G531">
        <v>76.671388639429694</v>
      </c>
      <c r="H531">
        <v>83.8654779206813</v>
      </c>
      <c r="I531">
        <v>94.318493228645906</v>
      </c>
      <c r="J531">
        <v>105.250650414183</v>
      </c>
      <c r="K531">
        <v>114.423645902041</v>
      </c>
      <c r="L531">
        <v>124.020639455348</v>
      </c>
      <c r="M531">
        <v>130.51117011218599</v>
      </c>
      <c r="N531">
        <v>138.16446027298301</v>
      </c>
      <c r="O531">
        <v>146.48880595195899</v>
      </c>
      <c r="P531">
        <v>154.40873008250099</v>
      </c>
      <c r="Q531">
        <v>159.488224120902</v>
      </c>
      <c r="R531">
        <v>163.33964565341401</v>
      </c>
      <c r="S531">
        <v>166.89408810991799</v>
      </c>
      <c r="T531">
        <v>171.024190556229</v>
      </c>
      <c r="U531">
        <v>175.47340690633601</v>
      </c>
      <c r="V531">
        <v>179.459756837654</v>
      </c>
    </row>
    <row r="532" spans="1:22" x14ac:dyDescent="0.25">
      <c r="A532" s="12" t="s">
        <v>62</v>
      </c>
      <c r="B532" s="12" t="s">
        <v>77</v>
      </c>
      <c r="C532" s="12" t="s">
        <v>113</v>
      </c>
      <c r="D532">
        <v>53.576840823203803</v>
      </c>
      <c r="E532">
        <v>59.358433376288097</v>
      </c>
      <c r="F532">
        <v>62.928992261314498</v>
      </c>
      <c r="G532">
        <v>67.678130055737398</v>
      </c>
      <c r="H532">
        <v>74.851417385736497</v>
      </c>
      <c r="I532">
        <v>81.842464807516293</v>
      </c>
      <c r="J532">
        <v>92.0097468154014</v>
      </c>
      <c r="K532">
        <v>102.66013179278799</v>
      </c>
      <c r="L532">
        <v>111.612782374292</v>
      </c>
      <c r="M532">
        <v>120.989420303063</v>
      </c>
      <c r="N532">
        <v>127.34601048915501</v>
      </c>
      <c r="O532">
        <v>134.911106568722</v>
      </c>
      <c r="P532">
        <v>143.132422737284</v>
      </c>
      <c r="Q532">
        <v>150.97565449102899</v>
      </c>
      <c r="R532">
        <v>156.057408167528</v>
      </c>
      <c r="S532">
        <v>159.95433513465301</v>
      </c>
      <c r="T532">
        <v>163.56388152357999</v>
      </c>
      <c r="U532">
        <v>167.75547600674901</v>
      </c>
      <c r="V532">
        <v>172.26152173125601</v>
      </c>
    </row>
    <row r="533" spans="1:22" x14ac:dyDescent="0.25">
      <c r="A533" s="12" t="s">
        <v>62</v>
      </c>
      <c r="B533" s="12" t="s">
        <v>77</v>
      </c>
      <c r="C533" s="12" t="s">
        <v>114</v>
      </c>
      <c r="D533">
        <v>44.9001352685708</v>
      </c>
      <c r="E533">
        <v>52.421987322165599</v>
      </c>
      <c r="F533">
        <v>57.8244340850516</v>
      </c>
      <c r="G533">
        <v>61.262389877520299</v>
      </c>
      <c r="H533">
        <v>65.806162152225298</v>
      </c>
      <c r="I533">
        <v>72.709063381507306</v>
      </c>
      <c r="J533">
        <v>79.479025187516498</v>
      </c>
      <c r="K533">
        <v>89.323083306594697</v>
      </c>
      <c r="L533">
        <v>99.684060780874404</v>
      </c>
      <c r="M533">
        <v>108.426272303427</v>
      </c>
      <c r="N533">
        <v>117.588830759926</v>
      </c>
      <c r="O533">
        <v>123.849997184995</v>
      </c>
      <c r="P533">
        <v>131.27090498121501</v>
      </c>
      <c r="Q533">
        <v>139.358569672643</v>
      </c>
      <c r="R533">
        <v>147.08918433990399</v>
      </c>
      <c r="S533">
        <v>152.15582152971899</v>
      </c>
      <c r="T533">
        <v>156.06294519780801</v>
      </c>
      <c r="U533">
        <v>159.720096100912</v>
      </c>
      <c r="V533">
        <v>163.96191036160701</v>
      </c>
    </row>
    <row r="534" spans="1:22" x14ac:dyDescent="0.25">
      <c r="A534" s="12" t="s">
        <v>62</v>
      </c>
      <c r="B534" s="12" t="s">
        <v>77</v>
      </c>
      <c r="C534" s="12" t="s">
        <v>115</v>
      </c>
      <c r="D534">
        <v>36.284879063189699</v>
      </c>
      <c r="E534">
        <v>43.584706247048899</v>
      </c>
      <c r="F534">
        <v>50.7038290713149</v>
      </c>
      <c r="G534">
        <v>55.953564773512099</v>
      </c>
      <c r="H534">
        <v>59.240582542381098</v>
      </c>
      <c r="I534">
        <v>63.540138274767799</v>
      </c>
      <c r="J534">
        <v>70.172984700161606</v>
      </c>
      <c r="K534">
        <v>76.697560299770203</v>
      </c>
      <c r="L534">
        <v>86.204074441869395</v>
      </c>
      <c r="M534">
        <v>96.278337030356695</v>
      </c>
      <c r="N534">
        <v>104.803933769398</v>
      </c>
      <c r="O534">
        <v>113.751292312573</v>
      </c>
      <c r="P534">
        <v>119.856234041855</v>
      </c>
      <c r="Q534">
        <v>127.112695412162</v>
      </c>
      <c r="R534">
        <v>135.02616179338699</v>
      </c>
      <c r="S534">
        <v>142.62618484104499</v>
      </c>
      <c r="T534">
        <v>147.626977374413</v>
      </c>
      <c r="U534">
        <v>151.538892316632</v>
      </c>
      <c r="V534">
        <v>155.24023943826299</v>
      </c>
    </row>
    <row r="535" spans="1:22" x14ac:dyDescent="0.25">
      <c r="A535" s="12" t="s">
        <v>62</v>
      </c>
      <c r="B535" s="12" t="s">
        <v>77</v>
      </c>
      <c r="C535" s="12" t="s">
        <v>116</v>
      </c>
      <c r="D535">
        <v>29.2572152701911</v>
      </c>
      <c r="E535">
        <v>34.967947731430002</v>
      </c>
      <c r="F535">
        <v>41.854818832005897</v>
      </c>
      <c r="G535">
        <v>48.735749046084401</v>
      </c>
      <c r="H535">
        <v>53.789577847980098</v>
      </c>
      <c r="I535">
        <v>56.864317002258701</v>
      </c>
      <c r="J535">
        <v>60.928722253442501</v>
      </c>
      <c r="K535">
        <v>67.2526162401237</v>
      </c>
      <c r="L535">
        <v>73.530927838578904</v>
      </c>
      <c r="M535">
        <v>82.703734532841693</v>
      </c>
      <c r="N535">
        <v>92.451492506501197</v>
      </c>
      <c r="O535">
        <v>100.73165703336601</v>
      </c>
      <c r="P535">
        <v>109.375137989847</v>
      </c>
      <c r="Q535">
        <v>115.319290898975</v>
      </c>
      <c r="R535">
        <v>122.383284092116</v>
      </c>
      <c r="S535">
        <v>130.11607837469001</v>
      </c>
      <c r="T535">
        <v>137.52202951695901</v>
      </c>
      <c r="U535">
        <v>142.45878151410699</v>
      </c>
      <c r="V535">
        <v>146.38550044466399</v>
      </c>
    </row>
    <row r="536" spans="1:22" x14ac:dyDescent="0.25">
      <c r="A536" s="12" t="s">
        <v>62</v>
      </c>
      <c r="B536" s="12" t="s">
        <v>77</v>
      </c>
      <c r="C536" s="12" t="s">
        <v>117</v>
      </c>
      <c r="D536">
        <v>23.759426128288599</v>
      </c>
      <c r="E536">
        <v>28.0044857432047</v>
      </c>
      <c r="F536">
        <v>33.3729248605827</v>
      </c>
      <c r="G536">
        <v>39.988094502441598</v>
      </c>
      <c r="H536">
        <v>46.587037319124804</v>
      </c>
      <c r="I536">
        <v>51.379697407894703</v>
      </c>
      <c r="J536">
        <v>54.240746358468598</v>
      </c>
      <c r="K536">
        <v>58.039664093285801</v>
      </c>
      <c r="L536">
        <v>64.039802345640993</v>
      </c>
      <c r="M536">
        <v>70.080050607831396</v>
      </c>
      <c r="N536">
        <v>78.8559542021016</v>
      </c>
      <c r="O536">
        <v>88.236142102764404</v>
      </c>
      <c r="P536">
        <v>96.179102610642204</v>
      </c>
      <c r="Q536">
        <v>104.495056232639</v>
      </c>
      <c r="R536">
        <v>110.255199303095</v>
      </c>
      <c r="S536">
        <v>117.124075286566</v>
      </c>
      <c r="T536">
        <v>124.611982247836</v>
      </c>
      <c r="U536">
        <v>131.822363095154</v>
      </c>
      <c r="V536">
        <v>136.70802074436901</v>
      </c>
    </row>
    <row r="537" spans="1:22" x14ac:dyDescent="0.25">
      <c r="A537" s="12" t="s">
        <v>62</v>
      </c>
      <c r="B537" s="12" t="s">
        <v>77</v>
      </c>
      <c r="C537" s="12" t="s">
        <v>118</v>
      </c>
      <c r="D537">
        <v>80.198937999999899</v>
      </c>
      <c r="E537">
        <v>87.784770429716104</v>
      </c>
      <c r="F537">
        <v>98.844663867850798</v>
      </c>
      <c r="G537">
        <v>110.40599020647301</v>
      </c>
      <c r="H537">
        <v>120.102262935559</v>
      </c>
      <c r="I537">
        <v>130.276059871944</v>
      </c>
      <c r="J537">
        <v>137.15901220045399</v>
      </c>
      <c r="K537">
        <v>145.21851159271699</v>
      </c>
      <c r="L537">
        <v>153.88903777033499</v>
      </c>
      <c r="M537">
        <v>162.03345077395699</v>
      </c>
      <c r="N537">
        <v>167.154449825607</v>
      </c>
      <c r="O537">
        <v>170.941839999801</v>
      </c>
      <c r="P537">
        <v>174.324183390385</v>
      </c>
      <c r="Q537">
        <v>178.303029369516</v>
      </c>
      <c r="R537">
        <v>182.601707435668</v>
      </c>
      <c r="S537">
        <v>186.42099930870299</v>
      </c>
      <c r="T537">
        <v>189.55830266144301</v>
      </c>
      <c r="U537">
        <v>192.42428175558101</v>
      </c>
      <c r="V537">
        <v>195.50953626338401</v>
      </c>
    </row>
    <row r="538" spans="1:22" x14ac:dyDescent="0.25">
      <c r="A538" s="12" t="s">
        <v>62</v>
      </c>
      <c r="B538" s="12" t="s">
        <v>77</v>
      </c>
      <c r="C538" s="12" t="s">
        <v>119</v>
      </c>
      <c r="D538">
        <v>19.492336990816099</v>
      </c>
      <c r="E538">
        <v>22.529517527531599</v>
      </c>
      <c r="F538">
        <v>26.526737550297</v>
      </c>
      <c r="G538">
        <v>31.645402413671398</v>
      </c>
      <c r="H538">
        <v>37.939115555638203</v>
      </c>
      <c r="I538">
        <v>44.204369333922301</v>
      </c>
      <c r="J538">
        <v>48.713216151135597</v>
      </c>
      <c r="K538">
        <v>51.332952078090599</v>
      </c>
      <c r="L538">
        <v>54.849376597696399</v>
      </c>
      <c r="M538">
        <v>60.5015094186396</v>
      </c>
      <c r="N538">
        <v>66.242131282682706</v>
      </c>
      <c r="O538">
        <v>74.583312604071295</v>
      </c>
      <c r="P538">
        <v>83.491086172455198</v>
      </c>
      <c r="Q538">
        <v>91.048983946358106</v>
      </c>
      <c r="R538">
        <v>98.988101246425103</v>
      </c>
      <c r="S538">
        <v>104.54919428524801</v>
      </c>
      <c r="T538">
        <v>111.150126977596</v>
      </c>
      <c r="U538">
        <v>118.37851508233</v>
      </c>
      <c r="V538">
        <v>125.384242747006</v>
      </c>
    </row>
    <row r="539" spans="1:22" x14ac:dyDescent="0.25">
      <c r="A539" s="12" t="s">
        <v>62</v>
      </c>
      <c r="B539" s="12" t="s">
        <v>77</v>
      </c>
      <c r="C539" s="12" t="s">
        <v>120</v>
      </c>
      <c r="D539">
        <v>15.476830287420199</v>
      </c>
      <c r="E539">
        <v>18.187655891124098</v>
      </c>
      <c r="F539">
        <v>21.024899128678701</v>
      </c>
      <c r="G539">
        <v>24.8196466064093</v>
      </c>
      <c r="H539">
        <v>29.617774826937101</v>
      </c>
      <c r="I539">
        <v>35.540355509001103</v>
      </c>
      <c r="J539">
        <v>41.411202114403601</v>
      </c>
      <c r="K539">
        <v>45.595986140380496</v>
      </c>
      <c r="L539">
        <v>47.954081251706</v>
      </c>
      <c r="M539">
        <v>51.142408318428899</v>
      </c>
      <c r="N539">
        <v>56.391310772879798</v>
      </c>
      <c r="O539">
        <v>61.812086494248398</v>
      </c>
      <c r="P539">
        <v>69.606769785398399</v>
      </c>
      <c r="Q539">
        <v>77.950990003395802</v>
      </c>
      <c r="R539">
        <v>85.063852446589195</v>
      </c>
      <c r="S539">
        <v>92.561535856518702</v>
      </c>
      <c r="T539">
        <v>97.840636700955002</v>
      </c>
      <c r="U539">
        <v>104.132731585716</v>
      </c>
      <c r="V539">
        <v>111.074931017197</v>
      </c>
    </row>
    <row r="540" spans="1:22" x14ac:dyDescent="0.25">
      <c r="A540" s="12" t="s">
        <v>62</v>
      </c>
      <c r="B540" s="12" t="s">
        <v>77</v>
      </c>
      <c r="C540" s="12" t="s">
        <v>121</v>
      </c>
      <c r="D540">
        <v>11.549548101570499</v>
      </c>
      <c r="E540">
        <v>14.024904083781299</v>
      </c>
      <c r="F540">
        <v>16.499156814087499</v>
      </c>
      <c r="G540">
        <v>19.148026362592699</v>
      </c>
      <c r="H540">
        <v>22.640201206353399</v>
      </c>
      <c r="I540">
        <v>27.053647005878101</v>
      </c>
      <c r="J540">
        <v>32.501199671931403</v>
      </c>
      <c r="K540">
        <v>37.888140828925501</v>
      </c>
      <c r="L540">
        <v>41.695089562828997</v>
      </c>
      <c r="M540">
        <v>43.727277378604498</v>
      </c>
      <c r="N540">
        <v>46.555559855552303</v>
      </c>
      <c r="O540">
        <v>51.361464502743502</v>
      </c>
      <c r="P540">
        <v>56.355203892631302</v>
      </c>
      <c r="Q540">
        <v>63.478390299061203</v>
      </c>
      <c r="R540">
        <v>71.149995338378204</v>
      </c>
      <c r="S540">
        <v>77.712443507718902</v>
      </c>
      <c r="T540">
        <v>84.619326717416101</v>
      </c>
      <c r="U540">
        <v>89.534329344868894</v>
      </c>
      <c r="V540">
        <v>95.4778259807523</v>
      </c>
    </row>
    <row r="541" spans="1:22" x14ac:dyDescent="0.25">
      <c r="A541" s="12" t="s">
        <v>62</v>
      </c>
      <c r="B541" s="12" t="s">
        <v>77</v>
      </c>
      <c r="C541" s="12" t="s">
        <v>122</v>
      </c>
      <c r="D541">
        <v>8.3386499995598093</v>
      </c>
      <c r="E541">
        <v>9.9257979912324394</v>
      </c>
      <c r="F541">
        <v>12.097925239519</v>
      </c>
      <c r="G541">
        <v>14.3215291586506</v>
      </c>
      <c r="H541">
        <v>16.660768839471601</v>
      </c>
      <c r="I541">
        <v>19.776107826291501</v>
      </c>
      <c r="J541">
        <v>23.672207546986002</v>
      </c>
      <c r="K541">
        <v>28.508438498383398</v>
      </c>
      <c r="L541">
        <v>33.281494949313696</v>
      </c>
      <c r="M541">
        <v>36.587541049178398</v>
      </c>
      <c r="N541">
        <v>38.274822423402</v>
      </c>
      <c r="O541">
        <v>40.710536008908399</v>
      </c>
      <c r="P541">
        <v>44.926795238468401</v>
      </c>
      <c r="Q541">
        <v>49.378262791839603</v>
      </c>
      <c r="R541">
        <v>55.679816203142302</v>
      </c>
      <c r="S541">
        <v>62.496645087805597</v>
      </c>
      <c r="T541">
        <v>68.318453674193606</v>
      </c>
      <c r="U541">
        <v>74.437302404189396</v>
      </c>
      <c r="V541">
        <v>78.947660340830296</v>
      </c>
    </row>
    <row r="542" spans="1:22" x14ac:dyDescent="0.25">
      <c r="A542" s="12" t="s">
        <v>62</v>
      </c>
      <c r="B542" s="12" t="s">
        <v>77</v>
      </c>
      <c r="C542" s="12" t="s">
        <v>123</v>
      </c>
      <c r="D542">
        <v>5.8634870000000001</v>
      </c>
      <c r="E542">
        <v>6.5633634201985798</v>
      </c>
      <c r="F542">
        <v>7.8405154593717903</v>
      </c>
      <c r="G542">
        <v>9.6743843134881295</v>
      </c>
      <c r="H542">
        <v>11.5094974177367</v>
      </c>
      <c r="I542">
        <v>13.469159367700501</v>
      </c>
      <c r="J542">
        <v>16.0729801367767</v>
      </c>
      <c r="K542">
        <v>19.308722885227301</v>
      </c>
      <c r="L542">
        <v>23.3657181122956</v>
      </c>
      <c r="M542">
        <v>27.321320274161401</v>
      </c>
      <c r="N542">
        <v>30.046530639282601</v>
      </c>
      <c r="O542">
        <v>31.353710040966401</v>
      </c>
      <c r="P542">
        <v>33.273922868111399</v>
      </c>
      <c r="Q542">
        <v>36.756502914003597</v>
      </c>
      <c r="R542">
        <v>40.533148133887899</v>
      </c>
      <c r="S542">
        <v>45.792034040143697</v>
      </c>
      <c r="T542">
        <v>51.494990816121899</v>
      </c>
      <c r="U542">
        <v>56.330497924463501</v>
      </c>
      <c r="V542">
        <v>61.5406196805002</v>
      </c>
    </row>
    <row r="543" spans="1:22" x14ac:dyDescent="0.25">
      <c r="A543" s="12" t="s">
        <v>62</v>
      </c>
      <c r="B543" s="12" t="s">
        <v>77</v>
      </c>
      <c r="C543" s="12" t="s">
        <v>124</v>
      </c>
      <c r="D543">
        <v>3.68797299962297</v>
      </c>
      <c r="E543">
        <v>4.0035400476680199</v>
      </c>
      <c r="F543">
        <v>4.4806456988909602</v>
      </c>
      <c r="G543">
        <v>5.4329359603667999</v>
      </c>
      <c r="H543">
        <v>6.7857405618291198</v>
      </c>
      <c r="I543">
        <v>8.1682602518619696</v>
      </c>
      <c r="J543">
        <v>9.6359736624495795</v>
      </c>
      <c r="K543">
        <v>11.6070829415457</v>
      </c>
      <c r="L543">
        <v>14.0447381098059</v>
      </c>
      <c r="M543">
        <v>17.108773209896501</v>
      </c>
      <c r="N543">
        <v>20.115916431867799</v>
      </c>
      <c r="O543">
        <v>22.159496811517101</v>
      </c>
      <c r="P543">
        <v>22.996612834415401</v>
      </c>
      <c r="Q543">
        <v>24.333211603668602</v>
      </c>
      <c r="R543">
        <v>26.946508301446801</v>
      </c>
      <c r="S543">
        <v>29.879019127279498</v>
      </c>
      <c r="T543">
        <v>33.859784840268503</v>
      </c>
      <c r="U543">
        <v>38.152421526296898</v>
      </c>
      <c r="V543">
        <v>41.893842438459203</v>
      </c>
    </row>
    <row r="544" spans="1:22" x14ac:dyDescent="0.25">
      <c r="A544" s="12" t="s">
        <v>62</v>
      </c>
      <c r="B544" s="12" t="s">
        <v>77</v>
      </c>
      <c r="C544" s="12" t="s">
        <v>125</v>
      </c>
      <c r="D544">
        <v>1.7597559999999901</v>
      </c>
      <c r="E544">
        <v>2.0396719819060301</v>
      </c>
      <c r="F544">
        <v>2.2078247766408698</v>
      </c>
      <c r="G544">
        <v>2.5013329726414599</v>
      </c>
      <c r="H544">
        <v>3.0695001619381999</v>
      </c>
      <c r="I544">
        <v>3.9295481852810701</v>
      </c>
      <c r="J544">
        <v>4.8077463525045303</v>
      </c>
      <c r="K544">
        <v>5.7485565241336696</v>
      </c>
      <c r="L544">
        <v>7.0338751268096402</v>
      </c>
      <c r="M544">
        <v>8.5973263362264092</v>
      </c>
      <c r="N544">
        <v>10.6251550186978</v>
      </c>
      <c r="O544">
        <v>12.6252566172745</v>
      </c>
      <c r="P544">
        <v>13.924218023711701</v>
      </c>
      <c r="Q544">
        <v>14.341539886823499</v>
      </c>
      <c r="R544">
        <v>15.127128972311599</v>
      </c>
      <c r="S544">
        <v>16.824353282344902</v>
      </c>
      <c r="T544">
        <v>18.831405501211599</v>
      </c>
      <c r="U544">
        <v>21.421650378453499</v>
      </c>
      <c r="V544">
        <v>24.310912406048299</v>
      </c>
    </row>
    <row r="545" spans="1:22" x14ac:dyDescent="0.25">
      <c r="A545" s="12" t="s">
        <v>62</v>
      </c>
      <c r="B545" s="12" t="s">
        <v>77</v>
      </c>
      <c r="C545" s="12" t="s">
        <v>126</v>
      </c>
      <c r="D545">
        <v>0.61863699999999899</v>
      </c>
      <c r="E545">
        <v>0.71814020207445395</v>
      </c>
      <c r="F545">
        <v>0.83656626772885201</v>
      </c>
      <c r="G545">
        <v>0.91588327462504804</v>
      </c>
      <c r="H545">
        <v>1.0410465347480899</v>
      </c>
      <c r="I545">
        <v>1.31339915629258</v>
      </c>
      <c r="J545">
        <v>1.73704499273079</v>
      </c>
      <c r="K545">
        <v>2.1810081768409599</v>
      </c>
      <c r="L545">
        <v>2.6651597563387499</v>
      </c>
      <c r="M545">
        <v>3.3308340614021299</v>
      </c>
      <c r="N545">
        <v>4.15813003615669</v>
      </c>
      <c r="O545">
        <v>5.2572293946920299</v>
      </c>
      <c r="P545">
        <v>6.3404786334737198</v>
      </c>
      <c r="Q545">
        <v>7.0172087364216598</v>
      </c>
      <c r="R545">
        <v>7.15810861426315</v>
      </c>
      <c r="S545">
        <v>7.5185067461408801</v>
      </c>
      <c r="T545">
        <v>8.4340928226475693</v>
      </c>
      <c r="U545">
        <v>9.5640528367281501</v>
      </c>
      <c r="V545">
        <v>11.0115762912533</v>
      </c>
    </row>
    <row r="546" spans="1:22" x14ac:dyDescent="0.25">
      <c r="A546" s="12" t="s">
        <v>62</v>
      </c>
      <c r="B546" s="12" t="s">
        <v>77</v>
      </c>
      <c r="C546" s="12" t="s">
        <v>127</v>
      </c>
      <c r="D546">
        <v>0.12397499999929699</v>
      </c>
      <c r="E546">
        <v>0.17118080582901099</v>
      </c>
      <c r="F546">
        <v>0.197855632129537</v>
      </c>
      <c r="G546">
        <v>0.23670280285582099</v>
      </c>
      <c r="H546">
        <v>0.25831286108198998</v>
      </c>
      <c r="I546">
        <v>0.29977319020585602</v>
      </c>
      <c r="J546">
        <v>0.39142513599731599</v>
      </c>
      <c r="K546">
        <v>0.54234061015609203</v>
      </c>
      <c r="L546">
        <v>0.70686255561751099</v>
      </c>
      <c r="M546">
        <v>0.88973916548805299</v>
      </c>
      <c r="N546">
        <v>1.15221017590706</v>
      </c>
      <c r="O546">
        <v>1.4837913413022199</v>
      </c>
      <c r="P546">
        <v>1.9308867701039301</v>
      </c>
      <c r="Q546">
        <v>2.3858429746671401</v>
      </c>
      <c r="R546">
        <v>2.6598778902459901</v>
      </c>
      <c r="S546">
        <v>2.6778703130848198</v>
      </c>
      <c r="T546">
        <v>2.8073473480196101</v>
      </c>
      <c r="U546">
        <v>3.1837612555131201</v>
      </c>
      <c r="V546">
        <v>3.7113317651490698</v>
      </c>
    </row>
    <row r="547" spans="1:22" x14ac:dyDescent="0.25">
      <c r="A547" s="12" t="s">
        <v>62</v>
      </c>
      <c r="B547" s="12" t="s">
        <v>77</v>
      </c>
      <c r="C547" s="12" t="s">
        <v>128</v>
      </c>
      <c r="D547">
        <v>1.48429999999999E-2</v>
      </c>
      <c r="E547">
        <v>2.09270319098055E-2</v>
      </c>
      <c r="F547">
        <v>2.9687806096216698E-2</v>
      </c>
      <c r="G547">
        <v>3.4979786588047901E-2</v>
      </c>
      <c r="H547">
        <v>4.2320952141200303E-2</v>
      </c>
      <c r="I547">
        <v>4.7188323530747901E-2</v>
      </c>
      <c r="J547">
        <v>5.6058884496238803E-2</v>
      </c>
      <c r="K547">
        <v>7.69108046892307E-2</v>
      </c>
      <c r="L547">
        <v>0.113110171151353</v>
      </c>
      <c r="M547">
        <v>0.153850061065432</v>
      </c>
      <c r="N547">
        <v>0.20311049229544001</v>
      </c>
      <c r="O547">
        <v>0.274182949928227</v>
      </c>
      <c r="P547">
        <v>0.36628470974549898</v>
      </c>
      <c r="Q547">
        <v>0.494937127549398</v>
      </c>
      <c r="R547">
        <v>0.63106059374687096</v>
      </c>
      <c r="S547">
        <v>0.71170575563821603</v>
      </c>
      <c r="T547">
        <v>0.70889690392802396</v>
      </c>
      <c r="U547">
        <v>0.74281236942545203</v>
      </c>
      <c r="V547">
        <v>0.86506546128491801</v>
      </c>
    </row>
    <row r="548" spans="1:22" x14ac:dyDescent="0.25">
      <c r="A548" s="12" t="s">
        <v>62</v>
      </c>
      <c r="B548" s="12" t="s">
        <v>78</v>
      </c>
      <c r="C548" s="12" t="s">
        <v>87</v>
      </c>
      <c r="D548">
        <v>28.954937999999899</v>
      </c>
      <c r="E548">
        <v>27.237973427499501</v>
      </c>
      <c r="F548">
        <v>26.444953980251</v>
      </c>
      <c r="G548">
        <v>25.012846858744201</v>
      </c>
      <c r="H548">
        <v>23.394769488112502</v>
      </c>
      <c r="I548">
        <v>22.952480065405201</v>
      </c>
      <c r="J548">
        <v>22.720463302140001</v>
      </c>
      <c r="K548">
        <v>22.210073491563801</v>
      </c>
      <c r="L548">
        <v>21.313294887506</v>
      </c>
      <c r="M548">
        <v>20.458101083734601</v>
      </c>
      <c r="N548">
        <v>19.6308299559342</v>
      </c>
      <c r="O548">
        <v>19.027798444783201</v>
      </c>
      <c r="P548">
        <v>18.629675681574</v>
      </c>
      <c r="Q548">
        <v>18.2178647278804</v>
      </c>
      <c r="R548">
        <v>17.657267902823499</v>
      </c>
      <c r="S548">
        <v>17.001411200534701</v>
      </c>
      <c r="T548">
        <v>16.376111196074099</v>
      </c>
      <c r="U548">
        <v>15.865145093826699</v>
      </c>
      <c r="V548">
        <v>15.468686557691001</v>
      </c>
    </row>
    <row r="549" spans="1:22" x14ac:dyDescent="0.25">
      <c r="A549" s="12" t="s">
        <v>62</v>
      </c>
      <c r="B549" s="12" t="s">
        <v>78</v>
      </c>
      <c r="C549" s="12" t="s">
        <v>88</v>
      </c>
      <c r="D549">
        <v>28.117477999999998</v>
      </c>
      <c r="E549">
        <v>28.499740885128901</v>
      </c>
      <c r="F549">
        <v>29.6307614737207</v>
      </c>
      <c r="G549">
        <v>27.722336295940899</v>
      </c>
      <c r="H549">
        <v>26.821420041387601</v>
      </c>
      <c r="I549">
        <v>25.358352096671901</v>
      </c>
      <c r="J549">
        <v>23.714184994213099</v>
      </c>
      <c r="K549">
        <v>23.266427468585199</v>
      </c>
      <c r="L549">
        <v>23.031814886145</v>
      </c>
      <c r="M549">
        <v>22.508273781705999</v>
      </c>
      <c r="N549">
        <v>21.588430348423199</v>
      </c>
      <c r="O549">
        <v>20.695775721170101</v>
      </c>
      <c r="P549">
        <v>19.820639164108002</v>
      </c>
      <c r="Q549">
        <v>19.178258099580699</v>
      </c>
      <c r="R549">
        <v>18.745575724723501</v>
      </c>
      <c r="S549">
        <v>18.299721733285001</v>
      </c>
      <c r="T549">
        <v>17.705654033002599</v>
      </c>
      <c r="U549">
        <v>17.018612366383898</v>
      </c>
      <c r="V549">
        <v>16.3659695507639</v>
      </c>
    </row>
    <row r="550" spans="1:22" x14ac:dyDescent="0.25">
      <c r="A550" s="12" t="s">
        <v>62</v>
      </c>
      <c r="B550" s="12" t="s">
        <v>78</v>
      </c>
      <c r="C550" s="12" t="s">
        <v>89</v>
      </c>
      <c r="D550">
        <v>0.15440396996517899</v>
      </c>
      <c r="E550">
        <v>0.271963258274243</v>
      </c>
      <c r="F550">
        <v>0.35698422153764697</v>
      </c>
      <c r="G550">
        <v>0.52704995609989502</v>
      </c>
      <c r="H550">
        <v>0.64757715334792099</v>
      </c>
      <c r="I550">
        <v>0.739064316632419</v>
      </c>
      <c r="J550">
        <v>0.87176731801525698</v>
      </c>
      <c r="K550">
        <v>1.0688175585558399</v>
      </c>
      <c r="L550">
        <v>1.4415044533433901</v>
      </c>
      <c r="M550">
        <v>1.67925282082358</v>
      </c>
      <c r="N550">
        <v>1.9323381785104199</v>
      </c>
      <c r="O550">
        <v>2.30907535863542</v>
      </c>
      <c r="P550">
        <v>2.6459954658081299</v>
      </c>
      <c r="Q550">
        <v>3.01603846066179</v>
      </c>
      <c r="R550">
        <v>3.2794858350179199</v>
      </c>
      <c r="S550">
        <v>3.6589887425287699</v>
      </c>
      <c r="T550">
        <v>4.0263733558359096</v>
      </c>
      <c r="U550">
        <v>4.2803611738166101</v>
      </c>
      <c r="V550">
        <v>4.5261565171941296</v>
      </c>
    </row>
    <row r="551" spans="1:22" x14ac:dyDescent="0.25">
      <c r="A551" s="12" t="s">
        <v>62</v>
      </c>
      <c r="B551" s="12" t="s">
        <v>78</v>
      </c>
      <c r="C551" s="12" t="s">
        <v>90</v>
      </c>
      <c r="D551">
        <v>29.967005980380598</v>
      </c>
      <c r="E551">
        <v>28.2617412399992</v>
      </c>
      <c r="F551">
        <v>28.592238574110301</v>
      </c>
      <c r="G551">
        <v>29.697158944378501</v>
      </c>
      <c r="H551">
        <v>27.795269393046901</v>
      </c>
      <c r="I551">
        <v>26.892613050893502</v>
      </c>
      <c r="J551">
        <v>25.424996637550201</v>
      </c>
      <c r="K551">
        <v>23.7774597366089</v>
      </c>
      <c r="L551">
        <v>23.329760051553301</v>
      </c>
      <c r="M551">
        <v>23.095660007341799</v>
      </c>
      <c r="N551">
        <v>22.570598530515198</v>
      </c>
      <c r="O551">
        <v>21.639569129218302</v>
      </c>
      <c r="P551">
        <v>20.735909178261799</v>
      </c>
      <c r="Q551">
        <v>19.8505262752176</v>
      </c>
      <c r="R551">
        <v>19.199364785459299</v>
      </c>
      <c r="S551">
        <v>18.758745896610101</v>
      </c>
      <c r="T551">
        <v>18.305073357605199</v>
      </c>
      <c r="U551">
        <v>17.703508631388299</v>
      </c>
      <c r="V551">
        <v>17.009627660538001</v>
      </c>
    </row>
    <row r="552" spans="1:22" x14ac:dyDescent="0.25">
      <c r="A552" s="12" t="s">
        <v>62</v>
      </c>
      <c r="B552" s="12" t="s">
        <v>78</v>
      </c>
      <c r="C552" s="12" t="s">
        <v>91</v>
      </c>
      <c r="D552">
        <v>31.279799998011299</v>
      </c>
      <c r="E552">
        <v>30.147594035611</v>
      </c>
      <c r="F552">
        <v>28.375270005469901</v>
      </c>
      <c r="G552">
        <v>28.668000062587499</v>
      </c>
      <c r="H552">
        <v>29.776773435805801</v>
      </c>
      <c r="I552">
        <v>27.883729808871699</v>
      </c>
      <c r="J552">
        <v>26.981503378229199</v>
      </c>
      <c r="K552">
        <v>25.510388383006202</v>
      </c>
      <c r="L552">
        <v>23.860193670159902</v>
      </c>
      <c r="M552">
        <v>23.413754963938501</v>
      </c>
      <c r="N552">
        <v>23.181380424271499</v>
      </c>
      <c r="O552">
        <v>22.643366152107198</v>
      </c>
      <c r="P552">
        <v>21.698416014632599</v>
      </c>
      <c r="Q552">
        <v>20.780516078618501</v>
      </c>
      <c r="R552">
        <v>19.881455172129598</v>
      </c>
      <c r="S552">
        <v>19.2181430619429</v>
      </c>
      <c r="T552">
        <v>18.766455162327802</v>
      </c>
      <c r="U552">
        <v>18.302022233651101</v>
      </c>
      <c r="V552">
        <v>17.690138877801601</v>
      </c>
    </row>
    <row r="553" spans="1:22" x14ac:dyDescent="0.25">
      <c r="A553" s="12" t="s">
        <v>62</v>
      </c>
      <c r="B553" s="12" t="s">
        <v>78</v>
      </c>
      <c r="C553" s="12" t="s">
        <v>92</v>
      </c>
      <c r="D553">
        <v>32.838711997573</v>
      </c>
      <c r="E553">
        <v>32.718189393024701</v>
      </c>
      <c r="F553">
        <v>31.1425716234086</v>
      </c>
      <c r="G553">
        <v>29.1005809315688</v>
      </c>
      <c r="H553">
        <v>29.3994452875497</v>
      </c>
      <c r="I553">
        <v>30.5352568794688</v>
      </c>
      <c r="J553">
        <v>28.67429641343</v>
      </c>
      <c r="K553">
        <v>27.767387335147301</v>
      </c>
      <c r="L553">
        <v>26.263539142871501</v>
      </c>
      <c r="M553">
        <v>24.5803738732975</v>
      </c>
      <c r="N553">
        <v>24.132208998735301</v>
      </c>
      <c r="O553">
        <v>23.8098213378697</v>
      </c>
      <c r="P553">
        <v>23.1779108501925</v>
      </c>
      <c r="Q553">
        <v>22.132042519368099</v>
      </c>
      <c r="R553">
        <v>21.111573233534202</v>
      </c>
      <c r="S553">
        <v>20.113808246730599</v>
      </c>
      <c r="T553">
        <v>19.3623756850508</v>
      </c>
      <c r="U553">
        <v>18.829209921387399</v>
      </c>
      <c r="V553">
        <v>18.285583434797399</v>
      </c>
    </row>
    <row r="554" spans="1:22" x14ac:dyDescent="0.25">
      <c r="A554" s="12" t="s">
        <v>62</v>
      </c>
      <c r="B554" s="12" t="s">
        <v>78</v>
      </c>
      <c r="C554" s="12" t="s">
        <v>93</v>
      </c>
      <c r="D554">
        <v>32.641567001919803</v>
      </c>
      <c r="E554">
        <v>34.058179443986802</v>
      </c>
      <c r="F554">
        <v>33.590812970598201</v>
      </c>
      <c r="G554">
        <v>31.780728056282801</v>
      </c>
      <c r="H554">
        <v>29.7463559175897</v>
      </c>
      <c r="I554">
        <v>30.051740618216201</v>
      </c>
      <c r="J554">
        <v>31.209971918240701</v>
      </c>
      <c r="K554">
        <v>29.384337708530801</v>
      </c>
      <c r="L554">
        <v>28.463648166149699</v>
      </c>
      <c r="M554">
        <v>26.920764909735599</v>
      </c>
      <c r="N554">
        <v>25.201908426870101</v>
      </c>
      <c r="O554">
        <v>24.6705969993303</v>
      </c>
      <c r="P554">
        <v>24.266985624662901</v>
      </c>
      <c r="Q554">
        <v>23.549295130365401</v>
      </c>
      <c r="R554">
        <v>22.413828466008901</v>
      </c>
      <c r="S554">
        <v>21.306532430458301</v>
      </c>
      <c r="T554">
        <v>20.228931095169699</v>
      </c>
      <c r="U554">
        <v>19.4070102547159</v>
      </c>
      <c r="V554">
        <v>18.8094261749468</v>
      </c>
    </row>
    <row r="555" spans="1:22" x14ac:dyDescent="0.25">
      <c r="A555" s="12" t="s">
        <v>62</v>
      </c>
      <c r="B555" s="12" t="s">
        <v>78</v>
      </c>
      <c r="C555" s="12" t="s">
        <v>94</v>
      </c>
      <c r="D555">
        <v>34.431383005009799</v>
      </c>
      <c r="E555">
        <v>33.354553612158099</v>
      </c>
      <c r="F555">
        <v>34.573807792898201</v>
      </c>
      <c r="G555">
        <v>33.991949815455598</v>
      </c>
      <c r="H555">
        <v>32.189126763271197</v>
      </c>
      <c r="I555">
        <v>30.167578810741301</v>
      </c>
      <c r="J555">
        <v>30.480827610204098</v>
      </c>
      <c r="K555">
        <v>31.654300802887199</v>
      </c>
      <c r="L555">
        <v>29.8588248038369</v>
      </c>
      <c r="M555">
        <v>28.9306114247712</v>
      </c>
      <c r="N555">
        <v>27.363404504136501</v>
      </c>
      <c r="O555">
        <v>25.5723982475612</v>
      </c>
      <c r="P555">
        <v>24.984767856337701</v>
      </c>
      <c r="Q555">
        <v>24.524454054364799</v>
      </c>
      <c r="R555">
        <v>23.746423431859299</v>
      </c>
      <c r="S555">
        <v>22.548700205324799</v>
      </c>
      <c r="T555">
        <v>21.382077537084999</v>
      </c>
      <c r="U555">
        <v>20.250767168847499</v>
      </c>
      <c r="V555">
        <v>19.381399209917799</v>
      </c>
    </row>
    <row r="556" spans="1:22" x14ac:dyDescent="0.25">
      <c r="A556" s="12" t="s">
        <v>62</v>
      </c>
      <c r="B556" s="12" t="s">
        <v>78</v>
      </c>
      <c r="C556" s="12" t="s">
        <v>95</v>
      </c>
      <c r="D556">
        <v>35.108241004134399</v>
      </c>
      <c r="E556">
        <v>34.782173311310999</v>
      </c>
      <c r="F556">
        <v>33.6091420686719</v>
      </c>
      <c r="G556">
        <v>34.757138693823698</v>
      </c>
      <c r="H556">
        <v>34.207322716203201</v>
      </c>
      <c r="I556">
        <v>32.415231665308802</v>
      </c>
      <c r="J556">
        <v>30.4091272127833</v>
      </c>
      <c r="K556">
        <v>30.7299604485145</v>
      </c>
      <c r="L556">
        <v>31.915537607013398</v>
      </c>
      <c r="M556">
        <v>30.147972894014899</v>
      </c>
      <c r="N556">
        <v>29.220980042206101</v>
      </c>
      <c r="O556">
        <v>27.6068632712145</v>
      </c>
      <c r="P556">
        <v>25.769563544707701</v>
      </c>
      <c r="Q556">
        <v>25.143470611224</v>
      </c>
      <c r="R556">
        <v>24.644137432665101</v>
      </c>
      <c r="S556">
        <v>23.825060097600499</v>
      </c>
      <c r="T556">
        <v>22.585491786696899</v>
      </c>
      <c r="U556">
        <v>21.379601797994798</v>
      </c>
      <c r="V556">
        <v>20.213426729433301</v>
      </c>
    </row>
    <row r="557" spans="1:22" x14ac:dyDescent="0.25">
      <c r="A557" s="12" t="s">
        <v>62</v>
      </c>
      <c r="B557" s="12" t="s">
        <v>78</v>
      </c>
      <c r="C557" s="12" t="s">
        <v>96</v>
      </c>
      <c r="D557">
        <v>35.960032003419997</v>
      </c>
      <c r="E557">
        <v>35.156355759492598</v>
      </c>
      <c r="F557">
        <v>34.785510015663299</v>
      </c>
      <c r="G557">
        <v>33.590707488214903</v>
      </c>
      <c r="H557">
        <v>34.754869515253802</v>
      </c>
      <c r="I557">
        <v>34.233007583507003</v>
      </c>
      <c r="J557">
        <v>32.458960251673801</v>
      </c>
      <c r="K557">
        <v>30.475408661694502</v>
      </c>
      <c r="L557">
        <v>30.8053702328097</v>
      </c>
      <c r="M557">
        <v>32.0019754512386</v>
      </c>
      <c r="N557">
        <v>30.263993275422401</v>
      </c>
      <c r="O557">
        <v>29.317773371396399</v>
      </c>
      <c r="P557">
        <v>27.680699588140399</v>
      </c>
      <c r="Q557">
        <v>25.820796013231401</v>
      </c>
      <c r="R557">
        <v>25.1735445776505</v>
      </c>
      <c r="S557">
        <v>24.6522739721641</v>
      </c>
      <c r="T557">
        <v>23.809982715692101</v>
      </c>
      <c r="U557">
        <v>22.547988368644099</v>
      </c>
      <c r="V557">
        <v>21.321523411361198</v>
      </c>
    </row>
    <row r="558" spans="1:22" x14ac:dyDescent="0.25">
      <c r="A558" s="12" t="s">
        <v>62</v>
      </c>
      <c r="B558" s="12" t="s">
        <v>78</v>
      </c>
      <c r="C558" s="12" t="s">
        <v>97</v>
      </c>
      <c r="D558">
        <v>28.220459999999999</v>
      </c>
      <c r="E558">
        <v>29.430221285028001</v>
      </c>
      <c r="F558">
        <v>27.568965101262201</v>
      </c>
      <c r="G558">
        <v>26.673479283797899</v>
      </c>
      <c r="H558">
        <v>25.2212656650829</v>
      </c>
      <c r="I558">
        <v>23.586025552583401</v>
      </c>
      <c r="J558">
        <v>23.139189908951099</v>
      </c>
      <c r="K558">
        <v>22.905149191440799</v>
      </c>
      <c r="L558">
        <v>22.385723639518702</v>
      </c>
      <c r="M558">
        <v>21.4745989751423</v>
      </c>
      <c r="N558">
        <v>20.6024001038672</v>
      </c>
      <c r="O558">
        <v>19.745864637735899</v>
      </c>
      <c r="P558">
        <v>19.119206335762001</v>
      </c>
      <c r="Q558">
        <v>18.700530028890299</v>
      </c>
      <c r="R558">
        <v>18.268580241988001</v>
      </c>
      <c r="S558">
        <v>17.688260005518501</v>
      </c>
      <c r="T558">
        <v>17.0138265433798</v>
      </c>
      <c r="U558">
        <v>16.3724095444122</v>
      </c>
      <c r="V558">
        <v>15.847389258228899</v>
      </c>
    </row>
    <row r="559" spans="1:22" x14ac:dyDescent="0.25">
      <c r="A559" s="12" t="s">
        <v>62</v>
      </c>
      <c r="B559" s="12" t="s">
        <v>78</v>
      </c>
      <c r="C559" s="12" t="s">
        <v>98</v>
      </c>
      <c r="D559">
        <v>33.393476000291898</v>
      </c>
      <c r="E559">
        <v>35.750654527092799</v>
      </c>
      <c r="F559">
        <v>34.939439117420903</v>
      </c>
      <c r="G559">
        <v>34.5744989246651</v>
      </c>
      <c r="H559">
        <v>33.418197243946601</v>
      </c>
      <c r="I559">
        <v>34.591062440353298</v>
      </c>
      <c r="J559">
        <v>34.096171778497101</v>
      </c>
      <c r="K559">
        <v>32.348695712046698</v>
      </c>
      <c r="L559">
        <v>30.396702768032998</v>
      </c>
      <c r="M559">
        <v>30.7406338360164</v>
      </c>
      <c r="N559">
        <v>31.9502191376748</v>
      </c>
      <c r="O559">
        <v>30.219654426221201</v>
      </c>
      <c r="P559">
        <v>29.2688969562411</v>
      </c>
      <c r="Q559">
        <v>27.6272829621788</v>
      </c>
      <c r="R559">
        <v>25.763065089260401</v>
      </c>
      <c r="S559">
        <v>25.108730438204802</v>
      </c>
      <c r="T559">
        <v>24.5783192056441</v>
      </c>
      <c r="U559">
        <v>23.7270737816308</v>
      </c>
      <c r="V559">
        <v>22.457402793518199</v>
      </c>
    </row>
    <row r="560" spans="1:22" x14ac:dyDescent="0.25">
      <c r="A560" s="12" t="s">
        <v>62</v>
      </c>
      <c r="B560" s="12" t="s">
        <v>78</v>
      </c>
      <c r="C560" s="12" t="s">
        <v>99</v>
      </c>
      <c r="D560">
        <v>30.918700999177201</v>
      </c>
      <c r="E560">
        <v>32.970380253722197</v>
      </c>
      <c r="F560">
        <v>35.292796343758297</v>
      </c>
      <c r="G560">
        <v>34.521129276985199</v>
      </c>
      <c r="H560">
        <v>34.202417207818698</v>
      </c>
      <c r="I560">
        <v>33.090636000728303</v>
      </c>
      <c r="J560">
        <v>34.265520128159402</v>
      </c>
      <c r="K560">
        <v>33.8020434678646</v>
      </c>
      <c r="L560">
        <v>32.090961783203703</v>
      </c>
      <c r="M560">
        <v>30.185204697538801</v>
      </c>
      <c r="N560">
        <v>30.5504850024444</v>
      </c>
      <c r="O560">
        <v>31.756485977197698</v>
      </c>
      <c r="P560">
        <v>30.046406521496401</v>
      </c>
      <c r="Q560">
        <v>29.103464295594001</v>
      </c>
      <c r="R560">
        <v>27.472006918050099</v>
      </c>
      <c r="S560">
        <v>25.618806778365499</v>
      </c>
      <c r="T560">
        <v>24.9678096751114</v>
      </c>
      <c r="U560">
        <v>24.438917871372301</v>
      </c>
      <c r="V560">
        <v>23.589545166019501</v>
      </c>
    </row>
    <row r="561" spans="1:22" x14ac:dyDescent="0.25">
      <c r="A561" s="12" t="s">
        <v>62</v>
      </c>
      <c r="B561" s="12" t="s">
        <v>78</v>
      </c>
      <c r="C561" s="12" t="s">
        <v>100</v>
      </c>
      <c r="D561">
        <v>29.1864470055475</v>
      </c>
      <c r="E561">
        <v>30.255105497432499</v>
      </c>
      <c r="F561">
        <v>32.268088847874097</v>
      </c>
      <c r="G561">
        <v>34.571050546159</v>
      </c>
      <c r="H561">
        <v>33.881164637704202</v>
      </c>
      <c r="I561">
        <v>33.617211302887</v>
      </c>
      <c r="J561">
        <v>32.558447940116899</v>
      </c>
      <c r="K561">
        <v>33.730983424710402</v>
      </c>
      <c r="L561">
        <v>33.306938130439598</v>
      </c>
      <c r="M561">
        <v>31.651950240005601</v>
      </c>
      <c r="N561">
        <v>29.814021312560701</v>
      </c>
      <c r="O561">
        <v>30.194059466557601</v>
      </c>
      <c r="P561">
        <v>31.403736100786102</v>
      </c>
      <c r="Q561">
        <v>29.730417099404001</v>
      </c>
      <c r="R561">
        <v>28.808004867066099</v>
      </c>
      <c r="S561">
        <v>27.203343258814801</v>
      </c>
      <c r="T561">
        <v>25.375552117105499</v>
      </c>
      <c r="U561">
        <v>24.739594528727402</v>
      </c>
      <c r="V561">
        <v>24.2229129916159</v>
      </c>
    </row>
    <row r="562" spans="1:22" x14ac:dyDescent="0.25">
      <c r="A562" s="12" t="s">
        <v>62</v>
      </c>
      <c r="B562" s="12" t="s">
        <v>78</v>
      </c>
      <c r="C562" s="12" t="s">
        <v>101</v>
      </c>
      <c r="D562">
        <v>23.2849706633958</v>
      </c>
      <c r="E562">
        <v>28.165999231978699</v>
      </c>
      <c r="F562">
        <v>29.217175516628199</v>
      </c>
      <c r="G562">
        <v>31.189839827209799</v>
      </c>
      <c r="H562">
        <v>33.480120222103601</v>
      </c>
      <c r="I562">
        <v>32.893500388468297</v>
      </c>
      <c r="J562">
        <v>32.6939689810023</v>
      </c>
      <c r="K562">
        <v>31.705522007158599</v>
      </c>
      <c r="L562">
        <v>32.866337931254201</v>
      </c>
      <c r="M562">
        <v>32.500638350020402</v>
      </c>
      <c r="N562">
        <v>30.929148386584099</v>
      </c>
      <c r="O562">
        <v>29.1736153698896</v>
      </c>
      <c r="P562">
        <v>29.581860549057399</v>
      </c>
      <c r="Q562">
        <v>30.803741246407199</v>
      </c>
      <c r="R562">
        <v>29.189976792672301</v>
      </c>
      <c r="S562">
        <v>28.306534858205101</v>
      </c>
      <c r="T562">
        <v>26.748699521708801</v>
      </c>
      <c r="U562">
        <v>24.968845104947999</v>
      </c>
      <c r="V562">
        <v>24.364649667632602</v>
      </c>
    </row>
    <row r="563" spans="1:22" x14ac:dyDescent="0.25">
      <c r="A563" s="12" t="s">
        <v>62</v>
      </c>
      <c r="B563" s="12" t="s">
        <v>78</v>
      </c>
      <c r="C563" s="12" t="s">
        <v>102</v>
      </c>
      <c r="D563">
        <v>20.544587304503398</v>
      </c>
      <c r="E563">
        <v>21.9450459175033</v>
      </c>
      <c r="F563">
        <v>26.603398690432201</v>
      </c>
      <c r="G563">
        <v>27.628856828487301</v>
      </c>
      <c r="H563">
        <v>29.544193351193002</v>
      </c>
      <c r="I563">
        <v>31.78984806683</v>
      </c>
      <c r="J563">
        <v>31.334845568798901</v>
      </c>
      <c r="K563">
        <v>31.2183651609101</v>
      </c>
      <c r="L563">
        <v>30.328720844408199</v>
      </c>
      <c r="M563">
        <v>31.467878146523201</v>
      </c>
      <c r="N563">
        <v>31.1881681833108</v>
      </c>
      <c r="O563">
        <v>29.724655846525099</v>
      </c>
      <c r="P563">
        <v>28.095886895506901</v>
      </c>
      <c r="Q563">
        <v>28.552179570954898</v>
      </c>
      <c r="R563">
        <v>29.787813507754699</v>
      </c>
      <c r="S563">
        <v>28.270751508305</v>
      </c>
      <c r="T563">
        <v>27.447067711663198</v>
      </c>
      <c r="U563">
        <v>25.967959774762999</v>
      </c>
      <c r="V563">
        <v>24.269225580211302</v>
      </c>
    </row>
    <row r="564" spans="1:22" x14ac:dyDescent="0.25">
      <c r="A564" s="12" t="s">
        <v>62</v>
      </c>
      <c r="B564" s="12" t="s">
        <v>78</v>
      </c>
      <c r="C564" s="12" t="s">
        <v>103</v>
      </c>
      <c r="D564">
        <v>17.365337166686199</v>
      </c>
      <c r="E564">
        <v>18.423980111572501</v>
      </c>
      <c r="F564">
        <v>19.7761908580826</v>
      </c>
      <c r="G564">
        <v>24.084583979578401</v>
      </c>
      <c r="H564">
        <v>25.066021718434602</v>
      </c>
      <c r="I564">
        <v>26.875957801755799</v>
      </c>
      <c r="J564">
        <v>29.030731671558399</v>
      </c>
      <c r="K564">
        <v>28.759297406009701</v>
      </c>
      <c r="L564">
        <v>28.777442897399101</v>
      </c>
      <c r="M564">
        <v>28.037710693321799</v>
      </c>
      <c r="N564">
        <v>29.155392972890301</v>
      </c>
      <c r="O564">
        <v>28.9896175319777</v>
      </c>
      <c r="P564">
        <v>27.7054689804379</v>
      </c>
      <c r="Q564">
        <v>26.2840803947011</v>
      </c>
      <c r="R564">
        <v>26.808306835906102</v>
      </c>
      <c r="S564">
        <v>28.07260003639</v>
      </c>
      <c r="T564">
        <v>26.706868527459601</v>
      </c>
      <c r="U564">
        <v>25.982958847298399</v>
      </c>
      <c r="V564">
        <v>24.635061054772599</v>
      </c>
    </row>
    <row r="565" spans="1:22" x14ac:dyDescent="0.25">
      <c r="A565" s="12" t="s">
        <v>62</v>
      </c>
      <c r="B565" s="12" t="s">
        <v>78</v>
      </c>
      <c r="C565" s="12" t="s">
        <v>104</v>
      </c>
      <c r="D565">
        <v>14.1955564377313</v>
      </c>
      <c r="E565">
        <v>14.2387221325878</v>
      </c>
      <c r="F565">
        <v>15.239614030776799</v>
      </c>
      <c r="G565">
        <v>16.505224155084498</v>
      </c>
      <c r="H565">
        <v>20.2623485247845</v>
      </c>
      <c r="I565">
        <v>21.167101541303701</v>
      </c>
      <c r="J565">
        <v>22.807828669286</v>
      </c>
      <c r="K565">
        <v>24.789002308726001</v>
      </c>
      <c r="L565">
        <v>24.77707023344</v>
      </c>
      <c r="M565">
        <v>24.980905242011001</v>
      </c>
      <c r="N565">
        <v>24.473669985533299</v>
      </c>
      <c r="O565">
        <v>25.5412042360954</v>
      </c>
      <c r="P565">
        <v>25.538688057289601</v>
      </c>
      <c r="Q565">
        <v>24.527062170588</v>
      </c>
      <c r="R565">
        <v>23.403692639779202</v>
      </c>
      <c r="S565">
        <v>24.028025165499201</v>
      </c>
      <c r="T565">
        <v>25.308982954351102</v>
      </c>
      <c r="U565">
        <v>24.1759207220442</v>
      </c>
      <c r="V565">
        <v>23.603211354783301</v>
      </c>
    </row>
    <row r="566" spans="1:22" x14ac:dyDescent="0.25">
      <c r="A566" s="12" t="s">
        <v>62</v>
      </c>
      <c r="B566" s="12" t="s">
        <v>78</v>
      </c>
      <c r="C566" s="12" t="s">
        <v>105</v>
      </c>
      <c r="D566">
        <v>9.2420509022819104</v>
      </c>
      <c r="E566">
        <v>9.9735567202293502</v>
      </c>
      <c r="F566">
        <v>10.152114704742999</v>
      </c>
      <c r="G566">
        <v>11.0149765903962</v>
      </c>
      <c r="H566">
        <v>12.1117411602388</v>
      </c>
      <c r="I566">
        <v>15.068199621244201</v>
      </c>
      <c r="J566">
        <v>15.857316654017101</v>
      </c>
      <c r="K566">
        <v>17.220733874570399</v>
      </c>
      <c r="L566">
        <v>18.9258717787311</v>
      </c>
      <c r="M566">
        <v>19.193807088382702</v>
      </c>
      <c r="N566">
        <v>19.6133560685068</v>
      </c>
      <c r="O566">
        <v>19.383991017372701</v>
      </c>
      <c r="P566">
        <v>20.365817269394402</v>
      </c>
      <c r="Q566">
        <v>20.554352879021099</v>
      </c>
      <c r="R566">
        <v>19.903365517352999</v>
      </c>
      <c r="S566">
        <v>19.1812509913836</v>
      </c>
      <c r="T566">
        <v>19.896655585942302</v>
      </c>
      <c r="U566">
        <v>21.157806744612198</v>
      </c>
      <c r="V566">
        <v>20.349623204721802</v>
      </c>
    </row>
    <row r="567" spans="1:22" x14ac:dyDescent="0.25">
      <c r="A567" s="12" t="s">
        <v>62</v>
      </c>
      <c r="B567" s="12" t="s">
        <v>78</v>
      </c>
      <c r="C567" s="12" t="s">
        <v>106</v>
      </c>
      <c r="D567">
        <v>3.58956831038451</v>
      </c>
      <c r="E567">
        <v>5.0303449844762902</v>
      </c>
      <c r="F567">
        <v>5.5624289950183599</v>
      </c>
      <c r="G567">
        <v>5.7935025940586797</v>
      </c>
      <c r="H567">
        <v>6.4079702476210896</v>
      </c>
      <c r="I567">
        <v>7.2182827854576104</v>
      </c>
      <c r="J567">
        <v>9.1806921589808095</v>
      </c>
      <c r="K567">
        <v>9.7768565562489496</v>
      </c>
      <c r="L567">
        <v>10.760305081900301</v>
      </c>
      <c r="M567">
        <v>12.050037377027101</v>
      </c>
      <c r="N567">
        <v>12.488601939267699</v>
      </c>
      <c r="O567">
        <v>13.0547964916802</v>
      </c>
      <c r="P567">
        <v>13.0809489645469</v>
      </c>
      <c r="Q567">
        <v>13.904785793583599</v>
      </c>
      <c r="R567">
        <v>14.250819239998499</v>
      </c>
      <c r="S567">
        <v>13.990762071635301</v>
      </c>
      <c r="T567">
        <v>13.697747003622201</v>
      </c>
      <c r="U567">
        <v>14.438517880379999</v>
      </c>
      <c r="V567">
        <v>15.5822278525591</v>
      </c>
    </row>
    <row r="568" spans="1:22" x14ac:dyDescent="0.25">
      <c r="A568" s="12" t="s">
        <v>62</v>
      </c>
      <c r="B568" s="12" t="s">
        <v>78</v>
      </c>
      <c r="C568" s="12" t="s">
        <v>107</v>
      </c>
      <c r="D568">
        <v>1.1117197467424</v>
      </c>
      <c r="E568">
        <v>1.33366407868225</v>
      </c>
      <c r="F568">
        <v>1.9184271850844701</v>
      </c>
      <c r="G568">
        <v>2.1982909663280599</v>
      </c>
      <c r="H568">
        <v>2.3616492783646699</v>
      </c>
      <c r="I568">
        <v>2.6820919109413799</v>
      </c>
      <c r="J568">
        <v>3.1317266951199101</v>
      </c>
      <c r="K568">
        <v>4.1113144370659098</v>
      </c>
      <c r="L568">
        <v>4.4544383088575499</v>
      </c>
      <c r="M568">
        <v>5.0181415403385898</v>
      </c>
      <c r="N568">
        <v>5.7513408534106203</v>
      </c>
      <c r="O568">
        <v>6.1725755567025304</v>
      </c>
      <c r="P568">
        <v>6.6731079446311199</v>
      </c>
      <c r="Q568">
        <v>6.81720990758176</v>
      </c>
      <c r="R568">
        <v>7.40744693979783</v>
      </c>
      <c r="S568">
        <v>7.7580394584352197</v>
      </c>
      <c r="T568">
        <v>7.7908660125754601</v>
      </c>
      <c r="U568">
        <v>7.8223734152859699</v>
      </c>
      <c r="V568">
        <v>8.4429342881567901</v>
      </c>
    </row>
    <row r="569" spans="1:22" x14ac:dyDescent="0.25">
      <c r="A569" s="12" t="s">
        <v>62</v>
      </c>
      <c r="B569" s="12" t="s">
        <v>78</v>
      </c>
      <c r="C569" s="12" t="s">
        <v>108</v>
      </c>
      <c r="D569">
        <v>30.486342</v>
      </c>
      <c r="E569">
        <v>28.664589505855599</v>
      </c>
      <c r="F569">
        <v>27.835465670394999</v>
      </c>
      <c r="G569">
        <v>26.324186296004001</v>
      </c>
      <c r="H569">
        <v>24.617756635334</v>
      </c>
      <c r="I569">
        <v>24.1564887441663</v>
      </c>
      <c r="J569">
        <v>23.911357741196699</v>
      </c>
      <c r="K569">
        <v>23.377471020884801</v>
      </c>
      <c r="L569">
        <v>22.431087171184402</v>
      </c>
      <c r="M569">
        <v>21.5332376629846</v>
      </c>
      <c r="N569">
        <v>20.665763256875799</v>
      </c>
      <c r="O569">
        <v>20.0297666278897</v>
      </c>
      <c r="P569">
        <v>19.6120851147891</v>
      </c>
      <c r="Q569">
        <v>19.180273856679399</v>
      </c>
      <c r="R569">
        <v>18.5913836747247</v>
      </c>
      <c r="S569">
        <v>17.8998003750017</v>
      </c>
      <c r="T569">
        <v>17.242019542089999</v>
      </c>
      <c r="U569">
        <v>16.703298556921499</v>
      </c>
      <c r="V569">
        <v>16.2853680123063</v>
      </c>
    </row>
    <row r="570" spans="1:22" x14ac:dyDescent="0.25">
      <c r="A570" s="12" t="s">
        <v>62</v>
      </c>
      <c r="B570" s="12" t="s">
        <v>78</v>
      </c>
      <c r="C570" s="12" t="s">
        <v>109</v>
      </c>
      <c r="D570">
        <v>29.52835</v>
      </c>
      <c r="E570">
        <v>29.841823195797701</v>
      </c>
      <c r="F570">
        <v>31.125064079541101</v>
      </c>
      <c r="G570">
        <v>29.122801600264602</v>
      </c>
      <c r="H570">
        <v>28.189129877404</v>
      </c>
      <c r="I570">
        <v>26.648234881438398</v>
      </c>
      <c r="J570">
        <v>24.917604113716301</v>
      </c>
      <c r="K570">
        <v>24.4505234425399</v>
      </c>
      <c r="L570">
        <v>24.2016537632474</v>
      </c>
      <c r="M570">
        <v>23.653531540284099</v>
      </c>
      <c r="N570">
        <v>22.685038048680202</v>
      </c>
      <c r="O570">
        <v>21.752079837604299</v>
      </c>
      <c r="P570">
        <v>20.838360297342799</v>
      </c>
      <c r="Q570">
        <v>20.165146246387501</v>
      </c>
      <c r="R570">
        <v>19.715413232864499</v>
      </c>
      <c r="S570">
        <v>19.2523204708903</v>
      </c>
      <c r="T570">
        <v>18.632552267404701</v>
      </c>
      <c r="U570">
        <v>17.912489137738401</v>
      </c>
      <c r="V570">
        <v>17.2298988678941</v>
      </c>
    </row>
    <row r="571" spans="1:22" x14ac:dyDescent="0.25">
      <c r="A571" s="12" t="s">
        <v>62</v>
      </c>
      <c r="B571" s="12" t="s">
        <v>78</v>
      </c>
      <c r="C571" s="12" t="s">
        <v>110</v>
      </c>
      <c r="D571">
        <v>2.85249951753287E-2</v>
      </c>
      <c r="E571">
        <v>5.3747590898463697E-2</v>
      </c>
      <c r="F571">
        <v>7.9008583169245597E-2</v>
      </c>
      <c r="G571">
        <v>0.124350015976853</v>
      </c>
      <c r="H571">
        <v>0.16509435554624499</v>
      </c>
      <c r="I571">
        <v>0.199132007340423</v>
      </c>
      <c r="J571">
        <v>0.24609669772757001</v>
      </c>
      <c r="K571">
        <v>0.30705565982149302</v>
      </c>
      <c r="L571">
        <v>0.42744173996895402</v>
      </c>
      <c r="M571">
        <v>0.50587378776899705</v>
      </c>
      <c r="N571">
        <v>0.60601400627392099</v>
      </c>
      <c r="O571">
        <v>0.74060263354620404</v>
      </c>
      <c r="P571">
        <v>0.85440546044713395</v>
      </c>
      <c r="Q571">
        <v>0.98523624949783095</v>
      </c>
      <c r="R571">
        <v>1.09140802227164</v>
      </c>
      <c r="S571">
        <v>1.24944167188067</v>
      </c>
      <c r="T571">
        <v>1.39735021281129</v>
      </c>
      <c r="U571">
        <v>1.5023952962582201</v>
      </c>
      <c r="V571">
        <v>1.6024964627719001</v>
      </c>
    </row>
    <row r="572" spans="1:22" x14ac:dyDescent="0.25">
      <c r="A572" s="12" t="s">
        <v>62</v>
      </c>
      <c r="B572" s="12" t="s">
        <v>78</v>
      </c>
      <c r="C572" s="12" t="s">
        <v>111</v>
      </c>
      <c r="D572">
        <v>31.4581029972043</v>
      </c>
      <c r="E572">
        <v>29.6374685845791</v>
      </c>
      <c r="F572">
        <v>29.904552791261398</v>
      </c>
      <c r="G572">
        <v>31.161090748348698</v>
      </c>
      <c r="H572">
        <v>29.167438012093601</v>
      </c>
      <c r="I572">
        <v>28.233420995370501</v>
      </c>
      <c r="J572">
        <v>26.6897533621324</v>
      </c>
      <c r="K572">
        <v>24.957822458096199</v>
      </c>
      <c r="L572">
        <v>24.491141081444901</v>
      </c>
      <c r="M572">
        <v>24.243295266496499</v>
      </c>
      <c r="N572">
        <v>23.694843175245399</v>
      </c>
      <c r="O572">
        <v>22.716547214779599</v>
      </c>
      <c r="P572">
        <v>21.7742769193298</v>
      </c>
      <c r="Q572">
        <v>20.8519164096809</v>
      </c>
      <c r="R572">
        <v>20.1714852307949</v>
      </c>
      <c r="S572">
        <v>19.715035354112199</v>
      </c>
      <c r="T572">
        <v>19.245521582127701</v>
      </c>
      <c r="U572">
        <v>18.6195178396889</v>
      </c>
      <c r="V572">
        <v>17.893905000547502</v>
      </c>
    </row>
    <row r="573" spans="1:22" x14ac:dyDescent="0.25">
      <c r="A573" s="12" t="s">
        <v>62</v>
      </c>
      <c r="B573" s="12" t="s">
        <v>78</v>
      </c>
      <c r="C573" s="12" t="s">
        <v>112</v>
      </c>
      <c r="D573">
        <v>32.729626997736197</v>
      </c>
      <c r="E573">
        <v>31.546158545057601</v>
      </c>
      <c r="F573">
        <v>29.671196699921101</v>
      </c>
      <c r="G573">
        <v>29.901304415197199</v>
      </c>
      <c r="H573">
        <v>31.161238910753699</v>
      </c>
      <c r="I573">
        <v>29.184129535167202</v>
      </c>
      <c r="J573">
        <v>28.254546212304401</v>
      </c>
      <c r="K573">
        <v>26.712495164942698</v>
      </c>
      <c r="L573">
        <v>24.984122498300799</v>
      </c>
      <c r="M573">
        <v>24.5220858077904</v>
      </c>
      <c r="N573">
        <v>24.278389281069</v>
      </c>
      <c r="O573">
        <v>23.720784114254499</v>
      </c>
      <c r="P573">
        <v>22.7327316096084</v>
      </c>
      <c r="Q573">
        <v>21.7804378322875</v>
      </c>
      <c r="R573">
        <v>20.848118290406902</v>
      </c>
      <c r="S573">
        <v>20.159065921170502</v>
      </c>
      <c r="T573">
        <v>19.694384305845599</v>
      </c>
      <c r="U573">
        <v>19.216908870008499</v>
      </c>
      <c r="V573">
        <v>18.583357489295398</v>
      </c>
    </row>
    <row r="574" spans="1:22" x14ac:dyDescent="0.25">
      <c r="A574" s="12" t="s">
        <v>62</v>
      </c>
      <c r="B574" s="12" t="s">
        <v>78</v>
      </c>
      <c r="C574" s="12" t="s">
        <v>113</v>
      </c>
      <c r="D574">
        <v>34.114340994411599</v>
      </c>
      <c r="E574">
        <v>34.028609517549803</v>
      </c>
      <c r="F574">
        <v>32.445629443000897</v>
      </c>
      <c r="G574">
        <v>30.3153560615423</v>
      </c>
      <c r="H574">
        <v>30.5542305617412</v>
      </c>
      <c r="I574">
        <v>31.838681864014099</v>
      </c>
      <c r="J574">
        <v>29.896131377007698</v>
      </c>
      <c r="K574">
        <v>28.962407208947599</v>
      </c>
      <c r="L574">
        <v>27.390628805166401</v>
      </c>
      <c r="M574">
        <v>25.6334686547969</v>
      </c>
      <c r="N574">
        <v>25.171190600572601</v>
      </c>
      <c r="O574">
        <v>24.840123560008301</v>
      </c>
      <c r="P574">
        <v>24.192286304841399</v>
      </c>
      <c r="Q574">
        <v>23.1090174196272</v>
      </c>
      <c r="R574">
        <v>22.060333232912502</v>
      </c>
      <c r="S574">
        <v>21.0366354814178</v>
      </c>
      <c r="T574">
        <v>20.266071075210199</v>
      </c>
      <c r="U574">
        <v>19.726046528311901</v>
      </c>
      <c r="V574">
        <v>19.175287059017101</v>
      </c>
    </row>
    <row r="575" spans="1:22" x14ac:dyDescent="0.25">
      <c r="A575" s="12" t="s">
        <v>62</v>
      </c>
      <c r="B575" s="12" t="s">
        <v>78</v>
      </c>
      <c r="C575" s="12" t="s">
        <v>114</v>
      </c>
      <c r="D575">
        <v>33.589970006264998</v>
      </c>
      <c r="E575">
        <v>35.215138842645999</v>
      </c>
      <c r="F575">
        <v>34.806527257437999</v>
      </c>
      <c r="G575">
        <v>33.014959913192001</v>
      </c>
      <c r="H575">
        <v>30.9087954805834</v>
      </c>
      <c r="I575">
        <v>31.157721100805698</v>
      </c>
      <c r="J575">
        <v>32.462416555150099</v>
      </c>
      <c r="K575">
        <v>30.555032376643801</v>
      </c>
      <c r="L575">
        <v>29.608858264647498</v>
      </c>
      <c r="M575">
        <v>28.0008241392763</v>
      </c>
      <c r="N575">
        <v>26.210501052519302</v>
      </c>
      <c r="O575">
        <v>25.6654162176089</v>
      </c>
      <c r="P575">
        <v>25.255204602219798</v>
      </c>
      <c r="Q575">
        <v>24.5249057679078</v>
      </c>
      <c r="R575">
        <v>23.355521148574301</v>
      </c>
      <c r="S575">
        <v>22.2239365209875</v>
      </c>
      <c r="T575">
        <v>21.123829225958499</v>
      </c>
      <c r="U575">
        <v>20.285645108404299</v>
      </c>
      <c r="V575">
        <v>19.683233432073202</v>
      </c>
    </row>
    <row r="576" spans="1:22" x14ac:dyDescent="0.25">
      <c r="A576" s="12" t="s">
        <v>62</v>
      </c>
      <c r="B576" s="12" t="s">
        <v>78</v>
      </c>
      <c r="C576" s="12" t="s">
        <v>115</v>
      </c>
      <c r="D576">
        <v>35.093212997476897</v>
      </c>
      <c r="E576">
        <v>34.186577978457002</v>
      </c>
      <c r="F576">
        <v>35.625185018924697</v>
      </c>
      <c r="G576">
        <v>35.110395472805301</v>
      </c>
      <c r="H576">
        <v>33.347455927406202</v>
      </c>
      <c r="I576">
        <v>31.2684475867676</v>
      </c>
      <c r="J576">
        <v>31.528542883251401</v>
      </c>
      <c r="K576">
        <v>32.846281531501504</v>
      </c>
      <c r="L576">
        <v>30.971385746821401</v>
      </c>
      <c r="M576">
        <v>30.020200375202698</v>
      </c>
      <c r="N576">
        <v>28.3908481243399</v>
      </c>
      <c r="O576">
        <v>26.531349495879901</v>
      </c>
      <c r="P576">
        <v>25.932253914080899</v>
      </c>
      <c r="Q576">
        <v>25.469164708515201</v>
      </c>
      <c r="R576">
        <v>24.6823721472771</v>
      </c>
      <c r="S576">
        <v>23.4556018678404</v>
      </c>
      <c r="T576">
        <v>22.268839375607701</v>
      </c>
      <c r="U576">
        <v>21.118754974501499</v>
      </c>
      <c r="V576">
        <v>20.236071923742301</v>
      </c>
    </row>
    <row r="577" spans="1:22" x14ac:dyDescent="0.25">
      <c r="A577" s="12" t="s">
        <v>62</v>
      </c>
      <c r="B577" s="12" t="s">
        <v>78</v>
      </c>
      <c r="C577" s="12" t="s">
        <v>116</v>
      </c>
      <c r="D577">
        <v>35.498641997512401</v>
      </c>
      <c r="E577">
        <v>35.311403614896697</v>
      </c>
      <c r="F577">
        <v>34.320044197410503</v>
      </c>
      <c r="G577">
        <v>35.684543568065102</v>
      </c>
      <c r="H577">
        <v>35.209046105781098</v>
      </c>
      <c r="I577">
        <v>33.474274295423498</v>
      </c>
      <c r="J577">
        <v>31.424810919341901</v>
      </c>
      <c r="K577">
        <v>31.694701960281101</v>
      </c>
      <c r="L577">
        <v>33.023904506803902</v>
      </c>
      <c r="M577">
        <v>31.1826641452584</v>
      </c>
      <c r="N577">
        <v>30.236549540898299</v>
      </c>
      <c r="O577">
        <v>28.5660090640175</v>
      </c>
      <c r="P577">
        <v>26.6660724562471</v>
      </c>
      <c r="Q577">
        <v>26.032974813117601</v>
      </c>
      <c r="R577">
        <v>25.535018042185399</v>
      </c>
      <c r="S577">
        <v>24.712770989998901</v>
      </c>
      <c r="T577">
        <v>23.450082962580801</v>
      </c>
      <c r="U577">
        <v>22.229392479712299</v>
      </c>
      <c r="V577">
        <v>21.049259712446801</v>
      </c>
    </row>
    <row r="578" spans="1:22" x14ac:dyDescent="0.25">
      <c r="A578" s="12" t="s">
        <v>62</v>
      </c>
      <c r="B578" s="12" t="s">
        <v>78</v>
      </c>
      <c r="C578" s="12" t="s">
        <v>117</v>
      </c>
      <c r="D578">
        <v>35.815123006314899</v>
      </c>
      <c r="E578">
        <v>35.355058549500598</v>
      </c>
      <c r="F578">
        <v>35.1350293819482</v>
      </c>
      <c r="G578">
        <v>34.1310564218156</v>
      </c>
      <c r="H578">
        <v>35.507265048889003</v>
      </c>
      <c r="I578">
        <v>35.0681418425469</v>
      </c>
      <c r="J578">
        <v>33.368651213756401</v>
      </c>
      <c r="K578">
        <v>31.357995825705601</v>
      </c>
      <c r="L578">
        <v>31.641782876669101</v>
      </c>
      <c r="M578">
        <v>32.980406997469402</v>
      </c>
      <c r="N578">
        <v>31.179944312502499</v>
      </c>
      <c r="O578">
        <v>30.222144636396798</v>
      </c>
      <c r="P578">
        <v>28.538190905767099</v>
      </c>
      <c r="Q578">
        <v>26.626507731421999</v>
      </c>
      <c r="R578">
        <v>25.978055989913301</v>
      </c>
      <c r="S578">
        <v>25.464911224657801</v>
      </c>
      <c r="T578">
        <v>24.626868257838101</v>
      </c>
      <c r="U578">
        <v>23.3500897381203</v>
      </c>
      <c r="V578">
        <v>22.116365728000599</v>
      </c>
    </row>
    <row r="579" spans="1:22" x14ac:dyDescent="0.25">
      <c r="A579" s="12" t="s">
        <v>62</v>
      </c>
      <c r="B579" s="12" t="s">
        <v>78</v>
      </c>
      <c r="C579" s="12" t="s">
        <v>118</v>
      </c>
      <c r="D579">
        <v>29.577981999999999</v>
      </c>
      <c r="E579">
        <v>30.9357192591863</v>
      </c>
      <c r="F579">
        <v>28.980761174433699</v>
      </c>
      <c r="G579">
        <v>28.052305581508001</v>
      </c>
      <c r="H579">
        <v>26.521651910096399</v>
      </c>
      <c r="I579">
        <v>24.799471232734899</v>
      </c>
      <c r="J579">
        <v>24.3333057579067</v>
      </c>
      <c r="K579">
        <v>24.085674715273001</v>
      </c>
      <c r="L579">
        <v>23.542036536418301</v>
      </c>
      <c r="M579">
        <v>22.581398965045299</v>
      </c>
      <c r="N579">
        <v>21.668432295204301</v>
      </c>
      <c r="O579">
        <v>20.772324367647698</v>
      </c>
      <c r="P579">
        <v>20.113913183312601</v>
      </c>
      <c r="Q579">
        <v>19.677051266752599</v>
      </c>
      <c r="R579">
        <v>19.2267475939402</v>
      </c>
      <c r="S579">
        <v>18.619508854683001</v>
      </c>
      <c r="T579">
        <v>17.910994369445898</v>
      </c>
      <c r="U579">
        <v>17.238592681810299</v>
      </c>
      <c r="V579">
        <v>16.687248834454699</v>
      </c>
    </row>
    <row r="580" spans="1:22" x14ac:dyDescent="0.25">
      <c r="A580" s="12" t="s">
        <v>62</v>
      </c>
      <c r="B580" s="12" t="s">
        <v>78</v>
      </c>
      <c r="C580" s="12" t="s">
        <v>119</v>
      </c>
      <c r="D580">
        <v>32.724724999999999</v>
      </c>
      <c r="E580">
        <v>35.2886498471306</v>
      </c>
      <c r="F580">
        <v>34.841864502224297</v>
      </c>
      <c r="G580">
        <v>34.640238192316097</v>
      </c>
      <c r="H580">
        <v>33.6886691495652</v>
      </c>
      <c r="I580">
        <v>35.065027032205997</v>
      </c>
      <c r="J580">
        <v>34.664474801471997</v>
      </c>
      <c r="K580">
        <v>33.012981158807797</v>
      </c>
      <c r="L580">
        <v>31.059678616010999</v>
      </c>
      <c r="M580">
        <v>31.361836265069101</v>
      </c>
      <c r="N580">
        <v>32.713408319548698</v>
      </c>
      <c r="O580">
        <v>30.940622778092099</v>
      </c>
      <c r="P580">
        <v>29.990166088377599</v>
      </c>
      <c r="Q580">
        <v>28.318816370819999</v>
      </c>
      <c r="R580">
        <v>26.419350574337699</v>
      </c>
      <c r="S580">
        <v>25.774861261840101</v>
      </c>
      <c r="T580">
        <v>25.262520935698099</v>
      </c>
      <c r="U580">
        <v>24.4267477310975</v>
      </c>
      <c r="V580">
        <v>23.154536193660501</v>
      </c>
    </row>
    <row r="581" spans="1:22" x14ac:dyDescent="0.25">
      <c r="A581" s="12" t="s">
        <v>62</v>
      </c>
      <c r="B581" s="12" t="s">
        <v>78</v>
      </c>
      <c r="C581" s="12" t="s">
        <v>120</v>
      </c>
      <c r="D581">
        <v>29.750161997691801</v>
      </c>
      <c r="E581">
        <v>31.854413592195701</v>
      </c>
      <c r="F581">
        <v>34.364207472543498</v>
      </c>
      <c r="G581">
        <v>33.980738326983399</v>
      </c>
      <c r="H581">
        <v>33.837478151742502</v>
      </c>
      <c r="I581">
        <v>32.950116825088202</v>
      </c>
      <c r="J581">
        <v>34.315642145582601</v>
      </c>
      <c r="K581">
        <v>33.964395652664997</v>
      </c>
      <c r="L581">
        <v>32.381481722794099</v>
      </c>
      <c r="M581">
        <v>30.505842217521099</v>
      </c>
      <c r="N581">
        <v>30.8403375147597</v>
      </c>
      <c r="O581">
        <v>32.1898576409084</v>
      </c>
      <c r="P581">
        <v>30.4647423083665</v>
      </c>
      <c r="Q581">
        <v>29.541060316815202</v>
      </c>
      <c r="R581">
        <v>27.9040024601589</v>
      </c>
      <c r="S581">
        <v>26.041634351847701</v>
      </c>
      <c r="T581">
        <v>25.416820540009098</v>
      </c>
      <c r="U581">
        <v>24.9208472915995</v>
      </c>
      <c r="V581">
        <v>24.1025524756243</v>
      </c>
    </row>
    <row r="582" spans="1:22" x14ac:dyDescent="0.25">
      <c r="A582" s="12" t="s">
        <v>62</v>
      </c>
      <c r="B582" s="12" t="s">
        <v>78</v>
      </c>
      <c r="C582" s="12" t="s">
        <v>121</v>
      </c>
      <c r="D582">
        <v>27.5660269998323</v>
      </c>
      <c r="E582">
        <v>28.4926225392745</v>
      </c>
      <c r="F582">
        <v>30.5378089988324</v>
      </c>
      <c r="G582">
        <v>33.000461274604802</v>
      </c>
      <c r="H582">
        <v>32.715948886219401</v>
      </c>
      <c r="I582">
        <v>32.642181825429901</v>
      </c>
      <c r="J582">
        <v>31.833119535052901</v>
      </c>
      <c r="K582">
        <v>33.181470391888098</v>
      </c>
      <c r="L582">
        <v>32.897753323123197</v>
      </c>
      <c r="M582">
        <v>31.406871325470501</v>
      </c>
      <c r="N582">
        <v>29.646177610129001</v>
      </c>
      <c r="O582">
        <v>30.011616628978398</v>
      </c>
      <c r="P582">
        <v>31.363653795083899</v>
      </c>
      <c r="Q582">
        <v>29.713986335964201</v>
      </c>
      <c r="R582">
        <v>28.835019869167301</v>
      </c>
      <c r="S582">
        <v>27.2595022104984</v>
      </c>
      <c r="T582">
        <v>25.458627544858</v>
      </c>
      <c r="U582">
        <v>24.871698781843801</v>
      </c>
      <c r="V582">
        <v>24.4077536102123</v>
      </c>
    </row>
    <row r="583" spans="1:22" x14ac:dyDescent="0.25">
      <c r="A583" s="12" t="s">
        <v>62</v>
      </c>
      <c r="B583" s="12" t="s">
        <v>78</v>
      </c>
      <c r="C583" s="12" t="s">
        <v>122</v>
      </c>
      <c r="D583">
        <v>21.085949769795299</v>
      </c>
      <c r="E583">
        <v>25.761935841003599</v>
      </c>
      <c r="F583">
        <v>26.675544731289001</v>
      </c>
      <c r="G583">
        <v>28.6567160572239</v>
      </c>
      <c r="H583">
        <v>31.0531600676198</v>
      </c>
      <c r="I583">
        <v>30.889903980722199</v>
      </c>
      <c r="J583">
        <v>30.897041982433102</v>
      </c>
      <c r="K583">
        <v>30.193532781606201</v>
      </c>
      <c r="L583">
        <v>31.513836135125398</v>
      </c>
      <c r="M583">
        <v>31.316284917340401</v>
      </c>
      <c r="N583">
        <v>29.961834981534899</v>
      </c>
      <c r="O583">
        <v>28.345334782021599</v>
      </c>
      <c r="P583">
        <v>28.755596990090901</v>
      </c>
      <c r="Q583">
        <v>30.117707721110499</v>
      </c>
      <c r="R583">
        <v>28.576544876263799</v>
      </c>
      <c r="S583">
        <v>27.768916435189201</v>
      </c>
      <c r="T583">
        <v>26.286862317674</v>
      </c>
      <c r="U583">
        <v>24.582186369569602</v>
      </c>
      <c r="V583">
        <v>24.055669422870999</v>
      </c>
    </row>
    <row r="584" spans="1:22" x14ac:dyDescent="0.25">
      <c r="A584" s="12" t="s">
        <v>62</v>
      </c>
      <c r="B584" s="12" t="s">
        <v>78</v>
      </c>
      <c r="C584" s="12" t="s">
        <v>123</v>
      </c>
      <c r="D584">
        <v>17.447670557524301</v>
      </c>
      <c r="E584">
        <v>18.903164408628601</v>
      </c>
      <c r="F584">
        <v>23.213214232393</v>
      </c>
      <c r="G584">
        <v>24.113702081256601</v>
      </c>
      <c r="H584">
        <v>25.9951431479052</v>
      </c>
      <c r="I584">
        <v>28.278956476211999</v>
      </c>
      <c r="J584">
        <v>28.255466869298299</v>
      </c>
      <c r="K584">
        <v>28.366285605650599</v>
      </c>
      <c r="L584">
        <v>27.802752242203599</v>
      </c>
      <c r="M584">
        <v>29.077940437170799</v>
      </c>
      <c r="N584">
        <v>29.006345029830999</v>
      </c>
      <c r="O584">
        <v>27.828708163627802</v>
      </c>
      <c r="P584">
        <v>26.409344720021899</v>
      </c>
      <c r="Q584">
        <v>26.885694030098701</v>
      </c>
      <c r="R584">
        <v>28.251587485035198</v>
      </c>
      <c r="S584">
        <v>26.8668400249733</v>
      </c>
      <c r="T584">
        <v>26.161804365244201</v>
      </c>
      <c r="U584">
        <v>24.816143219947602</v>
      </c>
      <c r="V584">
        <v>23.252625043991099</v>
      </c>
    </row>
    <row r="585" spans="1:22" x14ac:dyDescent="0.25">
      <c r="A585" s="12" t="s">
        <v>62</v>
      </c>
      <c r="B585" s="12" t="s">
        <v>78</v>
      </c>
      <c r="C585" s="12" t="s">
        <v>124</v>
      </c>
      <c r="D585">
        <v>13.2265796559896</v>
      </c>
      <c r="E585">
        <v>14.462525508306401</v>
      </c>
      <c r="F585">
        <v>15.8143494035406</v>
      </c>
      <c r="G585">
        <v>19.593816720332999</v>
      </c>
      <c r="H585">
        <v>20.452480545384599</v>
      </c>
      <c r="I585">
        <v>22.170320249006998</v>
      </c>
      <c r="J585">
        <v>24.255343775135099</v>
      </c>
      <c r="K585">
        <v>24.402346304167398</v>
      </c>
      <c r="L585">
        <v>24.642881878551801</v>
      </c>
      <c r="M585">
        <v>24.266206982294399</v>
      </c>
      <c r="N585">
        <v>25.4845930512579</v>
      </c>
      <c r="O585">
        <v>25.5664933208473</v>
      </c>
      <c r="P585">
        <v>24.634314739061701</v>
      </c>
      <c r="Q585">
        <v>23.4997191821797</v>
      </c>
      <c r="R585">
        <v>24.054032627937499</v>
      </c>
      <c r="S585">
        <v>25.410907736528699</v>
      </c>
      <c r="T585">
        <v>24.255542728167899</v>
      </c>
      <c r="U585">
        <v>23.6985147649496</v>
      </c>
      <c r="V585">
        <v>22.5552798810361</v>
      </c>
    </row>
    <row r="586" spans="1:22" x14ac:dyDescent="0.25">
      <c r="A586" s="12" t="s">
        <v>62</v>
      </c>
      <c r="B586" s="12" t="s">
        <v>78</v>
      </c>
      <c r="C586" s="12" t="s">
        <v>125</v>
      </c>
      <c r="D586">
        <v>9.0090860500727192</v>
      </c>
      <c r="E586">
        <v>9.6430724748793306</v>
      </c>
      <c r="F586">
        <v>10.6960442753092</v>
      </c>
      <c r="G586">
        <v>11.864225821275401</v>
      </c>
      <c r="H586">
        <v>14.887963962836301</v>
      </c>
      <c r="I586">
        <v>15.6600497984559</v>
      </c>
      <c r="J586">
        <v>17.1177348912124</v>
      </c>
      <c r="K586">
        <v>18.8978413021336</v>
      </c>
      <c r="L586">
        <v>19.2202682403715</v>
      </c>
      <c r="M586">
        <v>19.598441918330298</v>
      </c>
      <c r="N586">
        <v>19.4573999655167</v>
      </c>
      <c r="O586">
        <v>20.567088844094201</v>
      </c>
      <c r="P586">
        <v>20.804283469032601</v>
      </c>
      <c r="Q586">
        <v>20.190891525925601</v>
      </c>
      <c r="R586">
        <v>19.411024146706701</v>
      </c>
      <c r="S586">
        <v>20.038616710727901</v>
      </c>
      <c r="T586">
        <v>21.345514339681198</v>
      </c>
      <c r="U586">
        <v>20.4949571058293</v>
      </c>
      <c r="V586">
        <v>20.132245895844001</v>
      </c>
    </row>
    <row r="587" spans="1:22" x14ac:dyDescent="0.25">
      <c r="A587" s="12" t="s">
        <v>62</v>
      </c>
      <c r="B587" s="12" t="s">
        <v>78</v>
      </c>
      <c r="C587" s="12" t="s">
        <v>126</v>
      </c>
      <c r="D587">
        <v>4.5391371034950101</v>
      </c>
      <c r="E587">
        <v>5.3824639576523898</v>
      </c>
      <c r="F587">
        <v>5.8691697134040899</v>
      </c>
      <c r="G587">
        <v>6.6456254591440098</v>
      </c>
      <c r="H587">
        <v>7.51474160697098</v>
      </c>
      <c r="I587">
        <v>9.5998782092737702</v>
      </c>
      <c r="J587">
        <v>10.2186785760932</v>
      </c>
      <c r="K587">
        <v>11.313009314706701</v>
      </c>
      <c r="L587">
        <v>12.669711200216099</v>
      </c>
      <c r="M587">
        <v>13.1030349255647</v>
      </c>
      <c r="N587">
        <v>13.575169971239299</v>
      </c>
      <c r="O587">
        <v>13.644926109562901</v>
      </c>
      <c r="P587">
        <v>14.5643075008935</v>
      </c>
      <c r="Q587">
        <v>14.923705321318799</v>
      </c>
      <c r="R587">
        <v>14.643241725392</v>
      </c>
      <c r="S587">
        <v>14.2480767883835</v>
      </c>
      <c r="T587">
        <v>14.899703370130799</v>
      </c>
      <c r="U587">
        <v>16.0681617301716</v>
      </c>
      <c r="V587">
        <v>15.573603330014199</v>
      </c>
    </row>
    <row r="588" spans="1:22" x14ac:dyDescent="0.25">
      <c r="A588" s="12" t="s">
        <v>62</v>
      </c>
      <c r="B588" s="12" t="s">
        <v>78</v>
      </c>
      <c r="C588" s="12" t="s">
        <v>127</v>
      </c>
      <c r="D588">
        <v>1.3532977723064501</v>
      </c>
      <c r="E588">
        <v>2.0105858084655002</v>
      </c>
      <c r="F588">
        <v>2.4502510858654301</v>
      </c>
      <c r="G588">
        <v>2.7428603639634099</v>
      </c>
      <c r="H588">
        <v>3.1829295651407601</v>
      </c>
      <c r="I588">
        <v>3.69078527765679</v>
      </c>
      <c r="J588">
        <v>4.8331548590951403</v>
      </c>
      <c r="K588">
        <v>5.2341045994075204</v>
      </c>
      <c r="L588">
        <v>5.9078990235554096</v>
      </c>
      <c r="M588">
        <v>6.7621804177497902</v>
      </c>
      <c r="N588">
        <v>7.1636682295657801</v>
      </c>
      <c r="O588">
        <v>7.5977283535907896</v>
      </c>
      <c r="P588">
        <v>7.7742702424284902</v>
      </c>
      <c r="Q588">
        <v>8.4332057130282401</v>
      </c>
      <c r="R588">
        <v>8.8011214059365592</v>
      </c>
      <c r="S588">
        <v>8.7806453200629999</v>
      </c>
      <c r="T588">
        <v>8.7008083333424509</v>
      </c>
      <c r="U588">
        <v>9.2701556149294699</v>
      </c>
      <c r="V588">
        <v>10.178238272555999</v>
      </c>
    </row>
    <row r="589" spans="1:22" x14ac:dyDescent="0.25">
      <c r="A589" s="12" t="s">
        <v>62</v>
      </c>
      <c r="B589" s="12" t="s">
        <v>78</v>
      </c>
      <c r="C589" s="12" t="s">
        <v>128</v>
      </c>
      <c r="D589">
        <v>0.29127194351425401</v>
      </c>
      <c r="E589">
        <v>0.39698009162753201</v>
      </c>
      <c r="F589">
        <v>0.60667557548753903</v>
      </c>
      <c r="G589">
        <v>0.76562263873568204</v>
      </c>
      <c r="H589">
        <v>0.8825463938443</v>
      </c>
      <c r="I589">
        <v>1.0525328962856599</v>
      </c>
      <c r="J589">
        <v>1.2620404674097101</v>
      </c>
      <c r="K589">
        <v>1.70305514018423</v>
      </c>
      <c r="L589">
        <v>1.8911769188162599</v>
      </c>
      <c r="M589">
        <v>2.1958336288673599</v>
      </c>
      <c r="N589">
        <v>2.58378736789482</v>
      </c>
      <c r="O589">
        <v>2.8251880670427898</v>
      </c>
      <c r="P589">
        <v>3.0935369865519</v>
      </c>
      <c r="Q589">
        <v>3.2517567586767999</v>
      </c>
      <c r="R589">
        <v>3.6120636009877498</v>
      </c>
      <c r="S589">
        <v>3.8618478416303201</v>
      </c>
      <c r="T589">
        <v>3.9488994902655801</v>
      </c>
      <c r="U589">
        <v>4.0187090890480404</v>
      </c>
      <c r="V589">
        <v>4.39509855184735</v>
      </c>
    </row>
    <row r="590" spans="1:22" x14ac:dyDescent="0.25">
      <c r="A590" s="12" t="s">
        <v>62</v>
      </c>
      <c r="B590" s="12" t="s">
        <v>79</v>
      </c>
      <c r="C590" s="12" t="s">
        <v>87</v>
      </c>
      <c r="D590">
        <v>12.275665</v>
      </c>
      <c r="E590">
        <v>12.7796924322073</v>
      </c>
      <c r="F590">
        <v>12.508373097455999</v>
      </c>
      <c r="G590">
        <v>11.7195414004836</v>
      </c>
      <c r="H590">
        <v>11.0741115085467</v>
      </c>
      <c r="I590">
        <v>10.9256714130647</v>
      </c>
      <c r="J590">
        <v>11.4058766639828</v>
      </c>
      <c r="K590">
        <v>11.8849851454799</v>
      </c>
      <c r="L590">
        <v>12.0066587890412</v>
      </c>
      <c r="M590">
        <v>11.7657572029843</v>
      </c>
      <c r="N590">
        <v>11.564341230638201</v>
      </c>
      <c r="O590">
        <v>11.6028129084204</v>
      </c>
      <c r="P590">
        <v>11.8390004499454</v>
      </c>
      <c r="Q590">
        <v>12.0726768431854</v>
      </c>
      <c r="R590">
        <v>12.147329429059001</v>
      </c>
      <c r="S590">
        <v>12.0925410360241</v>
      </c>
      <c r="T590">
        <v>12.0543013871917</v>
      </c>
      <c r="U590">
        <v>12.127925422537</v>
      </c>
      <c r="V590">
        <v>12.2837499470981</v>
      </c>
    </row>
    <row r="591" spans="1:22" x14ac:dyDescent="0.25">
      <c r="A591" s="12" t="s">
        <v>62</v>
      </c>
      <c r="B591" s="12" t="s">
        <v>79</v>
      </c>
      <c r="C591" s="12" t="s">
        <v>88</v>
      </c>
      <c r="D591">
        <v>10.967231999999999</v>
      </c>
      <c r="E591">
        <v>10.75757514547</v>
      </c>
      <c r="F591">
        <v>12.1641513600543</v>
      </c>
      <c r="G591">
        <v>12.682162635855301</v>
      </c>
      <c r="H591">
        <v>12.4454183582955</v>
      </c>
      <c r="I591">
        <v>11.689562916473101</v>
      </c>
      <c r="J591">
        <v>11.0720289066858</v>
      </c>
      <c r="K591">
        <v>10.930825300408101</v>
      </c>
      <c r="L591">
        <v>11.4018311714968</v>
      </c>
      <c r="M591">
        <v>11.8757838350394</v>
      </c>
      <c r="N591">
        <v>12.0029788629862</v>
      </c>
      <c r="O591">
        <v>11.767946518581301</v>
      </c>
      <c r="P591">
        <v>11.5636974853204</v>
      </c>
      <c r="Q591">
        <v>11.5986884747232</v>
      </c>
      <c r="R591">
        <v>11.828814258697101</v>
      </c>
      <c r="S591">
        <v>12.0548206836391</v>
      </c>
      <c r="T591">
        <v>12.122615944770599</v>
      </c>
      <c r="U591">
        <v>12.0622020012792</v>
      </c>
      <c r="V591">
        <v>12.018614099658601</v>
      </c>
    </row>
    <row r="592" spans="1:22" x14ac:dyDescent="0.25">
      <c r="A592" s="12" t="s">
        <v>62</v>
      </c>
      <c r="B592" s="12" t="s">
        <v>79</v>
      </c>
      <c r="C592" s="12" t="s">
        <v>89</v>
      </c>
      <c r="D592">
        <v>1.5894999999999999E-2</v>
      </c>
      <c r="E592">
        <v>2.1367956404261101E-2</v>
      </c>
      <c r="F592">
        <v>1.9703431370541799E-2</v>
      </c>
      <c r="G592">
        <v>3.3613322608578897E-2</v>
      </c>
      <c r="H592">
        <v>4.8417364473721601E-2</v>
      </c>
      <c r="I592">
        <v>5.27653845263409E-2</v>
      </c>
      <c r="J592">
        <v>7.0439046994649299E-2</v>
      </c>
      <c r="K592">
        <v>6.3344052401155398E-2</v>
      </c>
      <c r="L592">
        <v>9.4773436411270798E-2</v>
      </c>
      <c r="M592">
        <v>0.13761760016126801</v>
      </c>
      <c r="N592">
        <v>0.17177441989308401</v>
      </c>
      <c r="O592">
        <v>0.18718771285087399</v>
      </c>
      <c r="P592">
        <v>0.19996970597549901</v>
      </c>
      <c r="Q592">
        <v>0.24642201860655399</v>
      </c>
      <c r="R592">
        <v>0.31385728519540401</v>
      </c>
      <c r="S592">
        <v>0.38275194263566598</v>
      </c>
      <c r="T592">
        <v>0.44209867820637599</v>
      </c>
      <c r="U592">
        <v>0.43239333988830497</v>
      </c>
      <c r="V592">
        <v>0.41422921410438301</v>
      </c>
    </row>
    <row r="593" spans="1:22" x14ac:dyDescent="0.25">
      <c r="A593" s="12" t="s">
        <v>62</v>
      </c>
      <c r="B593" s="12" t="s">
        <v>79</v>
      </c>
      <c r="C593" s="12" t="s">
        <v>90</v>
      </c>
      <c r="D593">
        <v>13.603727000576701</v>
      </c>
      <c r="E593">
        <v>10.9655266731242</v>
      </c>
      <c r="F593">
        <v>10.754658407010799</v>
      </c>
      <c r="G593">
        <v>12.1530659519553</v>
      </c>
      <c r="H593">
        <v>12.6726006852073</v>
      </c>
      <c r="I593">
        <v>12.4426282121089</v>
      </c>
      <c r="J593">
        <v>11.6944593349361</v>
      </c>
      <c r="K593">
        <v>11.0840083709385</v>
      </c>
      <c r="L593">
        <v>10.9455030593773</v>
      </c>
      <c r="M593">
        <v>11.415775744238299</v>
      </c>
      <c r="N593">
        <v>11.8894934145404</v>
      </c>
      <c r="O593">
        <v>12.0140595266669</v>
      </c>
      <c r="P593">
        <v>11.7765289034744</v>
      </c>
      <c r="Q593">
        <v>11.5703910519107</v>
      </c>
      <c r="R593">
        <v>11.6032896900672</v>
      </c>
      <c r="S593">
        <v>11.830603214690401</v>
      </c>
      <c r="T593">
        <v>12.053244951484601</v>
      </c>
      <c r="U593">
        <v>12.1176900115907</v>
      </c>
      <c r="V593">
        <v>12.0540848814159</v>
      </c>
    </row>
    <row r="594" spans="1:22" x14ac:dyDescent="0.25">
      <c r="A594" s="12" t="s">
        <v>62</v>
      </c>
      <c r="B594" s="12" t="s">
        <v>79</v>
      </c>
      <c r="C594" s="12" t="s">
        <v>91</v>
      </c>
      <c r="D594">
        <v>17.0733520010339</v>
      </c>
      <c r="E594">
        <v>13.578757317012901</v>
      </c>
      <c r="F594">
        <v>10.9577144779319</v>
      </c>
      <c r="G594">
        <v>10.744689151277701</v>
      </c>
      <c r="H594">
        <v>12.137780971836699</v>
      </c>
      <c r="I594">
        <v>12.660068222304099</v>
      </c>
      <c r="J594">
        <v>12.438128892977099</v>
      </c>
      <c r="K594">
        <v>11.6994010402173</v>
      </c>
      <c r="L594">
        <v>11.0981663428645</v>
      </c>
      <c r="M594">
        <v>10.9639032838015</v>
      </c>
      <c r="N594">
        <v>11.4340670425829</v>
      </c>
      <c r="O594">
        <v>11.904264085596999</v>
      </c>
      <c r="P594">
        <v>12.024948180409901</v>
      </c>
      <c r="Q594">
        <v>11.7838574370275</v>
      </c>
      <c r="R594">
        <v>11.5748944300429</v>
      </c>
      <c r="S594">
        <v>11.604596638229699</v>
      </c>
      <c r="T594">
        <v>11.827411184055</v>
      </c>
      <c r="U594">
        <v>12.044833255952801</v>
      </c>
      <c r="V594">
        <v>12.1041738898136</v>
      </c>
    </row>
    <row r="595" spans="1:22" x14ac:dyDescent="0.25">
      <c r="A595" s="12" t="s">
        <v>62</v>
      </c>
      <c r="B595" s="12" t="s">
        <v>79</v>
      </c>
      <c r="C595" s="12" t="s">
        <v>92</v>
      </c>
      <c r="D595">
        <v>16.770562000000002</v>
      </c>
      <c r="E595">
        <v>16.8846900407564</v>
      </c>
      <c r="F595">
        <v>13.5324275422432</v>
      </c>
      <c r="G595">
        <v>10.986058448558699</v>
      </c>
      <c r="H595">
        <v>10.783838873893901</v>
      </c>
      <c r="I595">
        <v>12.153284784316799</v>
      </c>
      <c r="J595">
        <v>12.692868262966501</v>
      </c>
      <c r="K595">
        <v>12.508067946762001</v>
      </c>
      <c r="L595">
        <v>11.812635415321401</v>
      </c>
      <c r="M595">
        <v>11.256261163134999</v>
      </c>
      <c r="N595">
        <v>11.1414469015604</v>
      </c>
      <c r="O595">
        <v>11.599162233312899</v>
      </c>
      <c r="P595">
        <v>12.046947113482799</v>
      </c>
      <c r="Q595">
        <v>12.1413407670106</v>
      </c>
      <c r="R595">
        <v>11.873888416376101</v>
      </c>
      <c r="S595">
        <v>11.6425979375264</v>
      </c>
      <c r="T595">
        <v>11.6480705110729</v>
      </c>
      <c r="U595">
        <v>11.841177136283701</v>
      </c>
      <c r="V595">
        <v>12.0260649680906</v>
      </c>
    </row>
    <row r="596" spans="1:22" x14ac:dyDescent="0.25">
      <c r="A596" s="12" t="s">
        <v>62</v>
      </c>
      <c r="B596" s="12" t="s">
        <v>79</v>
      </c>
      <c r="C596" s="12" t="s">
        <v>93</v>
      </c>
      <c r="D596">
        <v>15.5350360004528</v>
      </c>
      <c r="E596">
        <v>16.7006856957689</v>
      </c>
      <c r="F596">
        <v>16.8322333513991</v>
      </c>
      <c r="G596">
        <v>13.573027123505801</v>
      </c>
      <c r="H596">
        <v>11.095310133114401</v>
      </c>
      <c r="I596">
        <v>10.9050202950048</v>
      </c>
      <c r="J596">
        <v>12.254691169631</v>
      </c>
      <c r="K596">
        <v>12.812849477382301</v>
      </c>
      <c r="L596">
        <v>12.670486139315299</v>
      </c>
      <c r="M596">
        <v>12.021401609257101</v>
      </c>
      <c r="N596">
        <v>11.513502961675201</v>
      </c>
      <c r="O596">
        <v>11.380656086524301</v>
      </c>
      <c r="P596">
        <v>11.8152702123044</v>
      </c>
      <c r="Q596">
        <v>12.2293931750496</v>
      </c>
      <c r="R596">
        <v>12.2847807726019</v>
      </c>
      <c r="S596">
        <v>11.9769324942602</v>
      </c>
      <c r="T596">
        <v>11.707272515548601</v>
      </c>
      <c r="U596">
        <v>11.6710917161972</v>
      </c>
      <c r="V596">
        <v>11.816730870977899</v>
      </c>
    </row>
    <row r="597" spans="1:22" x14ac:dyDescent="0.25">
      <c r="A597" s="12" t="s">
        <v>62</v>
      </c>
      <c r="B597" s="12" t="s">
        <v>79</v>
      </c>
      <c r="C597" s="12" t="s">
        <v>94</v>
      </c>
      <c r="D597">
        <v>14.3999960002636</v>
      </c>
      <c r="E597">
        <v>15.479006213615699</v>
      </c>
      <c r="F597">
        <v>16.631919251305501</v>
      </c>
      <c r="G597">
        <v>16.768766334058601</v>
      </c>
      <c r="H597">
        <v>13.588501004102501</v>
      </c>
      <c r="I597">
        <v>11.163107502848799</v>
      </c>
      <c r="J597">
        <v>10.983370512099601</v>
      </c>
      <c r="K597">
        <v>12.319342433428201</v>
      </c>
      <c r="L597">
        <v>12.891315866035301</v>
      </c>
      <c r="M597">
        <v>12.7811134793784</v>
      </c>
      <c r="N597">
        <v>12.1671364917794</v>
      </c>
      <c r="O597">
        <v>11.650093374460599</v>
      </c>
      <c r="P597">
        <v>11.502759756504201</v>
      </c>
      <c r="Q597">
        <v>11.918626997291</v>
      </c>
      <c r="R597">
        <v>12.307967091068701</v>
      </c>
      <c r="S597">
        <v>12.336194434077701</v>
      </c>
      <c r="T597">
        <v>12.000891991318699</v>
      </c>
      <c r="U597">
        <v>11.704209859422001</v>
      </c>
      <c r="V597">
        <v>11.638448364116099</v>
      </c>
    </row>
    <row r="598" spans="1:22" x14ac:dyDescent="0.25">
      <c r="A598" s="12" t="s">
        <v>62</v>
      </c>
      <c r="B598" s="12" t="s">
        <v>79</v>
      </c>
      <c r="C598" s="12" t="s">
        <v>95</v>
      </c>
      <c r="D598">
        <v>13.351782999470601</v>
      </c>
      <c r="E598">
        <v>14.2936173100085</v>
      </c>
      <c r="F598">
        <v>15.3641191654383</v>
      </c>
      <c r="G598">
        <v>16.504873876551802</v>
      </c>
      <c r="H598">
        <v>16.6561522501494</v>
      </c>
      <c r="I598">
        <v>13.542387968223199</v>
      </c>
      <c r="J598">
        <v>11.162495996200001</v>
      </c>
      <c r="K598">
        <v>10.991968818456201</v>
      </c>
      <c r="L598">
        <v>12.316248112426299</v>
      </c>
      <c r="M598">
        <v>12.8979900088236</v>
      </c>
      <c r="N598">
        <v>12.811078140395701</v>
      </c>
      <c r="O598">
        <v>12.194371831051001</v>
      </c>
      <c r="P598">
        <v>11.675357347904001</v>
      </c>
      <c r="Q598">
        <v>11.521181314055999</v>
      </c>
      <c r="R598">
        <v>11.9259426242077</v>
      </c>
      <c r="S598">
        <v>12.301432525912499</v>
      </c>
      <c r="T598">
        <v>12.3156805088911</v>
      </c>
      <c r="U598">
        <v>11.9673333730655</v>
      </c>
      <c r="V598">
        <v>11.657400995069599</v>
      </c>
    </row>
    <row r="599" spans="1:22" x14ac:dyDescent="0.25">
      <c r="A599" s="12" t="s">
        <v>62</v>
      </c>
      <c r="B599" s="12" t="s">
        <v>79</v>
      </c>
      <c r="C599" s="12" t="s">
        <v>96</v>
      </c>
      <c r="D599">
        <v>14.902859999915</v>
      </c>
      <c r="E599">
        <v>13.212541098359299</v>
      </c>
      <c r="F599">
        <v>14.1389869771475</v>
      </c>
      <c r="G599">
        <v>15.1977948382733</v>
      </c>
      <c r="H599">
        <v>16.333347455219101</v>
      </c>
      <c r="I599">
        <v>16.4967560999428</v>
      </c>
      <c r="J599">
        <v>13.4455538300108</v>
      </c>
      <c r="K599">
        <v>11.108861848916201</v>
      </c>
      <c r="L599">
        <v>10.9472168587118</v>
      </c>
      <c r="M599">
        <v>12.262094405234301</v>
      </c>
      <c r="N599">
        <v>12.851614639975701</v>
      </c>
      <c r="O599">
        <v>12.7646920161603</v>
      </c>
      <c r="P599">
        <v>12.1510159373601</v>
      </c>
      <c r="Q599">
        <v>11.634563596817699</v>
      </c>
      <c r="R599">
        <v>11.4781453654769</v>
      </c>
      <c r="S599">
        <v>11.8757620518368</v>
      </c>
      <c r="T599">
        <v>12.242642874308199</v>
      </c>
      <c r="U599">
        <v>12.249711652429299</v>
      </c>
      <c r="V599">
        <v>11.8963360519571</v>
      </c>
    </row>
    <row r="600" spans="1:22" x14ac:dyDescent="0.25">
      <c r="A600" s="12" t="s">
        <v>62</v>
      </c>
      <c r="B600" s="12" t="s">
        <v>79</v>
      </c>
      <c r="C600" s="12" t="s">
        <v>97</v>
      </c>
      <c r="D600">
        <v>10.774889999999999</v>
      </c>
      <c r="E600">
        <v>12.1937994594335</v>
      </c>
      <c r="F600">
        <v>12.706862012863301</v>
      </c>
      <c r="G600">
        <v>12.459068293413701</v>
      </c>
      <c r="H600">
        <v>11.6908699517125</v>
      </c>
      <c r="I600">
        <v>11.0630019137266</v>
      </c>
      <c r="J600">
        <v>10.919226020943601</v>
      </c>
      <c r="K600">
        <v>11.3934466317592</v>
      </c>
      <c r="L600">
        <v>11.869068725585199</v>
      </c>
      <c r="M600">
        <v>11.994301255374999</v>
      </c>
      <c r="N600">
        <v>11.7615312448798</v>
      </c>
      <c r="O600">
        <v>11.5587187387257</v>
      </c>
      <c r="P600">
        <v>11.595173334064601</v>
      </c>
      <c r="Q600">
        <v>11.827362703333099</v>
      </c>
      <c r="R600">
        <v>12.055912016761001</v>
      </c>
      <c r="S600">
        <v>12.126061383233401</v>
      </c>
      <c r="T600">
        <v>12.067731827097299</v>
      </c>
      <c r="U600">
        <v>12.026190547637601</v>
      </c>
      <c r="V600">
        <v>12.095928740550001</v>
      </c>
    </row>
    <row r="601" spans="1:22" x14ac:dyDescent="0.25">
      <c r="A601" s="12" t="s">
        <v>62</v>
      </c>
      <c r="B601" s="12" t="s">
        <v>79</v>
      </c>
      <c r="C601" s="12" t="s">
        <v>98</v>
      </c>
      <c r="D601">
        <v>15.5290490005784</v>
      </c>
      <c r="E601">
        <v>14.613562163272899</v>
      </c>
      <c r="F601">
        <v>12.9818029274275</v>
      </c>
      <c r="G601">
        <v>13.894090794512501</v>
      </c>
      <c r="H601">
        <v>14.9506922229625</v>
      </c>
      <c r="I601">
        <v>16.075679986582301</v>
      </c>
      <c r="J601">
        <v>16.2519337075347</v>
      </c>
      <c r="K601">
        <v>13.2733088246415</v>
      </c>
      <c r="L601">
        <v>10.988405881882001</v>
      </c>
      <c r="M601">
        <v>10.8379178374537</v>
      </c>
      <c r="N601">
        <v>12.141685864308799</v>
      </c>
      <c r="O601">
        <v>12.731296560103701</v>
      </c>
      <c r="P601">
        <v>12.6482315110001</v>
      </c>
      <c r="Q601">
        <v>12.043512509368799</v>
      </c>
      <c r="R601">
        <v>11.534357195276</v>
      </c>
      <c r="S601">
        <v>11.379762208220701</v>
      </c>
      <c r="T601">
        <v>11.7725616176107</v>
      </c>
      <c r="U601">
        <v>12.1340534290613</v>
      </c>
      <c r="V601">
        <v>12.13898209627</v>
      </c>
    </row>
    <row r="602" spans="1:22" x14ac:dyDescent="0.25">
      <c r="A602" s="12" t="s">
        <v>62</v>
      </c>
      <c r="B602" s="12" t="s">
        <v>79</v>
      </c>
      <c r="C602" s="12" t="s">
        <v>99</v>
      </c>
      <c r="D602">
        <v>14.124632999868799</v>
      </c>
      <c r="E602">
        <v>15.050753933436599</v>
      </c>
      <c r="F602">
        <v>14.178736872235801</v>
      </c>
      <c r="G602">
        <v>12.625416990438</v>
      </c>
      <c r="H602">
        <v>13.531109221977299</v>
      </c>
      <c r="I602">
        <v>14.5824060419727</v>
      </c>
      <c r="J602">
        <v>15.6901416327212</v>
      </c>
      <c r="K602">
        <v>15.879572973962199</v>
      </c>
      <c r="L602">
        <v>12.9961530751239</v>
      </c>
      <c r="M602">
        <v>10.781226275273101</v>
      </c>
      <c r="N602">
        <v>10.6457501423014</v>
      </c>
      <c r="O602">
        <v>11.932793004048699</v>
      </c>
      <c r="P602">
        <v>12.5218366349514</v>
      </c>
      <c r="Q602">
        <v>12.447683870235901</v>
      </c>
      <c r="R602">
        <v>11.8597127166354</v>
      </c>
      <c r="S602">
        <v>11.364527566784099</v>
      </c>
      <c r="T602">
        <v>11.216621479435601</v>
      </c>
      <c r="U602">
        <v>11.6069625833064</v>
      </c>
      <c r="V602">
        <v>11.9665650080911</v>
      </c>
    </row>
    <row r="603" spans="1:22" x14ac:dyDescent="0.25">
      <c r="A603" s="12" t="s">
        <v>62</v>
      </c>
      <c r="B603" s="12" t="s">
        <v>79</v>
      </c>
      <c r="C603" s="12" t="s">
        <v>100</v>
      </c>
      <c r="D603">
        <v>10.8803069993628</v>
      </c>
      <c r="E603">
        <v>13.4745713288948</v>
      </c>
      <c r="F603">
        <v>14.375362012496</v>
      </c>
      <c r="G603">
        <v>13.5617529782566</v>
      </c>
      <c r="H603">
        <v>12.117152777708901</v>
      </c>
      <c r="I603">
        <v>13.011748576285701</v>
      </c>
      <c r="J603">
        <v>14.0535145916456</v>
      </c>
      <c r="K603">
        <v>15.132831170368799</v>
      </c>
      <c r="L603">
        <v>15.3374566653145</v>
      </c>
      <c r="M603">
        <v>12.5815482587448</v>
      </c>
      <c r="N603">
        <v>10.461888253438399</v>
      </c>
      <c r="O603">
        <v>10.343588613150301</v>
      </c>
      <c r="P603">
        <v>11.6074715820356</v>
      </c>
      <c r="Q603">
        <v>12.195629492383899</v>
      </c>
      <c r="R603">
        <v>12.1366337125349</v>
      </c>
      <c r="S603">
        <v>11.576041283857</v>
      </c>
      <c r="T603">
        <v>11.1035889834773</v>
      </c>
      <c r="U603">
        <v>10.9688163309514</v>
      </c>
      <c r="V603">
        <v>11.3600024338448</v>
      </c>
    </row>
    <row r="604" spans="1:22" x14ac:dyDescent="0.25">
      <c r="A604" s="12" t="s">
        <v>62</v>
      </c>
      <c r="B604" s="12" t="s">
        <v>79</v>
      </c>
      <c r="C604" s="12" t="s">
        <v>101</v>
      </c>
      <c r="D604">
        <v>7.7076746758305497</v>
      </c>
      <c r="E604">
        <v>10.1246963436726</v>
      </c>
      <c r="F604">
        <v>12.5628207383944</v>
      </c>
      <c r="G604">
        <v>13.428159201172001</v>
      </c>
      <c r="H604">
        <v>12.692636174430699</v>
      </c>
      <c r="I604">
        <v>11.389668658180099</v>
      </c>
      <c r="J604">
        <v>12.2638403342429</v>
      </c>
      <c r="K604">
        <v>13.2857114200959</v>
      </c>
      <c r="L604">
        <v>14.323508371494199</v>
      </c>
      <c r="M604">
        <v>14.544349342831801</v>
      </c>
      <c r="N604">
        <v>11.963198981266</v>
      </c>
      <c r="O604">
        <v>9.9722712246565894</v>
      </c>
      <c r="P604">
        <v>9.8791156255118295</v>
      </c>
      <c r="Q604">
        <v>11.108160554123099</v>
      </c>
      <c r="R604">
        <v>11.6937447825644</v>
      </c>
      <c r="S604">
        <v>11.6579489706013</v>
      </c>
      <c r="T604">
        <v>11.138689742133501</v>
      </c>
      <c r="U604">
        <v>10.7011385997309</v>
      </c>
      <c r="V604">
        <v>10.588083268633101</v>
      </c>
    </row>
    <row r="605" spans="1:22" x14ac:dyDescent="0.25">
      <c r="A605" s="12" t="s">
        <v>62</v>
      </c>
      <c r="B605" s="12" t="s">
        <v>79</v>
      </c>
      <c r="C605" s="12" t="s">
        <v>102</v>
      </c>
      <c r="D605">
        <v>9.9571070823932892</v>
      </c>
      <c r="E605">
        <v>6.8473425213026804</v>
      </c>
      <c r="F605">
        <v>9.0359481539746795</v>
      </c>
      <c r="G605">
        <v>11.2491798479309</v>
      </c>
      <c r="H605">
        <v>12.062643144855</v>
      </c>
      <c r="I605">
        <v>11.4349258192428</v>
      </c>
      <c r="J605">
        <v>10.319852392493299</v>
      </c>
      <c r="K605">
        <v>11.1560969806554</v>
      </c>
      <c r="L605">
        <v>12.1442842486343</v>
      </c>
      <c r="M605">
        <v>13.1176287385031</v>
      </c>
      <c r="N605">
        <v>13.357645849929</v>
      </c>
      <c r="O605">
        <v>11.0252456077469</v>
      </c>
      <c r="P605">
        <v>9.2238254700860196</v>
      </c>
      <c r="Q605">
        <v>9.1656590816612198</v>
      </c>
      <c r="R605">
        <v>10.337862821737501</v>
      </c>
      <c r="S605">
        <v>10.916408554002301</v>
      </c>
      <c r="T605">
        <v>10.912961162882899</v>
      </c>
      <c r="U605">
        <v>10.455171827552199</v>
      </c>
      <c r="V605">
        <v>10.0702606192636</v>
      </c>
    </row>
    <row r="606" spans="1:22" x14ac:dyDescent="0.25">
      <c r="A606" s="12" t="s">
        <v>62</v>
      </c>
      <c r="B606" s="12" t="s">
        <v>79</v>
      </c>
      <c r="C606" s="12" t="s">
        <v>103</v>
      </c>
      <c r="D606">
        <v>6.6390650000000004</v>
      </c>
      <c r="E606">
        <v>8.0274411958631795</v>
      </c>
      <c r="F606">
        <v>5.6073417758857103</v>
      </c>
      <c r="G606">
        <v>7.4680304256204204</v>
      </c>
      <c r="H606">
        <v>9.3612047054204393</v>
      </c>
      <c r="I606">
        <v>10.0976198941476</v>
      </c>
      <c r="J606">
        <v>9.6135576592463803</v>
      </c>
      <c r="K606">
        <v>8.7524581157939494</v>
      </c>
      <c r="L606">
        <v>9.5274594450836805</v>
      </c>
      <c r="M606">
        <v>10.454068501799901</v>
      </c>
      <c r="N606">
        <v>11.3332032831673</v>
      </c>
      <c r="O606">
        <v>11.5962145262453</v>
      </c>
      <c r="P606">
        <v>9.6276577960417704</v>
      </c>
      <c r="Q606">
        <v>8.1036570523672395</v>
      </c>
      <c r="R606">
        <v>8.0930898848283395</v>
      </c>
      <c r="S606">
        <v>9.1754530140727493</v>
      </c>
      <c r="T606">
        <v>9.7380584135596493</v>
      </c>
      <c r="U606">
        <v>9.7804672116164699</v>
      </c>
      <c r="V606">
        <v>9.4132569832881696</v>
      </c>
    </row>
    <row r="607" spans="1:22" x14ac:dyDescent="0.25">
      <c r="A607" s="12" t="s">
        <v>62</v>
      </c>
      <c r="B607" s="12" t="s">
        <v>79</v>
      </c>
      <c r="C607" s="12" t="s">
        <v>104</v>
      </c>
      <c r="D607">
        <v>5.1573389999999897</v>
      </c>
      <c r="E607">
        <v>4.6194038334011998</v>
      </c>
      <c r="F607">
        <v>5.6419027521673</v>
      </c>
      <c r="G607">
        <v>4.0390215764481097</v>
      </c>
      <c r="H607">
        <v>5.4634804878240004</v>
      </c>
      <c r="I607">
        <v>6.9288130399250099</v>
      </c>
      <c r="J607">
        <v>7.5428789068760098</v>
      </c>
      <c r="K607">
        <v>7.2364910561775098</v>
      </c>
      <c r="L607">
        <v>6.6810430648897601</v>
      </c>
      <c r="M607">
        <v>7.35726424089329</v>
      </c>
      <c r="N607">
        <v>8.1769539613979294</v>
      </c>
      <c r="O607">
        <v>8.9231582833175391</v>
      </c>
      <c r="P607">
        <v>9.20299684411866</v>
      </c>
      <c r="Q607">
        <v>7.71590097387638</v>
      </c>
      <c r="R607">
        <v>6.5570687716204903</v>
      </c>
      <c r="S607">
        <v>6.6010944827724796</v>
      </c>
      <c r="T607">
        <v>7.5448599176709799</v>
      </c>
      <c r="U607">
        <v>8.0736404580843093</v>
      </c>
      <c r="V607">
        <v>8.1701641506307698</v>
      </c>
    </row>
    <row r="608" spans="1:22" x14ac:dyDescent="0.25">
      <c r="A608" s="12" t="s">
        <v>62</v>
      </c>
      <c r="B608" s="12" t="s">
        <v>79</v>
      </c>
      <c r="C608" s="12" t="s">
        <v>105</v>
      </c>
      <c r="D608">
        <v>2.245384</v>
      </c>
      <c r="E608">
        <v>2.8265010450827899</v>
      </c>
      <c r="F608">
        <v>2.5957650014060198</v>
      </c>
      <c r="G608">
        <v>3.22484219889607</v>
      </c>
      <c r="H608">
        <v>2.3894019777075002</v>
      </c>
      <c r="I608">
        <v>3.3078079425368601</v>
      </c>
      <c r="J608">
        <v>4.2674857240822996</v>
      </c>
      <c r="K608">
        <v>4.7177112080919201</v>
      </c>
      <c r="L608">
        <v>4.5827697778463099</v>
      </c>
      <c r="M608">
        <v>4.3249826127034696</v>
      </c>
      <c r="N608">
        <v>4.8496619092022204</v>
      </c>
      <c r="O608">
        <v>5.4959545121984998</v>
      </c>
      <c r="P608">
        <v>6.0667970103043798</v>
      </c>
      <c r="Q608">
        <v>6.3390926693635601</v>
      </c>
      <c r="R608">
        <v>5.3957261235408502</v>
      </c>
      <c r="S608">
        <v>4.6529909901591298</v>
      </c>
      <c r="T608">
        <v>4.7430970870732301</v>
      </c>
      <c r="U608">
        <v>5.4915616449308402</v>
      </c>
      <c r="V608">
        <v>5.9526444448135596</v>
      </c>
    </row>
    <row r="609" spans="1:22" x14ac:dyDescent="0.25">
      <c r="A609" s="12" t="s">
        <v>62</v>
      </c>
      <c r="B609" s="12" t="s">
        <v>79</v>
      </c>
      <c r="C609" s="12" t="s">
        <v>106</v>
      </c>
      <c r="D609">
        <v>0.53104799999999996</v>
      </c>
      <c r="E609">
        <v>0.86581402732781498</v>
      </c>
      <c r="F609">
        <v>1.12546566718869</v>
      </c>
      <c r="G609">
        <v>1.07416727890228</v>
      </c>
      <c r="H609">
        <v>1.36580000681442</v>
      </c>
      <c r="I609">
        <v>1.05720556181863</v>
      </c>
      <c r="J609">
        <v>1.5089983641939899</v>
      </c>
      <c r="K609">
        <v>1.9988047953935799</v>
      </c>
      <c r="L609">
        <v>2.2603163261381001</v>
      </c>
      <c r="M609">
        <v>2.2432429637167801</v>
      </c>
      <c r="N609">
        <v>2.1823531234370099</v>
      </c>
      <c r="O609">
        <v>2.5121634008505498</v>
      </c>
      <c r="P609">
        <v>2.9295933007921602</v>
      </c>
      <c r="Q609">
        <v>3.2964264639860699</v>
      </c>
      <c r="R609">
        <v>3.5109591755526401</v>
      </c>
      <c r="S609">
        <v>3.0556945732188399</v>
      </c>
      <c r="T609">
        <v>2.6932695898784198</v>
      </c>
      <c r="U609">
        <v>2.7993575796792798</v>
      </c>
      <c r="V609">
        <v>3.3049384181746899</v>
      </c>
    </row>
    <row r="610" spans="1:22" x14ac:dyDescent="0.25">
      <c r="A610" s="12" t="s">
        <v>62</v>
      </c>
      <c r="B610" s="12" t="s">
        <v>79</v>
      </c>
      <c r="C610" s="12" t="s">
        <v>107</v>
      </c>
      <c r="D610">
        <v>0.15089</v>
      </c>
      <c r="E610">
        <v>0.126674075811265</v>
      </c>
      <c r="F610">
        <v>0.215565286557374</v>
      </c>
      <c r="G610">
        <v>0.29242100947875699</v>
      </c>
      <c r="H610">
        <v>0.29220448338005101</v>
      </c>
      <c r="I610">
        <v>0.383412791144086</v>
      </c>
      <c r="J610">
        <v>0.31133857142774901</v>
      </c>
      <c r="K610">
        <v>0.46334455610243103</v>
      </c>
      <c r="L610">
        <v>0.63586648124006695</v>
      </c>
      <c r="M610">
        <v>0.74438300861761397</v>
      </c>
      <c r="N610">
        <v>0.76146380092885402</v>
      </c>
      <c r="O610">
        <v>0.76940241770614903</v>
      </c>
      <c r="P610">
        <v>0.91888118821026898</v>
      </c>
      <c r="Q610">
        <v>1.11333592301805</v>
      </c>
      <c r="R610">
        <v>1.28834549157074</v>
      </c>
      <c r="S610">
        <v>1.4092772832158</v>
      </c>
      <c r="T610">
        <v>1.2665925216454601</v>
      </c>
      <c r="U610">
        <v>1.1518996246681199</v>
      </c>
      <c r="V610">
        <v>1.2314664313199599</v>
      </c>
    </row>
    <row r="611" spans="1:22" x14ac:dyDescent="0.25">
      <c r="A611" s="12" t="s">
        <v>62</v>
      </c>
      <c r="B611" s="12" t="s">
        <v>79</v>
      </c>
      <c r="C611" s="12" t="s">
        <v>108</v>
      </c>
      <c r="D611">
        <v>12.994270999999999</v>
      </c>
      <c r="E611">
        <v>13.5290925440446</v>
      </c>
      <c r="F611">
        <v>13.2438748985654</v>
      </c>
      <c r="G611">
        <v>12.408216258784</v>
      </c>
      <c r="H611">
        <v>11.7251464052722</v>
      </c>
      <c r="I611">
        <v>11.572183361218</v>
      </c>
      <c r="J611">
        <v>12.0822457649348</v>
      </c>
      <c r="K611">
        <v>12.5900573299327</v>
      </c>
      <c r="L611">
        <v>12.715431316158099</v>
      </c>
      <c r="M611">
        <v>12.462897705423099</v>
      </c>
      <c r="N611">
        <v>12.254713732560701</v>
      </c>
      <c r="O611">
        <v>12.2997653829961</v>
      </c>
      <c r="P611">
        <v>12.552208382928301</v>
      </c>
      <c r="Q611">
        <v>12.802525013480601</v>
      </c>
      <c r="R611">
        <v>12.882961142642699</v>
      </c>
      <c r="S611">
        <v>12.826550783719</v>
      </c>
      <c r="T611">
        <v>12.787385039932101</v>
      </c>
      <c r="U611">
        <v>12.8659111371341</v>
      </c>
      <c r="V611">
        <v>13.0316949777164</v>
      </c>
    </row>
    <row r="612" spans="1:22" x14ac:dyDescent="0.25">
      <c r="A612" s="12" t="s">
        <v>62</v>
      </c>
      <c r="B612" s="12" t="s">
        <v>79</v>
      </c>
      <c r="C612" s="12" t="s">
        <v>109</v>
      </c>
      <c r="D612">
        <v>11.520223999999899</v>
      </c>
      <c r="E612">
        <v>11.3564382566419</v>
      </c>
      <c r="F612">
        <v>12.8588170839908</v>
      </c>
      <c r="G612">
        <v>13.410502891493801</v>
      </c>
      <c r="H612">
        <v>13.158293587371301</v>
      </c>
      <c r="I612">
        <v>12.3540721745073</v>
      </c>
      <c r="J612">
        <v>11.697764723413</v>
      </c>
      <c r="K612">
        <v>11.554457684143101</v>
      </c>
      <c r="L612">
        <v>12.0587006704932</v>
      </c>
      <c r="M612">
        <v>12.5637643856842</v>
      </c>
      <c r="N612">
        <v>12.6953582484128</v>
      </c>
      <c r="O612">
        <v>12.450425768042599</v>
      </c>
      <c r="P612">
        <v>12.243188358547901</v>
      </c>
      <c r="Q612">
        <v>12.2880640199364</v>
      </c>
      <c r="R612">
        <v>12.538771352025501</v>
      </c>
      <c r="S612">
        <v>12.785659137486901</v>
      </c>
      <c r="T612">
        <v>12.8628389367575</v>
      </c>
      <c r="U612">
        <v>12.8041633648636</v>
      </c>
      <c r="V612">
        <v>12.762562642711201</v>
      </c>
    </row>
    <row r="613" spans="1:22" x14ac:dyDescent="0.25">
      <c r="A613" s="12" t="s">
        <v>62</v>
      </c>
      <c r="B613" s="12" t="s">
        <v>79</v>
      </c>
      <c r="C613" s="12" t="s">
        <v>110</v>
      </c>
      <c r="D613">
        <v>3.5389999819873501E-3</v>
      </c>
      <c r="E613">
        <v>5.5500832902658304E-3</v>
      </c>
      <c r="F613">
        <v>5.3974709510395897E-3</v>
      </c>
      <c r="G613">
        <v>8.4248290411809892E-3</v>
      </c>
      <c r="H613">
        <v>1.32846751131052E-2</v>
      </c>
      <c r="I613">
        <v>1.3387776014917601E-2</v>
      </c>
      <c r="J613">
        <v>1.6177561146377199E-2</v>
      </c>
      <c r="K613">
        <v>1.3306850069217399E-2</v>
      </c>
      <c r="L613">
        <v>1.90598400612377E-2</v>
      </c>
      <c r="M613">
        <v>2.7068771523417599E-2</v>
      </c>
      <c r="N613">
        <v>3.3127444494214502E-2</v>
      </c>
      <c r="O613">
        <v>3.5732087687498602E-2</v>
      </c>
      <c r="P613">
        <v>3.7704480379042303E-2</v>
      </c>
      <c r="Q613">
        <v>4.6479962009456602E-2</v>
      </c>
      <c r="R613">
        <v>5.9222533006403497E-2</v>
      </c>
      <c r="S613">
        <v>7.1920153668038403E-2</v>
      </c>
      <c r="T613">
        <v>8.3517237043062104E-2</v>
      </c>
      <c r="U613">
        <v>8.3189544075153096E-2</v>
      </c>
      <c r="V613">
        <v>8.10840863317248E-2</v>
      </c>
    </row>
    <row r="614" spans="1:22" x14ac:dyDescent="0.25">
      <c r="A614" s="12" t="s">
        <v>62</v>
      </c>
      <c r="B614" s="12" t="s">
        <v>79</v>
      </c>
      <c r="C614" s="12" t="s">
        <v>111</v>
      </c>
      <c r="D614">
        <v>14.1854440013312</v>
      </c>
      <c r="E614">
        <v>11.4937262927982</v>
      </c>
      <c r="F614">
        <v>11.332641204774699</v>
      </c>
      <c r="G614">
        <v>12.828909742730399</v>
      </c>
      <c r="H614">
        <v>13.3829611157689</v>
      </c>
      <c r="I614">
        <v>13.137965577754301</v>
      </c>
      <c r="J614">
        <v>12.3429230843119</v>
      </c>
      <c r="K614">
        <v>11.6944621070331</v>
      </c>
      <c r="L614">
        <v>11.5545719739936</v>
      </c>
      <c r="M614">
        <v>12.0588442693081</v>
      </c>
      <c r="N614">
        <v>12.564019086678901</v>
      </c>
      <c r="O614">
        <v>12.694504593379101</v>
      </c>
      <c r="P614">
        <v>12.4486479146567</v>
      </c>
      <c r="Q614">
        <v>12.2410314124016</v>
      </c>
      <c r="R614">
        <v>12.2850400936599</v>
      </c>
      <c r="S614">
        <v>12.5341504206312</v>
      </c>
      <c r="T614">
        <v>12.7789127312325</v>
      </c>
      <c r="U614">
        <v>12.8538821646365</v>
      </c>
      <c r="V614">
        <v>12.7931832829561</v>
      </c>
    </row>
    <row r="615" spans="1:22" x14ac:dyDescent="0.25">
      <c r="A615" s="12" t="s">
        <v>62</v>
      </c>
      <c r="B615" s="12" t="s">
        <v>79</v>
      </c>
      <c r="C615" s="12" t="s">
        <v>112</v>
      </c>
      <c r="D615">
        <v>17.626027999695701</v>
      </c>
      <c r="E615">
        <v>14.0924997770973</v>
      </c>
      <c r="F615">
        <v>11.4367304367534</v>
      </c>
      <c r="G615">
        <v>11.280070512401601</v>
      </c>
      <c r="H615">
        <v>12.769418119138599</v>
      </c>
      <c r="I615">
        <v>13.3290902783442</v>
      </c>
      <c r="J615">
        <v>13.0962041911118</v>
      </c>
      <c r="K615">
        <v>12.315115836359899</v>
      </c>
      <c r="L615">
        <v>11.6790759461223</v>
      </c>
      <c r="M615">
        <v>11.544956579286501</v>
      </c>
      <c r="N615">
        <v>12.050511209961201</v>
      </c>
      <c r="O615">
        <v>12.554192161675401</v>
      </c>
      <c r="P615">
        <v>12.6836076660383</v>
      </c>
      <c r="Q615">
        <v>12.4370769172425</v>
      </c>
      <c r="R615">
        <v>12.229201580679501</v>
      </c>
      <c r="S615">
        <v>12.2721291584119</v>
      </c>
      <c r="T615">
        <v>12.5184761747823</v>
      </c>
      <c r="U615">
        <v>12.759851424588501</v>
      </c>
      <c r="V615">
        <v>12.831601818189901</v>
      </c>
    </row>
    <row r="616" spans="1:22" x14ac:dyDescent="0.25">
      <c r="A616" s="12" t="s">
        <v>62</v>
      </c>
      <c r="B616" s="12" t="s">
        <v>79</v>
      </c>
      <c r="C616" s="12" t="s">
        <v>113</v>
      </c>
      <c r="D616">
        <v>17.080771999311501</v>
      </c>
      <c r="E616">
        <v>17.303938543617399</v>
      </c>
      <c r="F616">
        <v>13.948628373935801</v>
      </c>
      <c r="G616">
        <v>11.3881303408569</v>
      </c>
      <c r="H616">
        <v>11.2460093648269</v>
      </c>
      <c r="I616">
        <v>12.715681500384401</v>
      </c>
      <c r="J616">
        <v>13.2927518442566</v>
      </c>
      <c r="K616">
        <v>13.099421898313</v>
      </c>
      <c r="L616">
        <v>12.363356221407701</v>
      </c>
      <c r="M616">
        <v>11.770351692110999</v>
      </c>
      <c r="N616">
        <v>11.6570681301628</v>
      </c>
      <c r="O616">
        <v>12.1551399903549</v>
      </c>
      <c r="P616">
        <v>12.6428769070525</v>
      </c>
      <c r="Q616">
        <v>12.7531215877446</v>
      </c>
      <c r="R616">
        <v>12.4882098836457</v>
      </c>
      <c r="S616">
        <v>12.2651027746931</v>
      </c>
      <c r="T616">
        <v>12.289895353114201</v>
      </c>
      <c r="U616">
        <v>12.512728356175201</v>
      </c>
      <c r="V616">
        <v>12.727896391153701</v>
      </c>
    </row>
    <row r="617" spans="1:22" x14ac:dyDescent="0.25">
      <c r="A617" s="12" t="s">
        <v>62</v>
      </c>
      <c r="B617" s="12" t="s">
        <v>79</v>
      </c>
      <c r="C617" s="12" t="s">
        <v>114</v>
      </c>
      <c r="D617">
        <v>15.473697999187699</v>
      </c>
      <c r="E617">
        <v>16.801792532181</v>
      </c>
      <c r="F617">
        <v>17.067871879243199</v>
      </c>
      <c r="G617">
        <v>13.8580898988283</v>
      </c>
      <c r="H617">
        <v>11.3873004557804</v>
      </c>
      <c r="I617">
        <v>11.2661117067071</v>
      </c>
      <c r="J617">
        <v>12.7171932230072</v>
      </c>
      <c r="K617">
        <v>13.3135679150854</v>
      </c>
      <c r="L617">
        <v>13.1650743827757</v>
      </c>
      <c r="M617">
        <v>12.4755177550415</v>
      </c>
      <c r="N617">
        <v>11.9304330387471</v>
      </c>
      <c r="O617">
        <v>11.8084092290794</v>
      </c>
      <c r="P617">
        <v>12.2923418241988</v>
      </c>
      <c r="Q617">
        <v>12.755912979389599</v>
      </c>
      <c r="R617">
        <v>12.8383853253266</v>
      </c>
      <c r="S617">
        <v>12.5451520807795</v>
      </c>
      <c r="T617">
        <v>12.294220298696001</v>
      </c>
      <c r="U617">
        <v>12.2874188247939</v>
      </c>
      <c r="V617">
        <v>12.472691044112899</v>
      </c>
    </row>
    <row r="618" spans="1:22" x14ac:dyDescent="0.25">
      <c r="A618" s="12" t="s">
        <v>62</v>
      </c>
      <c r="B618" s="12" t="s">
        <v>79</v>
      </c>
      <c r="C618" s="12" t="s">
        <v>115</v>
      </c>
      <c r="D618">
        <v>14.0906499993759</v>
      </c>
      <c r="E618">
        <v>15.1902113186361</v>
      </c>
      <c r="F618">
        <v>16.515738458145801</v>
      </c>
      <c r="G618">
        <v>16.815846999054301</v>
      </c>
      <c r="H618">
        <v>13.7309826923758</v>
      </c>
      <c r="I618">
        <v>11.3460050083601</v>
      </c>
      <c r="J618">
        <v>11.243162500541301</v>
      </c>
      <c r="K618">
        <v>12.6812031558356</v>
      </c>
      <c r="L618">
        <v>13.293921194038001</v>
      </c>
      <c r="M618">
        <v>13.1798148268629</v>
      </c>
      <c r="N618">
        <v>12.5312896708107</v>
      </c>
      <c r="O618">
        <v>11.9868664286184</v>
      </c>
      <c r="P618">
        <v>11.860405876099</v>
      </c>
      <c r="Q618">
        <v>12.333035430998301</v>
      </c>
      <c r="R618">
        <v>12.780142884399</v>
      </c>
      <c r="S618">
        <v>12.844925981524799</v>
      </c>
      <c r="T618">
        <v>12.5333965438315</v>
      </c>
      <c r="U618">
        <v>12.2638054902246</v>
      </c>
      <c r="V618">
        <v>12.234821570672899</v>
      </c>
    </row>
    <row r="619" spans="1:22" x14ac:dyDescent="0.25">
      <c r="A619" s="12" t="s">
        <v>62</v>
      </c>
      <c r="B619" s="12" t="s">
        <v>79</v>
      </c>
      <c r="C619" s="12" t="s">
        <v>116</v>
      </c>
      <c r="D619">
        <v>12.699258000075099</v>
      </c>
      <c r="E619">
        <v>13.7125861778546</v>
      </c>
      <c r="F619">
        <v>14.831096697254999</v>
      </c>
      <c r="G619">
        <v>16.151794427926699</v>
      </c>
      <c r="H619">
        <v>16.481598396852199</v>
      </c>
      <c r="I619">
        <v>13.5280571399159</v>
      </c>
      <c r="J619">
        <v>11.225364487151801</v>
      </c>
      <c r="K619">
        <v>11.1416358391735</v>
      </c>
      <c r="L619">
        <v>12.5674458261499</v>
      </c>
      <c r="M619">
        <v>13.190463688444201</v>
      </c>
      <c r="N619">
        <v>13.1086010623769</v>
      </c>
      <c r="O619">
        <v>12.471206176591499</v>
      </c>
      <c r="P619">
        <v>11.936805399585801</v>
      </c>
      <c r="Q619">
        <v>11.8122211783894</v>
      </c>
      <c r="R619">
        <v>12.2798307984483</v>
      </c>
      <c r="S619">
        <v>12.7195582519784</v>
      </c>
      <c r="T619">
        <v>12.7771132316883</v>
      </c>
      <c r="U619">
        <v>12.4601950691989</v>
      </c>
      <c r="V619">
        <v>12.184002654801899</v>
      </c>
    </row>
    <row r="620" spans="1:22" x14ac:dyDescent="0.25">
      <c r="A620" s="12" t="s">
        <v>62</v>
      </c>
      <c r="B620" s="12" t="s">
        <v>79</v>
      </c>
      <c r="C620" s="12" t="s">
        <v>117</v>
      </c>
      <c r="D620">
        <v>13.668178000155001</v>
      </c>
      <c r="E620">
        <v>12.2173575283067</v>
      </c>
      <c r="F620">
        <v>13.2332510380757</v>
      </c>
      <c r="G620">
        <v>14.363170639644601</v>
      </c>
      <c r="H620">
        <v>15.6696781734135</v>
      </c>
      <c r="I620">
        <v>16.038703099381301</v>
      </c>
      <c r="J620">
        <v>13.224088723462399</v>
      </c>
      <c r="K620">
        <v>11.0138984720144</v>
      </c>
      <c r="L620">
        <v>10.951180437906199</v>
      </c>
      <c r="M620">
        <v>12.3598617395959</v>
      </c>
      <c r="N620">
        <v>12.995461962880499</v>
      </c>
      <c r="O620">
        <v>12.9282788915675</v>
      </c>
      <c r="P620">
        <v>12.3127094735705</v>
      </c>
      <c r="Q620">
        <v>11.795149478731499</v>
      </c>
      <c r="R620">
        <v>11.678519397673099</v>
      </c>
      <c r="S620">
        <v>12.144586239367101</v>
      </c>
      <c r="T620">
        <v>12.580662948494099</v>
      </c>
      <c r="U620">
        <v>12.638600649814199</v>
      </c>
      <c r="V620">
        <v>12.325402033985601</v>
      </c>
    </row>
    <row r="621" spans="1:22" x14ac:dyDescent="0.25">
      <c r="A621" s="12" t="s">
        <v>62</v>
      </c>
      <c r="B621" s="12" t="s">
        <v>79</v>
      </c>
      <c r="C621" s="12" t="s">
        <v>118</v>
      </c>
      <c r="D621">
        <v>11.385452999999901</v>
      </c>
      <c r="E621">
        <v>12.895405369570801</v>
      </c>
      <c r="F621">
        <v>13.4413491025668</v>
      </c>
      <c r="G621">
        <v>13.1792652390395</v>
      </c>
      <c r="H621">
        <v>12.3642164229031</v>
      </c>
      <c r="I621">
        <v>11.6979109952727</v>
      </c>
      <c r="J621">
        <v>11.5513966121578</v>
      </c>
      <c r="K621">
        <v>12.057950054895899</v>
      </c>
      <c r="L621">
        <v>12.5639852664809</v>
      </c>
      <c r="M621">
        <v>12.6934563353201</v>
      </c>
      <c r="N621">
        <v>12.449600235225001</v>
      </c>
      <c r="O621">
        <v>12.242866417379201</v>
      </c>
      <c r="P621">
        <v>12.2882410883244</v>
      </c>
      <c r="Q621">
        <v>12.5401347536136</v>
      </c>
      <c r="R621">
        <v>12.788583580713601</v>
      </c>
      <c r="S621">
        <v>12.867271055471001</v>
      </c>
      <c r="T621">
        <v>12.8098715999904</v>
      </c>
      <c r="U621">
        <v>12.7695026046094</v>
      </c>
      <c r="V621">
        <v>12.846453601007299</v>
      </c>
    </row>
    <row r="622" spans="1:22" x14ac:dyDescent="0.25">
      <c r="A622" s="12" t="s">
        <v>62</v>
      </c>
      <c r="B622" s="12" t="s">
        <v>79</v>
      </c>
      <c r="C622" s="12" t="s">
        <v>119</v>
      </c>
      <c r="D622">
        <v>13.587877000117601</v>
      </c>
      <c r="E622">
        <v>12.853584491092001</v>
      </c>
      <c r="F622">
        <v>11.577427390024299</v>
      </c>
      <c r="G622">
        <v>12.5886963320949</v>
      </c>
      <c r="H622">
        <v>13.7232101638676</v>
      </c>
      <c r="I622">
        <v>15.007467989685001</v>
      </c>
      <c r="J622">
        <v>15.410186718394501</v>
      </c>
      <c r="K622">
        <v>12.7643767267774</v>
      </c>
      <c r="L622">
        <v>10.6715388967078</v>
      </c>
      <c r="M622">
        <v>10.631081497343599</v>
      </c>
      <c r="N622">
        <v>12.0174153256898</v>
      </c>
      <c r="O622">
        <v>12.657532260795</v>
      </c>
      <c r="P622">
        <v>12.612930456829901</v>
      </c>
      <c r="Q622">
        <v>12.030299754310599</v>
      </c>
      <c r="R622">
        <v>11.5399160601917</v>
      </c>
      <c r="S622">
        <v>11.4379296840525</v>
      </c>
      <c r="T622">
        <v>11.9033780176112</v>
      </c>
      <c r="U622">
        <v>12.339752985920599</v>
      </c>
      <c r="V622">
        <v>12.4050044977313</v>
      </c>
    </row>
    <row r="623" spans="1:22" x14ac:dyDescent="0.25">
      <c r="A623" s="12" t="s">
        <v>62</v>
      </c>
      <c r="B623" s="12" t="s">
        <v>79</v>
      </c>
      <c r="C623" s="12" t="s">
        <v>120</v>
      </c>
      <c r="D623">
        <v>11.6370190001895</v>
      </c>
      <c r="E623">
        <v>12.428609245795</v>
      </c>
      <c r="F623">
        <v>11.8237580023291</v>
      </c>
      <c r="G623">
        <v>10.7385039781663</v>
      </c>
      <c r="H623">
        <v>11.7368226029522</v>
      </c>
      <c r="I623">
        <v>12.859377463227601</v>
      </c>
      <c r="J623">
        <v>14.0964737767563</v>
      </c>
      <c r="K623">
        <v>14.524382144142701</v>
      </c>
      <c r="L623">
        <v>12.093644031138201</v>
      </c>
      <c r="M623">
        <v>10.153617724377099</v>
      </c>
      <c r="N623">
        <v>10.141381368986099</v>
      </c>
      <c r="O623">
        <v>11.488441335263399</v>
      </c>
      <c r="P623">
        <v>12.128710586381199</v>
      </c>
      <c r="Q623">
        <v>12.114257230805601</v>
      </c>
      <c r="R623">
        <v>11.580338454371899</v>
      </c>
      <c r="S623">
        <v>11.1303626451742</v>
      </c>
      <c r="T623">
        <v>11.0500197353127</v>
      </c>
      <c r="U623">
        <v>11.517041743397799</v>
      </c>
      <c r="V623">
        <v>11.956913250495701</v>
      </c>
    </row>
    <row r="624" spans="1:22" x14ac:dyDescent="0.25">
      <c r="A624" s="12" t="s">
        <v>62</v>
      </c>
      <c r="B624" s="12" t="s">
        <v>79</v>
      </c>
      <c r="C624" s="12" t="s">
        <v>121</v>
      </c>
      <c r="D624">
        <v>8.3191480000423397</v>
      </c>
      <c r="E624">
        <v>10.2570794781141</v>
      </c>
      <c r="F624">
        <v>11.022466674398901</v>
      </c>
      <c r="G624">
        <v>10.547689676269099</v>
      </c>
      <c r="H624">
        <v>9.6818374846341104</v>
      </c>
      <c r="I624">
        <v>10.6345942057141</v>
      </c>
      <c r="J624">
        <v>11.721844431695001</v>
      </c>
      <c r="K624">
        <v>12.8760277157225</v>
      </c>
      <c r="L624">
        <v>13.3214142856305</v>
      </c>
      <c r="M624">
        <v>11.1639227187947</v>
      </c>
      <c r="N624">
        <v>9.4198620024288502</v>
      </c>
      <c r="O624">
        <v>9.4367218379003699</v>
      </c>
      <c r="P624">
        <v>10.7199649340783</v>
      </c>
      <c r="Q624">
        <v>11.353766052169201</v>
      </c>
      <c r="R624">
        <v>11.3777374502108</v>
      </c>
      <c r="S624">
        <v>10.9107860243335</v>
      </c>
      <c r="T624">
        <v>10.516750296529001</v>
      </c>
      <c r="U624">
        <v>10.467843191676399</v>
      </c>
      <c r="V624">
        <v>10.936734262952999</v>
      </c>
    </row>
    <row r="625" spans="1:22" x14ac:dyDescent="0.25">
      <c r="A625" s="12" t="s">
        <v>62</v>
      </c>
      <c r="B625" s="12" t="s">
        <v>79</v>
      </c>
      <c r="C625" s="12" t="s">
        <v>122</v>
      </c>
      <c r="D625">
        <v>5.1759586209638098</v>
      </c>
      <c r="E625">
        <v>6.9756274750775598</v>
      </c>
      <c r="F625">
        <v>8.6635444233620191</v>
      </c>
      <c r="G625">
        <v>9.3717120737936899</v>
      </c>
      <c r="H625">
        <v>9.0456386651498697</v>
      </c>
      <c r="I625">
        <v>8.3846183206542904</v>
      </c>
      <c r="J625">
        <v>9.2670313167607201</v>
      </c>
      <c r="K625">
        <v>10.282429540553601</v>
      </c>
      <c r="L625">
        <v>11.322779396703</v>
      </c>
      <c r="M625">
        <v>11.7819006959653</v>
      </c>
      <c r="N625">
        <v>9.9439369428388993</v>
      </c>
      <c r="O625">
        <v>8.4395656354843407</v>
      </c>
      <c r="P625">
        <v>8.4838692352015102</v>
      </c>
      <c r="Q625">
        <v>9.6757173237582297</v>
      </c>
      <c r="R625">
        <v>10.291532891083801</v>
      </c>
      <c r="S625">
        <v>10.359194618700499</v>
      </c>
      <c r="T625">
        <v>9.9781222289932003</v>
      </c>
      <c r="U625">
        <v>9.6562081816181706</v>
      </c>
      <c r="V625">
        <v>9.6464713120467298</v>
      </c>
    </row>
    <row r="626" spans="1:22" x14ac:dyDescent="0.25">
      <c r="A626" s="12" t="s">
        <v>62</v>
      </c>
      <c r="B626" s="12" t="s">
        <v>79</v>
      </c>
      <c r="C626" s="12" t="s">
        <v>123</v>
      </c>
      <c r="D626">
        <v>5.7864553177966096</v>
      </c>
      <c r="E626">
        <v>4.0430956869596599</v>
      </c>
      <c r="F626">
        <v>5.4988439557495097</v>
      </c>
      <c r="G626">
        <v>6.8852660782412904</v>
      </c>
      <c r="H626">
        <v>7.5305057589734599</v>
      </c>
      <c r="I626">
        <v>7.3081891661854996</v>
      </c>
      <c r="J626">
        <v>6.8593207760435</v>
      </c>
      <c r="K626">
        <v>7.6324354508063301</v>
      </c>
      <c r="L626">
        <v>8.5451231754321597</v>
      </c>
      <c r="M626">
        <v>9.4526796783370202</v>
      </c>
      <c r="N626">
        <v>9.8924121892272492</v>
      </c>
      <c r="O626">
        <v>8.4210508527253598</v>
      </c>
      <c r="P626">
        <v>7.1963979690573199</v>
      </c>
      <c r="Q626">
        <v>7.2700964156724197</v>
      </c>
      <c r="R626">
        <v>8.3343705264156291</v>
      </c>
      <c r="S626">
        <v>8.9151633281355807</v>
      </c>
      <c r="T626">
        <v>9.0289022098007496</v>
      </c>
      <c r="U626">
        <v>8.7481628950659491</v>
      </c>
      <c r="V626">
        <v>8.5098774252214593</v>
      </c>
    </row>
    <row r="627" spans="1:22" x14ac:dyDescent="0.25">
      <c r="A627" s="12" t="s">
        <v>62</v>
      </c>
      <c r="B627" s="12" t="s">
        <v>79</v>
      </c>
      <c r="C627" s="12" t="s">
        <v>124</v>
      </c>
      <c r="D627">
        <v>3.4693469999993498</v>
      </c>
      <c r="E627">
        <v>3.96152276150685</v>
      </c>
      <c r="F627">
        <v>2.8430329220311799</v>
      </c>
      <c r="G627">
        <v>3.91358903312892</v>
      </c>
      <c r="H627">
        <v>4.9764164089634901</v>
      </c>
      <c r="I627">
        <v>5.4834586279262298</v>
      </c>
      <c r="J627">
        <v>5.3617337310813404</v>
      </c>
      <c r="K627">
        <v>5.1031974685227102</v>
      </c>
      <c r="L627">
        <v>5.7342924935645998</v>
      </c>
      <c r="M627">
        <v>6.5118547549902299</v>
      </c>
      <c r="N627">
        <v>7.23588452545681</v>
      </c>
      <c r="O627">
        <v>7.6309770504377301</v>
      </c>
      <c r="P627">
        <v>6.5636765701623201</v>
      </c>
      <c r="Q627">
        <v>5.6658397301324301</v>
      </c>
      <c r="R627">
        <v>5.7632337045310802</v>
      </c>
      <c r="S627">
        <v>6.65385544817621</v>
      </c>
      <c r="T627">
        <v>7.1784191079754001</v>
      </c>
      <c r="U627">
        <v>7.3317372761273996</v>
      </c>
      <c r="V627">
        <v>7.1612838288713201</v>
      </c>
    </row>
    <row r="628" spans="1:22" x14ac:dyDescent="0.25">
      <c r="A628" s="12" t="s">
        <v>62</v>
      </c>
      <c r="B628" s="12" t="s">
        <v>79</v>
      </c>
      <c r="C628" s="12" t="s">
        <v>125</v>
      </c>
      <c r="D628">
        <v>2.18948798789051</v>
      </c>
      <c r="E628">
        <v>2.01946166964041</v>
      </c>
      <c r="F628">
        <v>2.3228633172288302</v>
      </c>
      <c r="G628">
        <v>1.7159375604017399</v>
      </c>
      <c r="H628">
        <v>2.4157857638342302</v>
      </c>
      <c r="I628">
        <v>3.1052848815945899</v>
      </c>
      <c r="J628">
        <v>3.4588245577137702</v>
      </c>
      <c r="K628">
        <v>3.4068480158802998</v>
      </c>
      <c r="L628">
        <v>3.3025731972513399</v>
      </c>
      <c r="M628">
        <v>3.7731056561837999</v>
      </c>
      <c r="N628">
        <v>4.3526274853378304</v>
      </c>
      <c r="O628">
        <v>4.8715565442817299</v>
      </c>
      <c r="P628">
        <v>5.1812021744495098</v>
      </c>
      <c r="Q628">
        <v>4.5221586903608504</v>
      </c>
      <c r="R628">
        <v>3.9556765370223501</v>
      </c>
      <c r="S628">
        <v>4.0618833701907997</v>
      </c>
      <c r="T628">
        <v>4.7398327227213901</v>
      </c>
      <c r="U628">
        <v>5.1736964398750498</v>
      </c>
      <c r="V628">
        <v>5.3437490180729297</v>
      </c>
    </row>
    <row r="629" spans="1:22" x14ac:dyDescent="0.25">
      <c r="A629" s="12" t="s">
        <v>62</v>
      </c>
      <c r="B629" s="12" t="s">
        <v>79</v>
      </c>
      <c r="C629" s="12" t="s">
        <v>126</v>
      </c>
      <c r="D629">
        <v>0.69686699705395905</v>
      </c>
      <c r="E629">
        <v>1.0047551144853799</v>
      </c>
      <c r="F629">
        <v>0.94377626605121201</v>
      </c>
      <c r="G629">
        <v>1.0951420025652401</v>
      </c>
      <c r="H629">
        <v>0.84120699746703997</v>
      </c>
      <c r="I629">
        <v>1.20484012050011</v>
      </c>
      <c r="J629">
        <v>1.5727759079096999</v>
      </c>
      <c r="K629">
        <v>1.7706932219339799</v>
      </c>
      <c r="L629">
        <v>1.76277755530614</v>
      </c>
      <c r="M629">
        <v>1.7552052403907701</v>
      </c>
      <c r="N629">
        <v>2.0409423482992302</v>
      </c>
      <c r="O629">
        <v>2.4042884121781398</v>
      </c>
      <c r="P629">
        <v>2.7143131815394801</v>
      </c>
      <c r="Q629">
        <v>2.9236504654124</v>
      </c>
      <c r="R629">
        <v>2.5986980466221898</v>
      </c>
      <c r="S629">
        <v>2.3130054306766499</v>
      </c>
      <c r="T629">
        <v>2.4102084576902598</v>
      </c>
      <c r="U629">
        <v>2.8531687813370299</v>
      </c>
      <c r="V629">
        <v>3.1626545677435902</v>
      </c>
    </row>
    <row r="630" spans="1:22" x14ac:dyDescent="0.25">
      <c r="A630" s="12" t="s">
        <v>62</v>
      </c>
      <c r="B630" s="12" t="s">
        <v>79</v>
      </c>
      <c r="C630" s="12" t="s">
        <v>127</v>
      </c>
      <c r="D630">
        <v>0.14160199946389199</v>
      </c>
      <c r="E630">
        <v>0.234786190831169</v>
      </c>
      <c r="F630">
        <v>0.34341585692292098</v>
      </c>
      <c r="G630">
        <v>0.32702228434784802</v>
      </c>
      <c r="H630">
        <v>0.39055645813164103</v>
      </c>
      <c r="I630">
        <v>0.30595515625193598</v>
      </c>
      <c r="J630">
        <v>0.44844652646095001</v>
      </c>
      <c r="K630">
        <v>0.59397219104017995</v>
      </c>
      <c r="L630">
        <v>0.678402373741399</v>
      </c>
      <c r="M630">
        <v>0.69151829364123496</v>
      </c>
      <c r="N630">
        <v>0.70420612352272505</v>
      </c>
      <c r="O630">
        <v>0.83836353155167997</v>
      </c>
      <c r="P630">
        <v>1.01013532168217</v>
      </c>
      <c r="Q630">
        <v>1.1580884448512401</v>
      </c>
      <c r="R630">
        <v>1.2666408324676599</v>
      </c>
      <c r="S630">
        <v>1.15221975663516</v>
      </c>
      <c r="T630">
        <v>1.05077259554142</v>
      </c>
      <c r="U630">
        <v>1.1164516338764301</v>
      </c>
      <c r="V630">
        <v>1.3466872876109199</v>
      </c>
    </row>
    <row r="631" spans="1:22" x14ac:dyDescent="0.25">
      <c r="A631" s="12" t="s">
        <v>62</v>
      </c>
      <c r="B631" s="12" t="s">
        <v>79</v>
      </c>
      <c r="C631" s="12" t="s">
        <v>128</v>
      </c>
      <c r="D631">
        <v>3.4768999870507702E-2</v>
      </c>
      <c r="E631">
        <v>3.26191034834514E-2</v>
      </c>
      <c r="F631">
        <v>5.4026643303565498E-2</v>
      </c>
      <c r="G631">
        <v>8.01635441411606E-2</v>
      </c>
      <c r="H631">
        <v>7.8630365768463106E-2</v>
      </c>
      <c r="I631">
        <v>9.5102670483143595E-2</v>
      </c>
      <c r="J631">
        <v>7.5549060042441593E-2</v>
      </c>
      <c r="K631">
        <v>0.11288036782026301</v>
      </c>
      <c r="L631">
        <v>0.15205576320978201</v>
      </c>
      <c r="M631">
        <v>0.17959154791197399</v>
      </c>
      <c r="N631">
        <v>0.18633790641332701</v>
      </c>
      <c r="O631">
        <v>0.19422554469397901</v>
      </c>
      <c r="P631">
        <v>0.23638812915091501</v>
      </c>
      <c r="Q631">
        <v>0.29301184031103999</v>
      </c>
      <c r="R631">
        <v>0.34274450646074001</v>
      </c>
      <c r="S631">
        <v>0.382471743874985</v>
      </c>
      <c r="T631">
        <v>0.35911754790077699</v>
      </c>
      <c r="U631">
        <v>0.33683585661669901</v>
      </c>
      <c r="V631">
        <v>0.36677098186085599</v>
      </c>
    </row>
    <row r="632" spans="1:22" x14ac:dyDescent="0.25">
      <c r="A632" s="12" t="s">
        <v>63</v>
      </c>
      <c r="B632" s="12" t="s">
        <v>66</v>
      </c>
      <c r="C632" s="12" t="s">
        <v>87</v>
      </c>
      <c r="D632">
        <v>150.43283500000001</v>
      </c>
      <c r="E632">
        <v>142.12263451664899</v>
      </c>
      <c r="F632">
        <v>138.21800270289501</v>
      </c>
      <c r="G632">
        <v>130.56340691349899</v>
      </c>
      <c r="H632">
        <v>121.996808889809</v>
      </c>
      <c r="I632">
        <v>116.554128747774</v>
      </c>
      <c r="J632">
        <v>111.40506065944</v>
      </c>
      <c r="K632">
        <v>106.544153601072</v>
      </c>
      <c r="L632">
        <v>101.514520234451</v>
      </c>
      <c r="M632">
        <v>96.921762667782204</v>
      </c>
      <c r="N632">
        <v>92.502832861952498</v>
      </c>
      <c r="O632">
        <v>88.655793619927607</v>
      </c>
      <c r="P632">
        <v>85.408302495023506</v>
      </c>
      <c r="Q632">
        <v>82.579541931693001</v>
      </c>
      <c r="R632">
        <v>79.862398947107806</v>
      </c>
      <c r="S632">
        <v>77.117636500221494</v>
      </c>
      <c r="T632">
        <v>74.469858525694207</v>
      </c>
      <c r="U632">
        <v>72.119061500895199</v>
      </c>
      <c r="V632">
        <v>70.100633109127003</v>
      </c>
    </row>
    <row r="633" spans="1:22" x14ac:dyDescent="0.25">
      <c r="A633" s="12" t="s">
        <v>63</v>
      </c>
      <c r="B633" s="12" t="s">
        <v>66</v>
      </c>
      <c r="C633" s="12" t="s">
        <v>88</v>
      </c>
      <c r="D633">
        <v>154.186373</v>
      </c>
      <c r="E633">
        <v>148.06640308649099</v>
      </c>
      <c r="F633">
        <v>147.49993428958999</v>
      </c>
      <c r="G633">
        <v>139.724082942367</v>
      </c>
      <c r="H633">
        <v>136.01134181225001</v>
      </c>
      <c r="I633">
        <v>128.58695194582501</v>
      </c>
      <c r="J633">
        <v>120.232883167373</v>
      </c>
      <c r="K633">
        <v>114.974108287383</v>
      </c>
      <c r="L633">
        <v>109.966756691939</v>
      </c>
      <c r="M633">
        <v>105.219856298422</v>
      </c>
      <c r="N633">
        <v>100.264629279609</v>
      </c>
      <c r="O633">
        <v>95.771091296543503</v>
      </c>
      <c r="P633">
        <v>91.457819083355403</v>
      </c>
      <c r="Q633">
        <v>87.689527943109397</v>
      </c>
      <c r="R633">
        <v>84.5227431294133</v>
      </c>
      <c r="S633">
        <v>81.759551781377695</v>
      </c>
      <c r="T633">
        <v>79.111857023259901</v>
      </c>
      <c r="U633">
        <v>76.423782569522501</v>
      </c>
      <c r="V633">
        <v>73.836128332052994</v>
      </c>
    </row>
    <row r="634" spans="1:22" x14ac:dyDescent="0.25">
      <c r="A634" s="12" t="s">
        <v>63</v>
      </c>
      <c r="B634" s="12" t="s">
        <v>66</v>
      </c>
      <c r="C634" s="12" t="s">
        <v>89</v>
      </c>
      <c r="D634">
        <v>2.6463999917666198E-2</v>
      </c>
      <c r="E634">
        <v>3.9516003473692302E-2</v>
      </c>
      <c r="F634">
        <v>6.3100727109251895E-2</v>
      </c>
      <c r="G634">
        <v>9.5260582390728099E-2</v>
      </c>
      <c r="H634">
        <v>0.14611229012416199</v>
      </c>
      <c r="I634">
        <v>0.22481129844910999</v>
      </c>
      <c r="J634">
        <v>0.32706845796804501</v>
      </c>
      <c r="K634">
        <v>0.47238763855688098</v>
      </c>
      <c r="L634">
        <v>0.77494613715407001</v>
      </c>
      <c r="M634">
        <v>1.3583198244394099</v>
      </c>
      <c r="N634">
        <v>2.02166415354908</v>
      </c>
      <c r="O634">
        <v>3.00455972893125</v>
      </c>
      <c r="P634">
        <v>4.4924208877721199</v>
      </c>
      <c r="Q634">
        <v>5.9816064049239399</v>
      </c>
      <c r="R634">
        <v>7.1029427488939998</v>
      </c>
      <c r="S634">
        <v>9.2146097568449008</v>
      </c>
      <c r="T634">
        <v>12.1710147421533</v>
      </c>
      <c r="U634">
        <v>14.2550103412133</v>
      </c>
      <c r="V634">
        <v>16.086306446910001</v>
      </c>
    </row>
    <row r="635" spans="1:22" x14ac:dyDescent="0.25">
      <c r="A635" s="12" t="s">
        <v>63</v>
      </c>
      <c r="B635" s="12" t="s">
        <v>66</v>
      </c>
      <c r="C635" s="12" t="s">
        <v>90</v>
      </c>
      <c r="D635">
        <v>158.34958100185</v>
      </c>
      <c r="E635">
        <v>153.37490666022299</v>
      </c>
      <c r="F635">
        <v>147.466094411418</v>
      </c>
      <c r="G635">
        <v>146.98089440841201</v>
      </c>
      <c r="H635">
        <v>139.27476878245599</v>
      </c>
      <c r="I635">
        <v>135.60295221538399</v>
      </c>
      <c r="J635">
        <v>128.22994882227499</v>
      </c>
      <c r="K635">
        <v>119.91897941282301</v>
      </c>
      <c r="L635">
        <v>114.699054738943</v>
      </c>
      <c r="M635">
        <v>109.71333419171501</v>
      </c>
      <c r="N635">
        <v>104.98696588081199</v>
      </c>
      <c r="O635">
        <v>100.054884690359</v>
      </c>
      <c r="P635">
        <v>95.577632189677104</v>
      </c>
      <c r="Q635">
        <v>91.286066043804297</v>
      </c>
      <c r="R635">
        <v>87.533898458967698</v>
      </c>
      <c r="S635">
        <v>84.384600373324801</v>
      </c>
      <c r="T635">
        <v>81.632876560976499</v>
      </c>
      <c r="U635">
        <v>78.997538866000099</v>
      </c>
      <c r="V635">
        <v>76.321386528666494</v>
      </c>
    </row>
    <row r="636" spans="1:22" x14ac:dyDescent="0.25">
      <c r="A636" s="12" t="s">
        <v>63</v>
      </c>
      <c r="B636" s="12" t="s">
        <v>66</v>
      </c>
      <c r="C636" s="12" t="s">
        <v>91</v>
      </c>
      <c r="D636">
        <v>161.535403995443</v>
      </c>
      <c r="E636">
        <v>157.45850907283801</v>
      </c>
      <c r="F636">
        <v>152.614478167149</v>
      </c>
      <c r="G636">
        <v>146.804649216206</v>
      </c>
      <c r="H636">
        <v>146.38531653240301</v>
      </c>
      <c r="I636">
        <v>138.75791624092699</v>
      </c>
      <c r="J636">
        <v>135.132194895872</v>
      </c>
      <c r="K636">
        <v>127.81281873741899</v>
      </c>
      <c r="L636">
        <v>119.53890824114001</v>
      </c>
      <c r="M636">
        <v>114.352420899918</v>
      </c>
      <c r="N636">
        <v>109.394200437751</v>
      </c>
      <c r="O636">
        <v>104.68967604411399</v>
      </c>
      <c r="P636">
        <v>99.786528240293094</v>
      </c>
      <c r="Q636">
        <v>95.334142522108195</v>
      </c>
      <c r="R636">
        <v>91.071480005991006</v>
      </c>
      <c r="S636">
        <v>87.339993357723102</v>
      </c>
      <c r="T636">
        <v>84.209978575350306</v>
      </c>
      <c r="U636">
        <v>81.475657056965801</v>
      </c>
      <c r="V636">
        <v>78.862133804769996</v>
      </c>
    </row>
    <row r="637" spans="1:22" x14ac:dyDescent="0.25">
      <c r="A637" s="12" t="s">
        <v>63</v>
      </c>
      <c r="B637" s="12" t="s">
        <v>66</v>
      </c>
      <c r="C637" s="12" t="s">
        <v>92</v>
      </c>
      <c r="D637">
        <v>146.06094100003901</v>
      </c>
      <c r="E637">
        <v>159.629417974631</v>
      </c>
      <c r="F637">
        <v>155.92891897899301</v>
      </c>
      <c r="G637">
        <v>151.17781696595</v>
      </c>
      <c r="H637">
        <v>145.49608699082401</v>
      </c>
      <c r="I637">
        <v>145.181252559158</v>
      </c>
      <c r="J637">
        <v>137.63542826260101</v>
      </c>
      <c r="K637">
        <v>134.055060153151</v>
      </c>
      <c r="L637">
        <v>126.785875518186</v>
      </c>
      <c r="M637">
        <v>118.578619371607</v>
      </c>
      <c r="N637">
        <v>113.44479614284801</v>
      </c>
      <c r="O637">
        <v>108.581261537849</v>
      </c>
      <c r="P637">
        <v>103.974320930685</v>
      </c>
      <c r="Q637">
        <v>99.166495545814001</v>
      </c>
      <c r="R637">
        <v>94.815959753671393</v>
      </c>
      <c r="S637">
        <v>90.646752165963093</v>
      </c>
      <c r="T637">
        <v>87.004650236955797</v>
      </c>
      <c r="U637">
        <v>83.958981190386993</v>
      </c>
      <c r="V637">
        <v>81.312820282013405</v>
      </c>
    </row>
    <row r="638" spans="1:22" x14ac:dyDescent="0.25">
      <c r="A638" s="12" t="s">
        <v>63</v>
      </c>
      <c r="B638" s="12" t="s">
        <v>66</v>
      </c>
      <c r="C638" s="12" t="s">
        <v>93</v>
      </c>
      <c r="D638">
        <v>132.39708799822299</v>
      </c>
      <c r="E638">
        <v>144.29052176074001</v>
      </c>
      <c r="F638">
        <v>158.180118515543</v>
      </c>
      <c r="G638">
        <v>154.515116710564</v>
      </c>
      <c r="H638">
        <v>149.83779486619301</v>
      </c>
      <c r="I638">
        <v>144.296402982887</v>
      </c>
      <c r="J638">
        <v>144.072285514974</v>
      </c>
      <c r="K638">
        <v>136.601521718085</v>
      </c>
      <c r="L638">
        <v>133.04651091158399</v>
      </c>
      <c r="M638">
        <v>125.82627533672699</v>
      </c>
      <c r="N638">
        <v>117.680891599029</v>
      </c>
      <c r="O638">
        <v>112.644215461493</v>
      </c>
      <c r="P638">
        <v>107.870793545438</v>
      </c>
      <c r="Q638">
        <v>103.346411768119</v>
      </c>
      <c r="R638">
        <v>98.629867981644395</v>
      </c>
      <c r="S638">
        <v>94.367065926122294</v>
      </c>
      <c r="T638">
        <v>90.285389895665006</v>
      </c>
      <c r="U638">
        <v>86.726285780685203</v>
      </c>
      <c r="V638">
        <v>83.765083262265804</v>
      </c>
    </row>
    <row r="639" spans="1:22" x14ac:dyDescent="0.25">
      <c r="A639" s="12" t="s">
        <v>63</v>
      </c>
      <c r="B639" s="12" t="s">
        <v>66</v>
      </c>
      <c r="C639" s="12" t="s">
        <v>94</v>
      </c>
      <c r="D639">
        <v>136.90787799955601</v>
      </c>
      <c r="E639">
        <v>130.94224689188101</v>
      </c>
      <c r="F639">
        <v>143.04203261810599</v>
      </c>
      <c r="G639">
        <v>156.93279505233801</v>
      </c>
      <c r="H639">
        <v>153.31249953002799</v>
      </c>
      <c r="I639">
        <v>148.72319486929601</v>
      </c>
      <c r="J639">
        <v>143.29262645939201</v>
      </c>
      <c r="K639">
        <v>143.15476717160601</v>
      </c>
      <c r="L639">
        <v>135.73585339937</v>
      </c>
      <c r="M639">
        <v>132.205661272074</v>
      </c>
      <c r="N639">
        <v>125.02687334686</v>
      </c>
      <c r="O639">
        <v>116.96556523641</v>
      </c>
      <c r="P639">
        <v>112.006338768224</v>
      </c>
      <c r="Q639">
        <v>107.295396788438</v>
      </c>
      <c r="R639">
        <v>102.83509841312799</v>
      </c>
      <c r="S639">
        <v>98.179462764879105</v>
      </c>
      <c r="T639">
        <v>93.981964768464493</v>
      </c>
      <c r="U639">
        <v>89.965306219227003</v>
      </c>
      <c r="V639">
        <v>86.473716420898995</v>
      </c>
    </row>
    <row r="640" spans="1:22" x14ac:dyDescent="0.25">
      <c r="A640" s="12" t="s">
        <v>63</v>
      </c>
      <c r="B640" s="12" t="s">
        <v>66</v>
      </c>
      <c r="C640" s="12" t="s">
        <v>95</v>
      </c>
      <c r="D640">
        <v>130.118193014051</v>
      </c>
      <c r="E640">
        <v>135.377702614925</v>
      </c>
      <c r="F640">
        <v>129.67129305818801</v>
      </c>
      <c r="G640">
        <v>141.77365619381899</v>
      </c>
      <c r="H640">
        <v>155.66379499476099</v>
      </c>
      <c r="I640">
        <v>152.11913279220801</v>
      </c>
      <c r="J640">
        <v>147.62122567750899</v>
      </c>
      <c r="K640">
        <v>142.30685208821001</v>
      </c>
      <c r="L640">
        <v>142.23824968942799</v>
      </c>
      <c r="M640">
        <v>134.874569574699</v>
      </c>
      <c r="N640">
        <v>131.37072941848501</v>
      </c>
      <c r="O640">
        <v>124.258143240767</v>
      </c>
      <c r="P640">
        <v>116.275100367812</v>
      </c>
      <c r="Q640">
        <v>111.38062415951499</v>
      </c>
      <c r="R640">
        <v>106.727086725985</v>
      </c>
      <c r="S640">
        <v>102.31458250115</v>
      </c>
      <c r="T640">
        <v>97.708701124723703</v>
      </c>
      <c r="U640">
        <v>93.563987703002894</v>
      </c>
      <c r="V640">
        <v>89.604823421620296</v>
      </c>
    </row>
    <row r="641" spans="1:22" x14ac:dyDescent="0.25">
      <c r="A641" s="12" t="s">
        <v>63</v>
      </c>
      <c r="B641" s="12" t="s">
        <v>66</v>
      </c>
      <c r="C641" s="12" t="s">
        <v>96</v>
      </c>
      <c r="D641">
        <v>108.012164004711</v>
      </c>
      <c r="E641">
        <v>128.274150363877</v>
      </c>
      <c r="F641">
        <v>133.70413647377799</v>
      </c>
      <c r="G641">
        <v>128.16647401084001</v>
      </c>
      <c r="H641">
        <v>140.271409271772</v>
      </c>
      <c r="I641">
        <v>154.170140871993</v>
      </c>
      <c r="J641">
        <v>150.723492208247</v>
      </c>
      <c r="K641">
        <v>146.35078654159699</v>
      </c>
      <c r="L641">
        <v>141.153758257992</v>
      </c>
      <c r="M641">
        <v>141.15535049149599</v>
      </c>
      <c r="N641">
        <v>133.85689718745701</v>
      </c>
      <c r="O641">
        <v>130.40650177101199</v>
      </c>
      <c r="P641">
        <v>123.368998844624</v>
      </c>
      <c r="Q641">
        <v>115.465166864488</v>
      </c>
      <c r="R641">
        <v>110.640022451536</v>
      </c>
      <c r="S641">
        <v>106.039955397065</v>
      </c>
      <c r="T641">
        <v>101.67331584570501</v>
      </c>
      <c r="U641">
        <v>97.112127208060699</v>
      </c>
      <c r="V641">
        <v>93.018786755692005</v>
      </c>
    </row>
    <row r="642" spans="1:22" x14ac:dyDescent="0.25">
      <c r="A642" s="12" t="s">
        <v>63</v>
      </c>
      <c r="B642" s="12" t="s">
        <v>66</v>
      </c>
      <c r="C642" s="12" t="s">
        <v>97</v>
      </c>
      <c r="D642">
        <v>148.903469999999</v>
      </c>
      <c r="E642">
        <v>148.11522611745201</v>
      </c>
      <c r="F642">
        <v>140.259356874378</v>
      </c>
      <c r="G642">
        <v>136.49932901943299</v>
      </c>
      <c r="H642">
        <v>129.026551774821</v>
      </c>
      <c r="I642">
        <v>120.621763492776</v>
      </c>
      <c r="J642">
        <v>115.32661523287599</v>
      </c>
      <c r="K642">
        <v>110.286669998924</v>
      </c>
      <c r="L642">
        <v>105.523417403615</v>
      </c>
      <c r="M642">
        <v>100.549968025583</v>
      </c>
      <c r="N642">
        <v>96.027720361900293</v>
      </c>
      <c r="O642">
        <v>91.692967185763607</v>
      </c>
      <c r="P642">
        <v>87.899698365388204</v>
      </c>
      <c r="Q642">
        <v>84.714545760337202</v>
      </c>
      <c r="R642">
        <v>81.930828161579299</v>
      </c>
      <c r="S642">
        <v>79.268058332754407</v>
      </c>
      <c r="T642">
        <v>76.562935256298502</v>
      </c>
      <c r="U642">
        <v>73.959045383824503</v>
      </c>
      <c r="V642">
        <v>71.647173105338695</v>
      </c>
    </row>
    <row r="643" spans="1:22" x14ac:dyDescent="0.25">
      <c r="A643" s="12" t="s">
        <v>63</v>
      </c>
      <c r="B643" s="12" t="s">
        <v>66</v>
      </c>
      <c r="C643" s="12" t="s">
        <v>98</v>
      </c>
      <c r="D643">
        <v>91.795013994619396</v>
      </c>
      <c r="E643">
        <v>105.794508753399</v>
      </c>
      <c r="F643">
        <v>125.976030923181</v>
      </c>
      <c r="G643">
        <v>131.51508402937301</v>
      </c>
      <c r="H643">
        <v>126.206992809357</v>
      </c>
      <c r="I643">
        <v>138.32399536590199</v>
      </c>
      <c r="J643">
        <v>152.22497762119499</v>
      </c>
      <c r="K643">
        <v>148.92264354314901</v>
      </c>
      <c r="L643">
        <v>144.69622854577699</v>
      </c>
      <c r="M643">
        <v>139.63425417366801</v>
      </c>
      <c r="N643">
        <v>139.71004242593801</v>
      </c>
      <c r="O643">
        <v>132.50758790010599</v>
      </c>
      <c r="P643">
        <v>129.122614369216</v>
      </c>
      <c r="Q643">
        <v>122.176725443031</v>
      </c>
      <c r="R643">
        <v>114.36947555625601</v>
      </c>
      <c r="S643">
        <v>109.625469028692</v>
      </c>
      <c r="T643">
        <v>105.088313617868</v>
      </c>
      <c r="U643">
        <v>100.771844279215</v>
      </c>
      <c r="V643">
        <v>96.258602849694299</v>
      </c>
    </row>
    <row r="644" spans="1:22" x14ac:dyDescent="0.25">
      <c r="A644" s="12" t="s">
        <v>63</v>
      </c>
      <c r="B644" s="12" t="s">
        <v>66</v>
      </c>
      <c r="C644" s="12" t="s">
        <v>99</v>
      </c>
      <c r="D644">
        <v>81.705086011773503</v>
      </c>
      <c r="E644">
        <v>88.851336250881502</v>
      </c>
      <c r="F644">
        <v>102.77258159669999</v>
      </c>
      <c r="G644">
        <v>122.744998389809</v>
      </c>
      <c r="H644">
        <v>128.45069996014499</v>
      </c>
      <c r="I644">
        <v>123.479284700997</v>
      </c>
      <c r="J644">
        <v>135.61038186803401</v>
      </c>
      <c r="K644">
        <v>149.522087058311</v>
      </c>
      <c r="L644">
        <v>146.40121856069001</v>
      </c>
      <c r="M644">
        <v>142.34589266632199</v>
      </c>
      <c r="N644">
        <v>137.45609043344299</v>
      </c>
      <c r="O644">
        <v>137.6366861313</v>
      </c>
      <c r="P644">
        <v>130.567467332852</v>
      </c>
      <c r="Q644">
        <v>127.27250302233701</v>
      </c>
      <c r="R644">
        <v>120.448184258376</v>
      </c>
      <c r="S644">
        <v>112.774780821677</v>
      </c>
      <c r="T644">
        <v>108.139619304204</v>
      </c>
      <c r="U644">
        <v>103.685825405694</v>
      </c>
      <c r="V644">
        <v>99.429048498689994</v>
      </c>
    </row>
    <row r="645" spans="1:22" x14ac:dyDescent="0.25">
      <c r="A645" s="12" t="s">
        <v>63</v>
      </c>
      <c r="B645" s="12" t="s">
        <v>66</v>
      </c>
      <c r="C645" s="12" t="s">
        <v>100</v>
      </c>
      <c r="D645">
        <v>58.560495999190202</v>
      </c>
      <c r="E645">
        <v>77.509318135749098</v>
      </c>
      <c r="F645">
        <v>84.693702068987506</v>
      </c>
      <c r="G645">
        <v>98.421345890190906</v>
      </c>
      <c r="H645">
        <v>118.09497311327701</v>
      </c>
      <c r="I645">
        <v>124.03337277433801</v>
      </c>
      <c r="J645">
        <v>119.551853417495</v>
      </c>
      <c r="K645">
        <v>131.694725157542</v>
      </c>
      <c r="L645">
        <v>145.567274759394</v>
      </c>
      <c r="M645">
        <v>142.650573275022</v>
      </c>
      <c r="N645">
        <v>138.81465574722</v>
      </c>
      <c r="O645">
        <v>134.18489586855199</v>
      </c>
      <c r="P645">
        <v>134.51763683285</v>
      </c>
      <c r="Q645">
        <v>127.652568929174</v>
      </c>
      <c r="R645">
        <v>124.479625266933</v>
      </c>
      <c r="S645">
        <v>117.84431019900499</v>
      </c>
      <c r="T645">
        <v>110.364926471443</v>
      </c>
      <c r="U645">
        <v>105.88864026496999</v>
      </c>
      <c r="V645">
        <v>101.544258429378</v>
      </c>
    </row>
    <row r="646" spans="1:22" x14ac:dyDescent="0.25">
      <c r="A646" s="12" t="s">
        <v>63</v>
      </c>
      <c r="B646" s="12" t="s">
        <v>66</v>
      </c>
      <c r="C646" s="12" t="s">
        <v>101</v>
      </c>
      <c r="D646">
        <v>43.826556000734797</v>
      </c>
      <c r="E646">
        <v>53.593521179471097</v>
      </c>
      <c r="F646">
        <v>71.563710618182299</v>
      </c>
      <c r="G646">
        <v>78.731719574586407</v>
      </c>
      <c r="H646">
        <v>92.144359211312505</v>
      </c>
      <c r="I646">
        <v>111.247562036928</v>
      </c>
      <c r="J646">
        <v>117.52583370984399</v>
      </c>
      <c r="K646">
        <v>113.748664480516</v>
      </c>
      <c r="L646">
        <v>125.816011016651</v>
      </c>
      <c r="M646">
        <v>139.47681797812001</v>
      </c>
      <c r="N646">
        <v>136.80635538369299</v>
      </c>
      <c r="O646">
        <v>133.325338145166</v>
      </c>
      <c r="P646">
        <v>129.097115543331</v>
      </c>
      <c r="Q646">
        <v>129.66642593230799</v>
      </c>
      <c r="R646">
        <v>123.103448656494</v>
      </c>
      <c r="S646">
        <v>120.139703254202</v>
      </c>
      <c r="T646">
        <v>113.78837013553201</v>
      </c>
      <c r="U646">
        <v>106.61142425928701</v>
      </c>
      <c r="V646">
        <v>102.359286113095</v>
      </c>
    </row>
    <row r="647" spans="1:22" x14ac:dyDescent="0.25">
      <c r="A647" s="12" t="s">
        <v>63</v>
      </c>
      <c r="B647" s="12" t="s">
        <v>66</v>
      </c>
      <c r="C647" s="12" t="s">
        <v>102</v>
      </c>
      <c r="D647">
        <v>34.4299320012179</v>
      </c>
      <c r="E647">
        <v>37.737055524889499</v>
      </c>
      <c r="F647">
        <v>46.802612113967797</v>
      </c>
      <c r="G647">
        <v>63.249154998435799</v>
      </c>
      <c r="H647">
        <v>70.342705290670196</v>
      </c>
      <c r="I647">
        <v>83.105794477223398</v>
      </c>
      <c r="J647">
        <v>101.33322725182499</v>
      </c>
      <c r="K647">
        <v>107.954639274391</v>
      </c>
      <c r="L647">
        <v>105.123031068313</v>
      </c>
      <c r="M647">
        <v>116.85434724992299</v>
      </c>
      <c r="N647">
        <v>130.028734671948</v>
      </c>
      <c r="O647">
        <v>127.768405992789</v>
      </c>
      <c r="P647">
        <v>124.81610010491799</v>
      </c>
      <c r="Q647">
        <v>121.20767646495</v>
      </c>
      <c r="R647">
        <v>122.103299125568</v>
      </c>
      <c r="S647">
        <v>116.050175590321</v>
      </c>
      <c r="T647">
        <v>113.399086509014</v>
      </c>
      <c r="U647">
        <v>107.502709285289</v>
      </c>
      <c r="V647">
        <v>100.78268932112</v>
      </c>
    </row>
    <row r="648" spans="1:22" x14ac:dyDescent="0.25">
      <c r="A648" s="12" t="s">
        <v>63</v>
      </c>
      <c r="B648" s="12" t="s">
        <v>66</v>
      </c>
      <c r="C648" s="12" t="s">
        <v>103</v>
      </c>
      <c r="D648">
        <v>23.9014759993726</v>
      </c>
      <c r="E648">
        <v>26.847358146870899</v>
      </c>
      <c r="F648">
        <v>30.007721377039701</v>
      </c>
      <c r="G648">
        <v>37.9409635247262</v>
      </c>
      <c r="H648">
        <v>52.221398566691299</v>
      </c>
      <c r="I648">
        <v>58.960521968768703</v>
      </c>
      <c r="J648">
        <v>70.746173514783607</v>
      </c>
      <c r="K648">
        <v>87.510262919403203</v>
      </c>
      <c r="L648">
        <v>94.334814203045696</v>
      </c>
      <c r="M648">
        <v>92.593717775188097</v>
      </c>
      <c r="N648">
        <v>103.613329342038</v>
      </c>
      <c r="O648">
        <v>116.005287130998</v>
      </c>
      <c r="P648">
        <v>114.35127613398301</v>
      </c>
      <c r="Q648">
        <v>112.176948262068</v>
      </c>
      <c r="R648">
        <v>109.424033179888</v>
      </c>
      <c r="S648">
        <v>110.808499479603</v>
      </c>
      <c r="T648">
        <v>105.500718956212</v>
      </c>
      <c r="U648">
        <v>103.332065579431</v>
      </c>
      <c r="V648">
        <v>98.107682123572403</v>
      </c>
    </row>
    <row r="649" spans="1:22" x14ac:dyDescent="0.25">
      <c r="A649" s="12" t="s">
        <v>63</v>
      </c>
      <c r="B649" s="12" t="s">
        <v>66</v>
      </c>
      <c r="C649" s="12" t="s">
        <v>104</v>
      </c>
      <c r="D649">
        <v>13.145025001115</v>
      </c>
      <c r="E649">
        <v>15.9801185335209</v>
      </c>
      <c r="F649">
        <v>18.412929736468001</v>
      </c>
      <c r="G649">
        <v>21.136735178111302</v>
      </c>
      <c r="H649">
        <v>27.5027690749729</v>
      </c>
      <c r="I649">
        <v>38.798751012321098</v>
      </c>
      <c r="J649">
        <v>44.898503645236403</v>
      </c>
      <c r="K649">
        <v>55.105909729486598</v>
      </c>
      <c r="L649">
        <v>69.509581368234606</v>
      </c>
      <c r="M649">
        <v>76.123663555051195</v>
      </c>
      <c r="N649">
        <v>75.527761787863497</v>
      </c>
      <c r="O649">
        <v>85.414531875907599</v>
      </c>
      <c r="P649">
        <v>96.645303019926502</v>
      </c>
      <c r="Q649">
        <v>95.8395040710204</v>
      </c>
      <c r="R649">
        <v>94.656030740708999</v>
      </c>
      <c r="S649">
        <v>93.036011898762993</v>
      </c>
      <c r="T649">
        <v>94.992533438701003</v>
      </c>
      <c r="U649">
        <v>90.758552661835793</v>
      </c>
      <c r="V649">
        <v>89.254072339081603</v>
      </c>
    </row>
    <row r="650" spans="1:22" x14ac:dyDescent="0.25">
      <c r="A650" s="12" t="s">
        <v>63</v>
      </c>
      <c r="B650" s="12" t="s">
        <v>66</v>
      </c>
      <c r="C650" s="12" t="s">
        <v>105</v>
      </c>
      <c r="D650">
        <v>5.6180959998016897</v>
      </c>
      <c r="E650">
        <v>6.9476153337141104</v>
      </c>
      <c r="F650">
        <v>8.7840789962742694</v>
      </c>
      <c r="G650">
        <v>10.473014653780099</v>
      </c>
      <c r="H650">
        <v>12.4945571487831</v>
      </c>
      <c r="I650">
        <v>16.877993802413201</v>
      </c>
      <c r="J650">
        <v>24.709881506679299</v>
      </c>
      <c r="K650">
        <v>29.6376136063095</v>
      </c>
      <c r="L650">
        <v>37.499300841581103</v>
      </c>
      <c r="M650">
        <v>48.494975921895502</v>
      </c>
      <c r="N650">
        <v>54.281521755770299</v>
      </c>
      <c r="O650">
        <v>54.736507137420297</v>
      </c>
      <c r="P650">
        <v>62.999515229208399</v>
      </c>
      <c r="Q650">
        <v>72.550353114018407</v>
      </c>
      <c r="R650">
        <v>72.710567825683199</v>
      </c>
      <c r="S650">
        <v>72.657989739903101</v>
      </c>
      <c r="T650">
        <v>72.250240261188395</v>
      </c>
      <c r="U650">
        <v>74.776649976147894</v>
      </c>
      <c r="V650">
        <v>71.907990682892304</v>
      </c>
    </row>
    <row r="651" spans="1:22" x14ac:dyDescent="0.25">
      <c r="A651" s="12" t="s">
        <v>63</v>
      </c>
      <c r="B651" s="12" t="s">
        <v>66</v>
      </c>
      <c r="C651" s="12" t="s">
        <v>106</v>
      </c>
      <c r="D651">
        <v>1.6698989999387699</v>
      </c>
      <c r="E651">
        <v>2.1191875140635998</v>
      </c>
      <c r="F651">
        <v>2.76494115199249</v>
      </c>
      <c r="G651">
        <v>3.6769715118983499</v>
      </c>
      <c r="H651">
        <v>4.6020618756921596</v>
      </c>
      <c r="I651">
        <v>5.7591549398715101</v>
      </c>
      <c r="J651">
        <v>8.2011139188090496</v>
      </c>
      <c r="K651">
        <v>12.6164291554482</v>
      </c>
      <c r="L651">
        <v>15.879921786422299</v>
      </c>
      <c r="M651">
        <v>20.852286701572801</v>
      </c>
      <c r="N651">
        <v>27.873573163561701</v>
      </c>
      <c r="O651">
        <v>32.176261811480401</v>
      </c>
      <c r="P651">
        <v>33.304424618367797</v>
      </c>
      <c r="Q651">
        <v>39.4113904122025</v>
      </c>
      <c r="R651">
        <v>46.653448866900199</v>
      </c>
      <c r="S651">
        <v>47.660865556309098</v>
      </c>
      <c r="T651">
        <v>48.514397187647297</v>
      </c>
      <c r="U651">
        <v>49.143313644924298</v>
      </c>
      <c r="V651">
        <v>51.9555513389586</v>
      </c>
    </row>
    <row r="652" spans="1:22" x14ac:dyDescent="0.25">
      <c r="A652" s="12" t="s">
        <v>63</v>
      </c>
      <c r="B652" s="12" t="s">
        <v>66</v>
      </c>
      <c r="C652" s="12" t="s">
        <v>107</v>
      </c>
      <c r="D652">
        <v>0.27240399986834901</v>
      </c>
      <c r="E652">
        <v>0.39791601278428901</v>
      </c>
      <c r="F652">
        <v>0.54322341390545303</v>
      </c>
      <c r="G652">
        <v>0.75765282019010805</v>
      </c>
      <c r="H652">
        <v>1.0779037545619901</v>
      </c>
      <c r="I652">
        <v>1.4287910398202599</v>
      </c>
      <c r="J652">
        <v>1.90546019424141</v>
      </c>
      <c r="K652">
        <v>2.8954978547619499</v>
      </c>
      <c r="L652">
        <v>4.7384242702403396</v>
      </c>
      <c r="M652">
        <v>6.3165832137519997</v>
      </c>
      <c r="N652">
        <v>8.7097892600249693</v>
      </c>
      <c r="O652">
        <v>12.144060368601799</v>
      </c>
      <c r="P652">
        <v>14.677353855362</v>
      </c>
      <c r="Q652">
        <v>15.800429767578599</v>
      </c>
      <c r="R652">
        <v>19.480602530712201</v>
      </c>
      <c r="S652">
        <v>24.030882735941699</v>
      </c>
      <c r="T652">
        <v>25.327534299175799</v>
      </c>
      <c r="U652">
        <v>26.5506928233042</v>
      </c>
      <c r="V652">
        <v>27.652934769078001</v>
      </c>
    </row>
    <row r="653" spans="1:22" x14ac:dyDescent="0.25">
      <c r="A653" s="12" t="s">
        <v>63</v>
      </c>
      <c r="B653" s="12" t="s">
        <v>66</v>
      </c>
      <c r="C653" s="12" t="s">
        <v>108</v>
      </c>
      <c r="D653">
        <v>165.978024</v>
      </c>
      <c r="E653">
        <v>155.53531675248001</v>
      </c>
      <c r="F653">
        <v>150.32768238533799</v>
      </c>
      <c r="G653">
        <v>141.394747722175</v>
      </c>
      <c r="H653">
        <v>131.61546189091101</v>
      </c>
      <c r="I653">
        <v>125.413601891382</v>
      </c>
      <c r="J653">
        <v>119.502383180083</v>
      </c>
      <c r="K653">
        <v>113.98891973904</v>
      </c>
      <c r="L653">
        <v>108.31726744939699</v>
      </c>
      <c r="M653">
        <v>103.18435199743099</v>
      </c>
      <c r="N653">
        <v>98.289931899985802</v>
      </c>
      <c r="O653">
        <v>94.033526284946504</v>
      </c>
      <c r="P653">
        <v>90.535486935370301</v>
      </c>
      <c r="Q653">
        <v>87.459416374609603</v>
      </c>
      <c r="R653">
        <v>84.522028067540504</v>
      </c>
      <c r="S653">
        <v>81.575271578798194</v>
      </c>
      <c r="T653">
        <v>78.738722601087304</v>
      </c>
      <c r="U653">
        <v>76.2201643336724</v>
      </c>
      <c r="V653">
        <v>74.061283535764701</v>
      </c>
    </row>
    <row r="654" spans="1:22" x14ac:dyDescent="0.25">
      <c r="A654" s="12" t="s">
        <v>63</v>
      </c>
      <c r="B654" s="12" t="s">
        <v>66</v>
      </c>
      <c r="C654" s="12" t="s">
        <v>109</v>
      </c>
      <c r="D654">
        <v>170.32202999999899</v>
      </c>
      <c r="E654">
        <v>164.163061140672</v>
      </c>
      <c r="F654">
        <v>163.05598046726601</v>
      </c>
      <c r="G654">
        <v>153.07024171485301</v>
      </c>
      <c r="H654">
        <v>148.01794911468301</v>
      </c>
      <c r="I654">
        <v>139.297259589719</v>
      </c>
      <c r="J654">
        <v>129.740249528335</v>
      </c>
      <c r="K654">
        <v>123.706117428829</v>
      </c>
      <c r="L654">
        <v>117.95041442969</v>
      </c>
      <c r="M654">
        <v>112.532989651428</v>
      </c>
      <c r="N654">
        <v>106.93600946310499</v>
      </c>
      <c r="O654">
        <v>101.883659517669</v>
      </c>
      <c r="P654">
        <v>97.088375363502095</v>
      </c>
      <c r="Q654">
        <v>92.928224962128994</v>
      </c>
      <c r="R654">
        <v>89.493180808706995</v>
      </c>
      <c r="S654">
        <v>86.485925721789997</v>
      </c>
      <c r="T654">
        <v>83.623064422486905</v>
      </c>
      <c r="U654">
        <v>80.743358732512505</v>
      </c>
      <c r="V654">
        <v>77.975689986551799</v>
      </c>
    </row>
    <row r="655" spans="1:22" x14ac:dyDescent="0.25">
      <c r="A655" s="12" t="s">
        <v>63</v>
      </c>
      <c r="B655" s="12" t="s">
        <v>66</v>
      </c>
      <c r="C655" s="12" t="s">
        <v>110</v>
      </c>
      <c r="D655">
        <v>1.45359999661753E-2</v>
      </c>
      <c r="E655">
        <v>2.0040729733016901E-2</v>
      </c>
      <c r="F655">
        <v>2.9748999402681699E-2</v>
      </c>
      <c r="G655">
        <v>4.1688336877529701E-2</v>
      </c>
      <c r="H655">
        <v>5.9798006918885101E-2</v>
      </c>
      <c r="I655">
        <v>8.8877028430806596E-2</v>
      </c>
      <c r="J655">
        <v>0.12680550901794199</v>
      </c>
      <c r="K655">
        <v>0.18277678070127601</v>
      </c>
      <c r="L655">
        <v>0.29593032893145299</v>
      </c>
      <c r="M655">
        <v>0.53596066053731695</v>
      </c>
      <c r="N655">
        <v>0.79608371727560301</v>
      </c>
      <c r="O655">
        <v>1.17402851022878</v>
      </c>
      <c r="P655">
        <v>1.79229125423087</v>
      </c>
      <c r="Q655">
        <v>2.4221777025376499</v>
      </c>
      <c r="R655">
        <v>2.9589237385027598</v>
      </c>
      <c r="S655">
        <v>4.0038284978802796</v>
      </c>
      <c r="T655">
        <v>5.5485985736248598</v>
      </c>
      <c r="U655">
        <v>6.8034621211592601</v>
      </c>
      <c r="V655">
        <v>8.03231278741967</v>
      </c>
    </row>
    <row r="656" spans="1:22" x14ac:dyDescent="0.25">
      <c r="A656" s="12" t="s">
        <v>63</v>
      </c>
      <c r="B656" s="12" t="s">
        <v>66</v>
      </c>
      <c r="C656" s="12" t="s">
        <v>111</v>
      </c>
      <c r="D656">
        <v>173.65257899725</v>
      </c>
      <c r="E656">
        <v>169.372976196818</v>
      </c>
      <c r="F656">
        <v>163.406501249645</v>
      </c>
      <c r="G656">
        <v>162.381121011548</v>
      </c>
      <c r="H656">
        <v>152.47366350403399</v>
      </c>
      <c r="I656">
        <v>147.47898934141099</v>
      </c>
      <c r="J656">
        <v>138.81453022849399</v>
      </c>
      <c r="K656">
        <v>129.32165419508399</v>
      </c>
      <c r="L656">
        <v>123.332785153847</v>
      </c>
      <c r="M656">
        <v>117.608502106958</v>
      </c>
      <c r="N656">
        <v>112.213932420487</v>
      </c>
      <c r="O656">
        <v>106.64120482005799</v>
      </c>
      <c r="P656">
        <v>101.61411141047201</v>
      </c>
      <c r="Q656">
        <v>96.839748930991504</v>
      </c>
      <c r="R656">
        <v>92.700053278444997</v>
      </c>
      <c r="S656">
        <v>89.285250938835404</v>
      </c>
      <c r="T656">
        <v>86.293387063459903</v>
      </c>
      <c r="U656">
        <v>83.445746386573703</v>
      </c>
      <c r="V656">
        <v>80.581690357392503</v>
      </c>
    </row>
    <row r="657" spans="1:22" x14ac:dyDescent="0.25">
      <c r="A657" s="12" t="s">
        <v>63</v>
      </c>
      <c r="B657" s="12" t="s">
        <v>66</v>
      </c>
      <c r="C657" s="12" t="s">
        <v>112</v>
      </c>
      <c r="D657">
        <v>173.40429485045601</v>
      </c>
      <c r="E657">
        <v>172.40912366578399</v>
      </c>
      <c r="F657">
        <v>168.257441326383</v>
      </c>
      <c r="G657">
        <v>162.396265531946</v>
      </c>
      <c r="H657">
        <v>161.46305762308</v>
      </c>
      <c r="I657">
        <v>151.66122656936099</v>
      </c>
      <c r="J657">
        <v>146.75334955711099</v>
      </c>
      <c r="K657">
        <v>138.169361308915</v>
      </c>
      <c r="L657">
        <v>128.74227011646701</v>
      </c>
      <c r="M657">
        <v>122.80277223658101</v>
      </c>
      <c r="N657">
        <v>117.115392935082</v>
      </c>
      <c r="O657">
        <v>111.759495526953</v>
      </c>
      <c r="P657">
        <v>106.21895416805199</v>
      </c>
      <c r="Q657">
        <v>101.226556221633</v>
      </c>
      <c r="R657">
        <v>96.490004316954298</v>
      </c>
      <c r="S657">
        <v>92.380164912968297</v>
      </c>
      <c r="T657">
        <v>88.991307558689599</v>
      </c>
      <c r="U657">
        <v>86.023075962735504</v>
      </c>
      <c r="V657">
        <v>83.201829646671996</v>
      </c>
    </row>
    <row r="658" spans="1:22" x14ac:dyDescent="0.25">
      <c r="A658" s="12" t="s">
        <v>63</v>
      </c>
      <c r="B658" s="12" t="s">
        <v>66</v>
      </c>
      <c r="C658" s="12" t="s">
        <v>113</v>
      </c>
      <c r="D658">
        <v>153.90900599774801</v>
      </c>
      <c r="E658">
        <v>170.893817052066</v>
      </c>
      <c r="F658">
        <v>170.28441503822501</v>
      </c>
      <c r="G658">
        <v>166.24448458784099</v>
      </c>
      <c r="H658">
        <v>160.56750623736599</v>
      </c>
      <c r="I658">
        <v>159.759989224545</v>
      </c>
      <c r="J658">
        <v>150.119117274503</v>
      </c>
      <c r="K658">
        <v>145.29861400982699</v>
      </c>
      <c r="L658">
        <v>136.810140154739</v>
      </c>
      <c r="M658">
        <v>127.48575620686999</v>
      </c>
      <c r="N658">
        <v>121.618863903796</v>
      </c>
      <c r="O658">
        <v>116.057723016249</v>
      </c>
      <c r="P658">
        <v>110.813336070194</v>
      </c>
      <c r="Q658">
        <v>105.387526568219</v>
      </c>
      <c r="R658">
        <v>100.515164131186</v>
      </c>
      <c r="S658">
        <v>95.890486387036702</v>
      </c>
      <c r="T658">
        <v>91.884813623839406</v>
      </c>
      <c r="U658">
        <v>88.593090895330405</v>
      </c>
      <c r="V658">
        <v>85.722798493471899</v>
      </c>
    </row>
    <row r="659" spans="1:22" x14ac:dyDescent="0.25">
      <c r="A659" s="12" t="s">
        <v>63</v>
      </c>
      <c r="B659" s="12" t="s">
        <v>66</v>
      </c>
      <c r="C659" s="12" t="s">
        <v>114</v>
      </c>
      <c r="D659">
        <v>138.18816900558301</v>
      </c>
      <c r="E659">
        <v>151.465083049475</v>
      </c>
      <c r="F659">
        <v>168.740332620679</v>
      </c>
      <c r="G659">
        <v>168.154255521468</v>
      </c>
      <c r="H659">
        <v>164.257873581257</v>
      </c>
      <c r="I659">
        <v>158.77026298214699</v>
      </c>
      <c r="J659">
        <v>158.12056391530299</v>
      </c>
      <c r="K659">
        <v>148.622505594769</v>
      </c>
      <c r="L659">
        <v>143.872890513024</v>
      </c>
      <c r="M659">
        <v>135.476853564495</v>
      </c>
      <c r="N659">
        <v>126.248022960838</v>
      </c>
      <c r="O659">
        <v>120.517450962065</v>
      </c>
      <c r="P659">
        <v>115.067773094304</v>
      </c>
      <c r="Q659">
        <v>109.93019935549</v>
      </c>
      <c r="R659">
        <v>104.618071877158</v>
      </c>
      <c r="S659">
        <v>99.856011491452406</v>
      </c>
      <c r="T659">
        <v>95.339408672372301</v>
      </c>
      <c r="U659">
        <v>91.434695221905599</v>
      </c>
      <c r="V659">
        <v>88.241412013210706</v>
      </c>
    </row>
    <row r="660" spans="1:22" x14ac:dyDescent="0.25">
      <c r="A660" s="12" t="s">
        <v>63</v>
      </c>
      <c r="B660" s="12" t="s">
        <v>66</v>
      </c>
      <c r="C660" s="12" t="s">
        <v>115</v>
      </c>
      <c r="D660">
        <v>141.946502994252</v>
      </c>
      <c r="E660">
        <v>136.00206780523999</v>
      </c>
      <c r="F660">
        <v>149.47293054285399</v>
      </c>
      <c r="G660">
        <v>166.683848154229</v>
      </c>
      <c r="H660">
        <v>166.19204190192599</v>
      </c>
      <c r="I660">
        <v>162.44176960856399</v>
      </c>
      <c r="J660">
        <v>157.167361406862</v>
      </c>
      <c r="K660">
        <v>156.65834915940999</v>
      </c>
      <c r="L660">
        <v>147.28216222304499</v>
      </c>
      <c r="M660">
        <v>142.599477888558</v>
      </c>
      <c r="N660">
        <v>134.28445623222601</v>
      </c>
      <c r="O660">
        <v>125.186616465933</v>
      </c>
      <c r="P660">
        <v>119.558445682963</v>
      </c>
      <c r="Q660">
        <v>114.198685011105</v>
      </c>
      <c r="R660">
        <v>109.147869126256</v>
      </c>
      <c r="S660">
        <v>103.91838067428201</v>
      </c>
      <c r="T660">
        <v>99.242105728350495</v>
      </c>
      <c r="U660">
        <v>94.810372542279794</v>
      </c>
      <c r="V660">
        <v>90.988661117659603</v>
      </c>
    </row>
    <row r="661" spans="1:22" x14ac:dyDescent="0.25">
      <c r="A661" s="12" t="s">
        <v>63</v>
      </c>
      <c r="B661" s="12" t="s">
        <v>66</v>
      </c>
      <c r="C661" s="12" t="s">
        <v>116</v>
      </c>
      <c r="D661">
        <v>135.47689606433201</v>
      </c>
      <c r="E661">
        <v>139.47739543808399</v>
      </c>
      <c r="F661">
        <v>133.893009944103</v>
      </c>
      <c r="G661">
        <v>147.326446253059</v>
      </c>
      <c r="H661">
        <v>164.501630547844</v>
      </c>
      <c r="I661">
        <v>164.10534324207299</v>
      </c>
      <c r="J661">
        <v>160.56096294754099</v>
      </c>
      <c r="K661">
        <v>155.49574199046901</v>
      </c>
      <c r="L661">
        <v>155.11212284447399</v>
      </c>
      <c r="M661">
        <v>145.86460858836099</v>
      </c>
      <c r="N661">
        <v>141.25027597378099</v>
      </c>
      <c r="O661">
        <v>133.05353464533999</v>
      </c>
      <c r="P661">
        <v>124.073601607257</v>
      </c>
      <c r="Q661">
        <v>118.544792295626</v>
      </c>
      <c r="R661">
        <v>113.271229930484</v>
      </c>
      <c r="S661">
        <v>108.292153657279</v>
      </c>
      <c r="T661">
        <v>103.13369206676499</v>
      </c>
      <c r="U661">
        <v>98.532164552215306</v>
      </c>
      <c r="V661">
        <v>94.177373599837097</v>
      </c>
    </row>
    <row r="662" spans="1:22" x14ac:dyDescent="0.25">
      <c r="A662" s="12" t="s">
        <v>63</v>
      </c>
      <c r="B662" s="12" t="s">
        <v>66</v>
      </c>
      <c r="C662" s="12" t="s">
        <v>117</v>
      </c>
      <c r="D662">
        <v>111.765920998149</v>
      </c>
      <c r="E662">
        <v>132.446068706544</v>
      </c>
      <c r="F662">
        <v>136.67889321582899</v>
      </c>
      <c r="G662">
        <v>131.35619169374399</v>
      </c>
      <c r="H662">
        <v>144.76574155087599</v>
      </c>
      <c r="I662">
        <v>161.861349747719</v>
      </c>
      <c r="J662">
        <v>161.62411964385601</v>
      </c>
      <c r="K662">
        <v>158.31377431356299</v>
      </c>
      <c r="L662">
        <v>153.45982477510501</v>
      </c>
      <c r="M662">
        <v>153.20713360273601</v>
      </c>
      <c r="N662">
        <v>144.10428858431499</v>
      </c>
      <c r="O662">
        <v>139.59558871217601</v>
      </c>
      <c r="P662">
        <v>131.527873571849</v>
      </c>
      <c r="Q662">
        <v>122.68329222125099</v>
      </c>
      <c r="R662">
        <v>117.265518490771</v>
      </c>
      <c r="S662">
        <v>112.079454222511</v>
      </c>
      <c r="T662">
        <v>107.173259190943</v>
      </c>
      <c r="U662">
        <v>102.08554470061</v>
      </c>
      <c r="V662">
        <v>97.559553411048995</v>
      </c>
    </row>
    <row r="663" spans="1:22" x14ac:dyDescent="0.25">
      <c r="A663" s="12" t="s">
        <v>63</v>
      </c>
      <c r="B663" s="12" t="s">
        <v>66</v>
      </c>
      <c r="C663" s="12" t="s">
        <v>118</v>
      </c>
      <c r="D663">
        <v>165.097365</v>
      </c>
      <c r="E663">
        <v>163.78457337011801</v>
      </c>
      <c r="F663">
        <v>153.71391945484299</v>
      </c>
      <c r="G663">
        <v>148.61209978217201</v>
      </c>
      <c r="H663">
        <v>139.81876258507199</v>
      </c>
      <c r="I663">
        <v>130.20808086751799</v>
      </c>
      <c r="J663">
        <v>124.12528287235899</v>
      </c>
      <c r="K663">
        <v>118.33509853028499</v>
      </c>
      <c r="L663">
        <v>112.899269298229</v>
      </c>
      <c r="M663">
        <v>107.28564976299801</v>
      </c>
      <c r="N663">
        <v>102.208578744055</v>
      </c>
      <c r="O663">
        <v>97.384750043564694</v>
      </c>
      <c r="P663">
        <v>93.202399672860196</v>
      </c>
      <c r="Q663">
        <v>89.746937191689796</v>
      </c>
      <c r="R663">
        <v>86.719331288682298</v>
      </c>
      <c r="S663">
        <v>83.838491285736396</v>
      </c>
      <c r="T663">
        <v>80.939607670890396</v>
      </c>
      <c r="U663">
        <v>78.152529147016295</v>
      </c>
      <c r="V663">
        <v>75.680546500134994</v>
      </c>
    </row>
    <row r="664" spans="1:22" x14ac:dyDescent="0.25">
      <c r="A664" s="12" t="s">
        <v>63</v>
      </c>
      <c r="B664" s="12" t="s">
        <v>66</v>
      </c>
      <c r="C664" s="12" t="s">
        <v>119</v>
      </c>
      <c r="D664">
        <v>95.747774999707801</v>
      </c>
      <c r="E664">
        <v>108.131212203465</v>
      </c>
      <c r="F664">
        <v>128.61089601172901</v>
      </c>
      <c r="G664">
        <v>132.994449101931</v>
      </c>
      <c r="H664">
        <v>128.01767301383799</v>
      </c>
      <c r="I664">
        <v>141.36085042561999</v>
      </c>
      <c r="J664">
        <v>158.368571072995</v>
      </c>
      <c r="K664">
        <v>158.33034110145999</v>
      </c>
      <c r="L664">
        <v>155.27174645207199</v>
      </c>
      <c r="M664">
        <v>150.66426320126399</v>
      </c>
      <c r="N664">
        <v>150.55472721540599</v>
      </c>
      <c r="O664">
        <v>141.64869845060801</v>
      </c>
      <c r="P664">
        <v>137.27028764012601</v>
      </c>
      <c r="Q664">
        <v>129.375124405479</v>
      </c>
      <c r="R664">
        <v>120.705417943724</v>
      </c>
      <c r="S664">
        <v>115.42600829524601</v>
      </c>
      <c r="T664">
        <v>110.349930198962</v>
      </c>
      <c r="U664">
        <v>105.532447878117</v>
      </c>
      <c r="V664">
        <v>100.524816603755</v>
      </c>
    </row>
    <row r="665" spans="1:22" x14ac:dyDescent="0.25">
      <c r="A665" s="12" t="s">
        <v>63</v>
      </c>
      <c r="B665" s="12" t="s">
        <v>66</v>
      </c>
      <c r="C665" s="12" t="s">
        <v>120</v>
      </c>
      <c r="D665">
        <v>84.537542966069097</v>
      </c>
      <c r="E665">
        <v>90.985054535999794</v>
      </c>
      <c r="F665">
        <v>103.19792243461799</v>
      </c>
      <c r="G665">
        <v>123.252069614607</v>
      </c>
      <c r="H665">
        <v>127.830325152203</v>
      </c>
      <c r="I665">
        <v>123.32752087406899</v>
      </c>
      <c r="J665">
        <v>136.559199743059</v>
      </c>
      <c r="K665">
        <v>153.44494150473199</v>
      </c>
      <c r="L665">
        <v>153.60571120716099</v>
      </c>
      <c r="M665">
        <v>150.84041219413001</v>
      </c>
      <c r="N665">
        <v>146.54716063696401</v>
      </c>
      <c r="O665">
        <v>146.622750703783</v>
      </c>
      <c r="P665">
        <v>138.00694120283001</v>
      </c>
      <c r="Q665">
        <v>133.81559645951</v>
      </c>
      <c r="R665">
        <v>126.162086428744</v>
      </c>
      <c r="S665">
        <v>117.745478090964</v>
      </c>
      <c r="T665">
        <v>112.662388907832</v>
      </c>
      <c r="U665">
        <v>107.74192397530101</v>
      </c>
      <c r="V665">
        <v>103.03694109862199</v>
      </c>
    </row>
    <row r="666" spans="1:22" x14ac:dyDescent="0.25">
      <c r="A666" s="12" t="s">
        <v>63</v>
      </c>
      <c r="B666" s="12" t="s">
        <v>66</v>
      </c>
      <c r="C666" s="12" t="s">
        <v>121</v>
      </c>
      <c r="D666">
        <v>57.743876003862702</v>
      </c>
      <c r="E666">
        <v>77.939224112142298</v>
      </c>
      <c r="F666">
        <v>84.386471461694498</v>
      </c>
      <c r="G666">
        <v>96.236298210081799</v>
      </c>
      <c r="H666">
        <v>115.605260558529</v>
      </c>
      <c r="I666">
        <v>120.489713634064</v>
      </c>
      <c r="J666">
        <v>116.61008024272699</v>
      </c>
      <c r="K666">
        <v>129.69360654348799</v>
      </c>
      <c r="L666">
        <v>146.27893271488099</v>
      </c>
      <c r="M666">
        <v>146.62859917788199</v>
      </c>
      <c r="N666">
        <v>144.24643006213799</v>
      </c>
      <c r="O666">
        <v>140.390087397629</v>
      </c>
      <c r="P666">
        <v>140.75945236497401</v>
      </c>
      <c r="Q666">
        <v>132.57943716192</v>
      </c>
      <c r="R666">
        <v>128.65483909006599</v>
      </c>
      <c r="S666">
        <v>121.372822306869</v>
      </c>
      <c r="T666">
        <v>113.335466667199</v>
      </c>
      <c r="U666">
        <v>108.543144452805</v>
      </c>
      <c r="V666">
        <v>103.834658195063</v>
      </c>
    </row>
    <row r="667" spans="1:22" x14ac:dyDescent="0.25">
      <c r="A667" s="12" t="s">
        <v>63</v>
      </c>
      <c r="B667" s="12" t="s">
        <v>66</v>
      </c>
      <c r="C667" s="12" t="s">
        <v>122</v>
      </c>
      <c r="D667">
        <v>41.721409016008103</v>
      </c>
      <c r="E667">
        <v>50.535329387899203</v>
      </c>
      <c r="F667">
        <v>68.993056049909001</v>
      </c>
      <c r="G667">
        <v>75.366946310300605</v>
      </c>
      <c r="H667">
        <v>86.594923618099003</v>
      </c>
      <c r="I667">
        <v>104.933000643924</v>
      </c>
      <c r="J667">
        <v>110.15536809400299</v>
      </c>
      <c r="K667">
        <v>107.231561839394</v>
      </c>
      <c r="L667">
        <v>119.943920702567</v>
      </c>
      <c r="M667">
        <v>135.882446403579</v>
      </c>
      <c r="N667">
        <v>136.44833574557299</v>
      </c>
      <c r="O667">
        <v>134.60159052663201</v>
      </c>
      <c r="P667">
        <v>131.414744762433</v>
      </c>
      <c r="Q667">
        <v>132.18743610251499</v>
      </c>
      <c r="R667">
        <v>124.636590317274</v>
      </c>
      <c r="S667">
        <v>121.124382467177</v>
      </c>
      <c r="T667">
        <v>114.393056027574</v>
      </c>
      <c r="U667">
        <v>106.919836167573</v>
      </c>
      <c r="V667">
        <v>102.527946453311</v>
      </c>
    </row>
    <row r="668" spans="1:22" x14ac:dyDescent="0.25">
      <c r="A668" s="12" t="s">
        <v>63</v>
      </c>
      <c r="B668" s="12" t="s">
        <v>66</v>
      </c>
      <c r="C668" s="12" t="s">
        <v>123</v>
      </c>
      <c r="D668">
        <v>31.0653079981346</v>
      </c>
      <c r="E668">
        <v>33.730249863782298</v>
      </c>
      <c r="F668">
        <v>41.489191049672201</v>
      </c>
      <c r="G668">
        <v>57.536603902495301</v>
      </c>
      <c r="H668">
        <v>63.6522680563357</v>
      </c>
      <c r="I668">
        <v>73.996640086342097</v>
      </c>
      <c r="J668">
        <v>90.7594349067747</v>
      </c>
      <c r="K668">
        <v>96.365969842873596</v>
      </c>
      <c r="L668">
        <v>94.583815114578897</v>
      </c>
      <c r="M668">
        <v>106.52092273849399</v>
      </c>
      <c r="N668">
        <v>121.364021207077</v>
      </c>
      <c r="O668">
        <v>122.24679826300201</v>
      </c>
      <c r="P668">
        <v>121.143889022794</v>
      </c>
      <c r="Q668">
        <v>118.84048016115401</v>
      </c>
      <c r="R668">
        <v>120.111372011264</v>
      </c>
      <c r="S668">
        <v>113.477980695056</v>
      </c>
      <c r="T668">
        <v>110.54894419372999</v>
      </c>
      <c r="U668">
        <v>104.6071945149</v>
      </c>
      <c r="V668">
        <v>97.919912954788302</v>
      </c>
    </row>
    <row r="669" spans="1:22" x14ac:dyDescent="0.25">
      <c r="A669" s="12" t="s">
        <v>63</v>
      </c>
      <c r="B669" s="12" t="s">
        <v>66</v>
      </c>
      <c r="C669" s="12" t="s">
        <v>124</v>
      </c>
      <c r="D669">
        <v>19.897265995178699</v>
      </c>
      <c r="E669">
        <v>22.226310102392102</v>
      </c>
      <c r="F669">
        <v>24.7045801638846</v>
      </c>
      <c r="G669">
        <v>31.021029728949099</v>
      </c>
      <c r="H669">
        <v>43.922705630871498</v>
      </c>
      <c r="I669">
        <v>49.570553508044803</v>
      </c>
      <c r="J669">
        <v>58.579501945569099</v>
      </c>
      <c r="K669">
        <v>73.185695423793504</v>
      </c>
      <c r="L669">
        <v>78.871950266075004</v>
      </c>
      <c r="M669">
        <v>78.221628392856999</v>
      </c>
      <c r="N669">
        <v>88.916430601950495</v>
      </c>
      <c r="O669">
        <v>102.214539596004</v>
      </c>
      <c r="P669">
        <v>103.54364989224101</v>
      </c>
      <c r="Q669">
        <v>103.326817206667</v>
      </c>
      <c r="R669">
        <v>102.087954375758</v>
      </c>
      <c r="S669">
        <v>103.95929473061599</v>
      </c>
      <c r="T669">
        <v>98.553427594552005</v>
      </c>
      <c r="U669">
        <v>96.395281352048897</v>
      </c>
      <c r="V669">
        <v>91.499160737018101</v>
      </c>
    </row>
    <row r="670" spans="1:22" x14ac:dyDescent="0.25">
      <c r="A670" s="12" t="s">
        <v>63</v>
      </c>
      <c r="B670" s="12" t="s">
        <v>66</v>
      </c>
      <c r="C670" s="12" t="s">
        <v>125</v>
      </c>
      <c r="D670">
        <v>9.9476789998148902</v>
      </c>
      <c r="E670">
        <v>11.8896885780422</v>
      </c>
      <c r="F670">
        <v>13.6780711206153</v>
      </c>
      <c r="G670">
        <v>15.675883754918299</v>
      </c>
      <c r="H670">
        <v>20.220412282353699</v>
      </c>
      <c r="I670">
        <v>29.536881305576198</v>
      </c>
      <c r="J670">
        <v>34.251931950847897</v>
      </c>
      <c r="K670">
        <v>41.546322070772497</v>
      </c>
      <c r="L670">
        <v>53.129290034402899</v>
      </c>
      <c r="M670">
        <v>58.349491594204302</v>
      </c>
      <c r="N670">
        <v>58.706800874753903</v>
      </c>
      <c r="O670">
        <v>67.705341517037994</v>
      </c>
      <c r="P670">
        <v>78.989490442191595</v>
      </c>
      <c r="Q670">
        <v>80.781599357774496</v>
      </c>
      <c r="R670">
        <v>81.476669635045099</v>
      </c>
      <c r="S670">
        <v>81.3968249307338</v>
      </c>
      <c r="T670">
        <v>83.863714159150305</v>
      </c>
      <c r="U670">
        <v>79.975249764443603</v>
      </c>
      <c r="V670">
        <v>78.744060060054807</v>
      </c>
    </row>
    <row r="671" spans="1:22" x14ac:dyDescent="0.25">
      <c r="A671" s="12" t="s">
        <v>63</v>
      </c>
      <c r="B671" s="12" t="s">
        <v>66</v>
      </c>
      <c r="C671" s="12" t="s">
        <v>126</v>
      </c>
      <c r="D671">
        <v>3.7252120000397699</v>
      </c>
      <c r="E671">
        <v>4.5866517293052498</v>
      </c>
      <c r="F671">
        <v>5.7081932456450897</v>
      </c>
      <c r="G671">
        <v>6.8203009614966099</v>
      </c>
      <c r="H671">
        <v>8.1138888274819099</v>
      </c>
      <c r="I671">
        <v>10.9046112097404</v>
      </c>
      <c r="J671">
        <v>16.5557042526926</v>
      </c>
      <c r="K671">
        <v>20.015916193254501</v>
      </c>
      <c r="L671">
        <v>25.096535144442502</v>
      </c>
      <c r="M671">
        <v>33.0113460318412</v>
      </c>
      <c r="N671">
        <v>37.206355672729003</v>
      </c>
      <c r="O671">
        <v>38.251031232833498</v>
      </c>
      <c r="P671">
        <v>45.139278634201403</v>
      </c>
      <c r="Q671">
        <v>53.866977999240603</v>
      </c>
      <c r="R671">
        <v>55.971827212208503</v>
      </c>
      <c r="S671">
        <v>57.400502849553703</v>
      </c>
      <c r="T671">
        <v>58.326942200918801</v>
      </c>
      <c r="U671">
        <v>61.185067470046803</v>
      </c>
      <c r="V671">
        <v>58.955491681670402</v>
      </c>
    </row>
    <row r="672" spans="1:22" x14ac:dyDescent="0.25">
      <c r="A672" s="12" t="s">
        <v>63</v>
      </c>
      <c r="B672" s="12" t="s">
        <v>66</v>
      </c>
      <c r="C672" s="12" t="s">
        <v>127</v>
      </c>
      <c r="D672">
        <v>0.980270999999999</v>
      </c>
      <c r="E672">
        <v>1.2128188126480199</v>
      </c>
      <c r="F672">
        <v>1.56539989395638</v>
      </c>
      <c r="G672">
        <v>2.0460185841034799</v>
      </c>
      <c r="H672">
        <v>2.5557421203991799</v>
      </c>
      <c r="I672">
        <v>3.21069151570389</v>
      </c>
      <c r="J672">
        <v>4.52314194353632</v>
      </c>
      <c r="K672">
        <v>7.2629283899731698</v>
      </c>
      <c r="L672">
        <v>9.2404203052195601</v>
      </c>
      <c r="M672">
        <v>12.0504205284023</v>
      </c>
      <c r="N672">
        <v>16.440514253398401</v>
      </c>
      <c r="O672">
        <v>19.222933777298501</v>
      </c>
      <c r="P672">
        <v>20.4215040486935</v>
      </c>
      <c r="Q672">
        <v>24.927347964375699</v>
      </c>
      <c r="R672">
        <v>30.754081880595599</v>
      </c>
      <c r="S672">
        <v>32.790398573659701</v>
      </c>
      <c r="T672">
        <v>34.497133306907699</v>
      </c>
      <c r="U672">
        <v>35.952445966606</v>
      </c>
      <c r="V672">
        <v>38.747327644711802</v>
      </c>
    </row>
    <row r="673" spans="1:22" x14ac:dyDescent="0.25">
      <c r="A673" s="12" t="s">
        <v>63</v>
      </c>
      <c r="B673" s="12" t="s">
        <v>66</v>
      </c>
      <c r="C673" s="12" t="s">
        <v>128</v>
      </c>
      <c r="D673">
        <v>0.14224699939793101</v>
      </c>
      <c r="E673">
        <v>0.20550559683568301</v>
      </c>
      <c r="F673">
        <v>0.26881242377246301</v>
      </c>
      <c r="G673">
        <v>0.36655043046195601</v>
      </c>
      <c r="H673">
        <v>0.50437995976473304</v>
      </c>
      <c r="I673">
        <v>0.672014557010569</v>
      </c>
      <c r="J673">
        <v>0.89223188945825205</v>
      </c>
      <c r="K673">
        <v>1.34489092622132</v>
      </c>
      <c r="L673">
        <v>2.2981679212286998</v>
      </c>
      <c r="M673">
        <v>3.0965811448938099</v>
      </c>
      <c r="N673">
        <v>4.2430108549033099</v>
      </c>
      <c r="O673">
        <v>6.0668334494026199</v>
      </c>
      <c r="P673">
        <v>7.47025192162838</v>
      </c>
      <c r="Q673">
        <v>8.3130411670158892</v>
      </c>
      <c r="R673">
        <v>10.6389887009097</v>
      </c>
      <c r="S673">
        <v>13.740902953645</v>
      </c>
      <c r="T673">
        <v>15.246412500430701</v>
      </c>
      <c r="U673">
        <v>16.646882782858</v>
      </c>
      <c r="V673">
        <v>17.988735241348898</v>
      </c>
    </row>
    <row r="674" spans="1:22" x14ac:dyDescent="0.25">
      <c r="A674" s="12" t="s">
        <v>63</v>
      </c>
      <c r="B674" s="12" t="s">
        <v>76</v>
      </c>
      <c r="C674" s="12" t="s">
        <v>87</v>
      </c>
      <c r="D674">
        <v>26.201256000000001</v>
      </c>
      <c r="E674">
        <v>25.095730537357699</v>
      </c>
      <c r="F674">
        <v>24.52015303736</v>
      </c>
      <c r="G674">
        <v>23.294796219736199</v>
      </c>
      <c r="H674">
        <v>21.6474982331689</v>
      </c>
      <c r="I674">
        <v>20.4784272551851</v>
      </c>
      <c r="J674">
        <v>19.289732213302301</v>
      </c>
      <c r="K674">
        <v>18.118136487230402</v>
      </c>
      <c r="L674">
        <v>16.939666997665</v>
      </c>
      <c r="M674">
        <v>15.9615186328595</v>
      </c>
      <c r="N674">
        <v>15.037182833098401</v>
      </c>
      <c r="O674">
        <v>14.1938378977763</v>
      </c>
      <c r="P674">
        <v>13.4281491174194</v>
      </c>
      <c r="Q674">
        <v>12.728862244758799</v>
      </c>
      <c r="R674">
        <v>12.097198050696299</v>
      </c>
      <c r="S674">
        <v>11.532851837653199</v>
      </c>
      <c r="T674">
        <v>11.0385860889165</v>
      </c>
      <c r="U674">
        <v>10.603047505679299</v>
      </c>
      <c r="V674">
        <v>10.2137176800364</v>
      </c>
    </row>
    <row r="675" spans="1:22" x14ac:dyDescent="0.25">
      <c r="A675" s="12" t="s">
        <v>63</v>
      </c>
      <c r="B675" s="12" t="s">
        <v>76</v>
      </c>
      <c r="C675" s="12" t="s">
        <v>88</v>
      </c>
      <c r="D675">
        <v>26.916491999999899</v>
      </c>
      <c r="E675">
        <v>26.878008586532601</v>
      </c>
      <c r="F675">
        <v>25.691829999810398</v>
      </c>
      <c r="G675">
        <v>24.628592894821001</v>
      </c>
      <c r="H675">
        <v>24.074615386382401</v>
      </c>
      <c r="I675">
        <v>22.8809383483378</v>
      </c>
      <c r="J675">
        <v>21.2719840567446</v>
      </c>
      <c r="K675">
        <v>20.131489993902001</v>
      </c>
      <c r="L675">
        <v>18.972885223660601</v>
      </c>
      <c r="M675">
        <v>17.829222862034701</v>
      </c>
      <c r="N675">
        <v>16.676678824749899</v>
      </c>
      <c r="O675">
        <v>15.7261922183433</v>
      </c>
      <c r="P675">
        <v>14.8390004085666</v>
      </c>
      <c r="Q675">
        <v>14.0275906358391</v>
      </c>
      <c r="R675">
        <v>13.2894886853191</v>
      </c>
      <c r="S675">
        <v>12.615557915140499</v>
      </c>
      <c r="T675">
        <v>12.0064110098015</v>
      </c>
      <c r="U675">
        <v>11.4624574846976</v>
      </c>
      <c r="V675">
        <v>10.9865642035961</v>
      </c>
    </row>
    <row r="676" spans="1:22" x14ac:dyDescent="0.25">
      <c r="A676" s="12" t="s">
        <v>63</v>
      </c>
      <c r="B676" s="12" t="s">
        <v>76</v>
      </c>
      <c r="C676" s="12" t="s">
        <v>89</v>
      </c>
      <c r="D676">
        <v>2.9149999998187098E-2</v>
      </c>
      <c r="E676">
        <v>4.93415960358978E-2</v>
      </c>
      <c r="F676">
        <v>7.2814945045564503E-2</v>
      </c>
      <c r="G676">
        <v>0.10876305711041</v>
      </c>
      <c r="H676">
        <v>0.156574880187938</v>
      </c>
      <c r="I676">
        <v>0.21099561778662901</v>
      </c>
      <c r="J676">
        <v>0.28556862767246999</v>
      </c>
      <c r="K676">
        <v>0.391824205584689</v>
      </c>
      <c r="L676">
        <v>0.55894465977471297</v>
      </c>
      <c r="M676">
        <v>0.84228022134924097</v>
      </c>
      <c r="N676">
        <v>1.2256025723147601</v>
      </c>
      <c r="O676">
        <v>1.7607842050007201</v>
      </c>
      <c r="P676">
        <v>2.33155208441024</v>
      </c>
      <c r="Q676">
        <v>3.0237055845804002</v>
      </c>
      <c r="R676">
        <v>3.8704642206501498</v>
      </c>
      <c r="S676">
        <v>4.8219961892999299</v>
      </c>
      <c r="T676">
        <v>5.8337902790174399</v>
      </c>
      <c r="U676">
        <v>6.9082444523884101</v>
      </c>
      <c r="V676">
        <v>8.0775448718755598</v>
      </c>
    </row>
    <row r="677" spans="1:22" x14ac:dyDescent="0.25">
      <c r="A677" s="12" t="s">
        <v>63</v>
      </c>
      <c r="B677" s="12" t="s">
        <v>76</v>
      </c>
      <c r="C677" s="12" t="s">
        <v>90</v>
      </c>
      <c r="D677">
        <v>26.542565994536002</v>
      </c>
      <c r="E677">
        <v>26.780222274094498</v>
      </c>
      <c r="F677">
        <v>26.746965878735999</v>
      </c>
      <c r="G677">
        <v>25.570857417815098</v>
      </c>
      <c r="H677">
        <v>24.516433108042101</v>
      </c>
      <c r="I677">
        <v>23.966746502901799</v>
      </c>
      <c r="J677">
        <v>22.7803547575779</v>
      </c>
      <c r="K677">
        <v>21.1800732998923</v>
      </c>
      <c r="L677">
        <v>20.046180623832299</v>
      </c>
      <c r="M677">
        <v>18.894428561059399</v>
      </c>
      <c r="N677">
        <v>17.757066558338799</v>
      </c>
      <c r="O677">
        <v>16.615086436493399</v>
      </c>
      <c r="P677">
        <v>15.6735703735577</v>
      </c>
      <c r="Q677">
        <v>14.794195665970999</v>
      </c>
      <c r="R677">
        <v>13.989594886152</v>
      </c>
      <c r="S677">
        <v>13.257528191294799</v>
      </c>
      <c r="T677">
        <v>12.5890033245268</v>
      </c>
      <c r="U677">
        <v>11.9846650557255</v>
      </c>
      <c r="V677">
        <v>11.4452034359691</v>
      </c>
    </row>
    <row r="678" spans="1:22" x14ac:dyDescent="0.25">
      <c r="A678" s="12" t="s">
        <v>63</v>
      </c>
      <c r="B678" s="12" t="s">
        <v>76</v>
      </c>
      <c r="C678" s="12" t="s">
        <v>91</v>
      </c>
      <c r="D678">
        <v>25.796201</v>
      </c>
      <c r="E678">
        <v>26.388261660075798</v>
      </c>
      <c r="F678">
        <v>26.6240250030657</v>
      </c>
      <c r="G678">
        <v>26.596403358988699</v>
      </c>
      <c r="H678">
        <v>25.430190412817101</v>
      </c>
      <c r="I678">
        <v>24.386050598300599</v>
      </c>
      <c r="J678">
        <v>23.842352336355301</v>
      </c>
      <c r="K678">
        <v>22.664490013426501</v>
      </c>
      <c r="L678">
        <v>21.073995155075199</v>
      </c>
      <c r="M678">
        <v>19.947660187902301</v>
      </c>
      <c r="N678">
        <v>18.803103853862201</v>
      </c>
      <c r="O678">
        <v>17.6784527209985</v>
      </c>
      <c r="P678">
        <v>16.547983944436702</v>
      </c>
      <c r="Q678">
        <v>15.616278571008101</v>
      </c>
      <c r="R678">
        <v>14.745692789329601</v>
      </c>
      <c r="S678">
        <v>13.948779607136499</v>
      </c>
      <c r="T678">
        <v>13.2235599580049</v>
      </c>
      <c r="U678">
        <v>12.5613990829633</v>
      </c>
      <c r="V678">
        <v>11.9627511293774</v>
      </c>
    </row>
    <row r="679" spans="1:22" x14ac:dyDescent="0.25">
      <c r="A679" s="12" t="s">
        <v>63</v>
      </c>
      <c r="B679" s="12" t="s">
        <v>76</v>
      </c>
      <c r="C679" s="12" t="s">
        <v>92</v>
      </c>
      <c r="D679">
        <v>24.671188999845899</v>
      </c>
      <c r="E679">
        <v>25.2751547808755</v>
      </c>
      <c r="F679">
        <v>25.833407353841199</v>
      </c>
      <c r="G679">
        <v>26.058591081133901</v>
      </c>
      <c r="H679">
        <v>26.049169391772001</v>
      </c>
      <c r="I679">
        <v>24.9130704773874</v>
      </c>
      <c r="J679">
        <v>23.9030037185595</v>
      </c>
      <c r="K679">
        <v>23.376690283268601</v>
      </c>
      <c r="L679">
        <v>22.226522805473</v>
      </c>
      <c r="M679">
        <v>20.670296885082699</v>
      </c>
      <c r="N679">
        <v>19.568152293076</v>
      </c>
      <c r="O679">
        <v>18.484531411640599</v>
      </c>
      <c r="P679">
        <v>17.415984365925102</v>
      </c>
      <c r="Q679">
        <v>16.336718932678799</v>
      </c>
      <c r="R679">
        <v>15.449518809119899</v>
      </c>
      <c r="S679">
        <v>14.6187910340534</v>
      </c>
      <c r="T679">
        <v>13.8576879851362</v>
      </c>
      <c r="U679">
        <v>13.1655200938294</v>
      </c>
      <c r="V679">
        <v>12.534003381025601</v>
      </c>
    </row>
    <row r="680" spans="1:22" x14ac:dyDescent="0.25">
      <c r="A680" s="12" t="s">
        <v>63</v>
      </c>
      <c r="B680" s="12" t="s">
        <v>76</v>
      </c>
      <c r="C680" s="12" t="s">
        <v>93</v>
      </c>
      <c r="D680">
        <v>22.892922999861199</v>
      </c>
      <c r="E680">
        <v>24.002832601005299</v>
      </c>
      <c r="F680">
        <v>24.5804346362548</v>
      </c>
      <c r="G680">
        <v>25.091792191226499</v>
      </c>
      <c r="H680">
        <v>25.3148768057452</v>
      </c>
      <c r="I680">
        <v>25.318189628883399</v>
      </c>
      <c r="J680">
        <v>24.220554624187901</v>
      </c>
      <c r="K680">
        <v>23.255650999407699</v>
      </c>
      <c r="L680">
        <v>22.757038243954199</v>
      </c>
      <c r="M680">
        <v>21.646714800116602</v>
      </c>
      <c r="N680">
        <v>20.138291222770299</v>
      </c>
      <c r="O680">
        <v>19.1228445567262</v>
      </c>
      <c r="P680">
        <v>18.118936684804599</v>
      </c>
      <c r="Q680">
        <v>17.123743975668599</v>
      </c>
      <c r="R680">
        <v>16.111105802195699</v>
      </c>
      <c r="S680">
        <v>15.2808329687922</v>
      </c>
      <c r="T680">
        <v>14.500386769285299</v>
      </c>
      <c r="U680">
        <v>13.7840990142958</v>
      </c>
      <c r="V680">
        <v>13.132224797564399</v>
      </c>
    </row>
    <row r="681" spans="1:22" x14ac:dyDescent="0.25">
      <c r="A681" s="12" t="s">
        <v>63</v>
      </c>
      <c r="B681" s="12" t="s">
        <v>76</v>
      </c>
      <c r="C681" s="12" t="s">
        <v>94</v>
      </c>
      <c r="D681">
        <v>20.896378999864002</v>
      </c>
      <c r="E681">
        <v>22.346326490913501</v>
      </c>
      <c r="F681">
        <v>23.455724037857401</v>
      </c>
      <c r="G681">
        <v>24.010093350885999</v>
      </c>
      <c r="H681">
        <v>24.4910277301571</v>
      </c>
      <c r="I681">
        <v>24.717454019685601</v>
      </c>
      <c r="J681">
        <v>24.7321324607082</v>
      </c>
      <c r="K681">
        <v>23.666294779618202</v>
      </c>
      <c r="L681">
        <v>22.737758808129701</v>
      </c>
      <c r="M681">
        <v>22.261578955900301</v>
      </c>
      <c r="N681">
        <v>21.183277336239701</v>
      </c>
      <c r="O681">
        <v>19.758433083441599</v>
      </c>
      <c r="P681">
        <v>18.806772287365</v>
      </c>
      <c r="Q681">
        <v>17.861433673229399</v>
      </c>
      <c r="R681">
        <v>16.9202798482772</v>
      </c>
      <c r="S681">
        <v>15.956431882804401</v>
      </c>
      <c r="T681">
        <v>15.1684284332392</v>
      </c>
      <c r="U681">
        <v>14.425500115675</v>
      </c>
      <c r="V681">
        <v>13.742629404772799</v>
      </c>
    </row>
    <row r="682" spans="1:22" x14ac:dyDescent="0.25">
      <c r="A682" s="12" t="s">
        <v>63</v>
      </c>
      <c r="B682" s="12" t="s">
        <v>76</v>
      </c>
      <c r="C682" s="12" t="s">
        <v>95</v>
      </c>
      <c r="D682">
        <v>19.103134999995099</v>
      </c>
      <c r="E682">
        <v>20.452894584471601</v>
      </c>
      <c r="F682">
        <v>21.8998374731487</v>
      </c>
      <c r="G682">
        <v>23.010381627032501</v>
      </c>
      <c r="H682">
        <v>23.5551875168583</v>
      </c>
      <c r="I682">
        <v>24.018102839384099</v>
      </c>
      <c r="J682">
        <v>24.252900113885801</v>
      </c>
      <c r="K682">
        <v>24.279178366884</v>
      </c>
      <c r="L682">
        <v>23.240731883193501</v>
      </c>
      <c r="M682">
        <v>22.341046204902</v>
      </c>
      <c r="N682">
        <v>21.882135393775801</v>
      </c>
      <c r="O682">
        <v>20.863066088475001</v>
      </c>
      <c r="P682">
        <v>19.494764470911701</v>
      </c>
      <c r="Q682">
        <v>18.587427623320501</v>
      </c>
      <c r="R682">
        <v>17.682741966588001</v>
      </c>
      <c r="S682">
        <v>16.7785256854756</v>
      </c>
      <c r="T682">
        <v>15.848156930427701</v>
      </c>
      <c r="U682">
        <v>15.089271470193401</v>
      </c>
      <c r="V682">
        <v>14.372447898994899</v>
      </c>
    </row>
    <row r="683" spans="1:22" x14ac:dyDescent="0.25">
      <c r="A683" s="12" t="s">
        <v>63</v>
      </c>
      <c r="B683" s="12" t="s">
        <v>76</v>
      </c>
      <c r="C683" s="12" t="s">
        <v>96</v>
      </c>
      <c r="D683">
        <v>17.485186999988102</v>
      </c>
      <c r="E683">
        <v>18.718084102485701</v>
      </c>
      <c r="F683">
        <v>20.056329124891601</v>
      </c>
      <c r="G683">
        <v>21.507798259270501</v>
      </c>
      <c r="H683">
        <v>22.622036961637999</v>
      </c>
      <c r="I683">
        <v>23.166354661671999</v>
      </c>
      <c r="J683">
        <v>23.623498449804998</v>
      </c>
      <c r="K683">
        <v>23.870376790107201</v>
      </c>
      <c r="L683">
        <v>23.910619879200301</v>
      </c>
      <c r="M683">
        <v>22.898127467510498</v>
      </c>
      <c r="N683">
        <v>22.023160855599102</v>
      </c>
      <c r="O683">
        <v>21.603035957148599</v>
      </c>
      <c r="P683">
        <v>20.625318074483602</v>
      </c>
      <c r="Q683">
        <v>19.2964889005567</v>
      </c>
      <c r="R683">
        <v>18.421236578170198</v>
      </c>
      <c r="S683">
        <v>17.545130541213702</v>
      </c>
      <c r="T683">
        <v>16.666680054037201</v>
      </c>
      <c r="U683">
        <v>15.7589953992484</v>
      </c>
      <c r="V683">
        <v>15.0204461266961</v>
      </c>
    </row>
    <row r="684" spans="1:22" x14ac:dyDescent="0.25">
      <c r="A684" s="12" t="s">
        <v>63</v>
      </c>
      <c r="B684" s="12" t="s">
        <v>76</v>
      </c>
      <c r="C684" s="12" t="s">
        <v>97</v>
      </c>
      <c r="D684">
        <v>27.067861999999899</v>
      </c>
      <c r="E684">
        <v>25.867558745816201</v>
      </c>
      <c r="F684">
        <v>24.791815699634199</v>
      </c>
      <c r="G684">
        <v>24.2310557335332</v>
      </c>
      <c r="H684">
        <v>23.026995194037099</v>
      </c>
      <c r="I684">
        <v>21.4054589724579</v>
      </c>
      <c r="J684">
        <v>20.2551170045116</v>
      </c>
      <c r="K684">
        <v>19.086353953315601</v>
      </c>
      <c r="L684">
        <v>17.932840297551898</v>
      </c>
      <c r="M684">
        <v>16.771476964570901</v>
      </c>
      <c r="N684">
        <v>15.806065695175599</v>
      </c>
      <c r="O684">
        <v>14.9059530473724</v>
      </c>
      <c r="P684">
        <v>14.0834325745463</v>
      </c>
      <c r="Q684">
        <v>13.3353181790057</v>
      </c>
      <c r="R684">
        <v>12.652513671603501</v>
      </c>
      <c r="S684">
        <v>12.0352453469807</v>
      </c>
      <c r="T684">
        <v>11.4842133385719</v>
      </c>
      <c r="U684">
        <v>11.0015532435624</v>
      </c>
      <c r="V684">
        <v>10.576790241345901</v>
      </c>
    </row>
    <row r="685" spans="1:22" x14ac:dyDescent="0.25">
      <c r="A685" s="12" t="s">
        <v>63</v>
      </c>
      <c r="B685" s="12" t="s">
        <v>76</v>
      </c>
      <c r="C685" s="12" t="s">
        <v>98</v>
      </c>
      <c r="D685">
        <v>14.7003420028066</v>
      </c>
      <c r="E685">
        <v>17.090962845978801</v>
      </c>
      <c r="F685">
        <v>18.3206675781312</v>
      </c>
      <c r="G685">
        <v>19.656924437805401</v>
      </c>
      <c r="H685">
        <v>21.115262506775402</v>
      </c>
      <c r="I685">
        <v>22.236970356774101</v>
      </c>
      <c r="J685">
        <v>22.788510305560699</v>
      </c>
      <c r="K685">
        <v>23.249251157137401</v>
      </c>
      <c r="L685">
        <v>23.511678060888499</v>
      </c>
      <c r="M685">
        <v>23.5692566165662</v>
      </c>
      <c r="N685">
        <v>22.584222559256499</v>
      </c>
      <c r="O685">
        <v>21.750251839870199</v>
      </c>
      <c r="P685">
        <v>21.360872547368199</v>
      </c>
      <c r="Q685">
        <v>20.4162971922579</v>
      </c>
      <c r="R685">
        <v>19.1196051585524</v>
      </c>
      <c r="S685">
        <v>18.2706247489843</v>
      </c>
      <c r="T685">
        <v>17.4175626786589</v>
      </c>
      <c r="U685">
        <v>16.558968180748199</v>
      </c>
      <c r="V685">
        <v>15.668858855502901</v>
      </c>
    </row>
    <row r="686" spans="1:22" x14ac:dyDescent="0.25">
      <c r="A686" s="12" t="s">
        <v>63</v>
      </c>
      <c r="B686" s="12" t="s">
        <v>76</v>
      </c>
      <c r="C686" s="12" t="s">
        <v>99</v>
      </c>
      <c r="D686">
        <v>12.2285959978318</v>
      </c>
      <c r="E686">
        <v>14.2744126118293</v>
      </c>
      <c r="F686">
        <v>16.6370741137622</v>
      </c>
      <c r="G686">
        <v>17.868394371437802</v>
      </c>
      <c r="H686">
        <v>19.209384021493001</v>
      </c>
      <c r="I686">
        <v>20.6786460428605</v>
      </c>
      <c r="J686">
        <v>21.8110374960706</v>
      </c>
      <c r="K686">
        <v>22.379290802912902</v>
      </c>
      <c r="L686">
        <v>22.849594000502201</v>
      </c>
      <c r="M686">
        <v>23.1323718911515</v>
      </c>
      <c r="N686">
        <v>23.2109712569114</v>
      </c>
      <c r="O686">
        <v>22.270163915146401</v>
      </c>
      <c r="P686">
        <v>21.475204086455001</v>
      </c>
      <c r="Q686">
        <v>21.114110819051401</v>
      </c>
      <c r="R686">
        <v>20.201137347243598</v>
      </c>
      <c r="S686">
        <v>18.934494316131602</v>
      </c>
      <c r="T686">
        <v>18.1107196147785</v>
      </c>
      <c r="U686">
        <v>17.278756541695</v>
      </c>
      <c r="V686">
        <v>16.438242279194899</v>
      </c>
    </row>
    <row r="687" spans="1:22" x14ac:dyDescent="0.25">
      <c r="A687" s="12" t="s">
        <v>63</v>
      </c>
      <c r="B687" s="12" t="s">
        <v>76</v>
      </c>
      <c r="C687" s="12" t="s">
        <v>100</v>
      </c>
      <c r="D687">
        <v>9.3711259984630395</v>
      </c>
      <c r="E687">
        <v>11.7183345582407</v>
      </c>
      <c r="F687">
        <v>13.7316536133748</v>
      </c>
      <c r="G687">
        <v>16.061200432116799</v>
      </c>
      <c r="H687">
        <v>17.2998196282165</v>
      </c>
      <c r="I687">
        <v>18.652193150414</v>
      </c>
      <c r="J687">
        <v>20.1345445886272</v>
      </c>
      <c r="K687">
        <v>21.283526366218499</v>
      </c>
      <c r="L687">
        <v>21.874543500741002</v>
      </c>
      <c r="M687">
        <v>22.361739004762399</v>
      </c>
      <c r="N687">
        <v>22.670649455868801</v>
      </c>
      <c r="O687">
        <v>22.788160114460801</v>
      </c>
      <c r="P687">
        <v>21.900691533570299</v>
      </c>
      <c r="Q687">
        <v>21.1487111032604</v>
      </c>
      <c r="R687">
        <v>20.818771510982</v>
      </c>
      <c r="S687">
        <v>19.940084742975099</v>
      </c>
      <c r="T687">
        <v>18.7061791521914</v>
      </c>
      <c r="U687">
        <v>17.909767924296101</v>
      </c>
      <c r="V687">
        <v>17.100654341615499</v>
      </c>
    </row>
    <row r="688" spans="1:22" x14ac:dyDescent="0.25">
      <c r="A688" s="12" t="s">
        <v>63</v>
      </c>
      <c r="B688" s="12" t="s">
        <v>76</v>
      </c>
      <c r="C688" s="12" t="s">
        <v>101</v>
      </c>
      <c r="D688">
        <v>7.3051339977673599</v>
      </c>
      <c r="E688">
        <v>8.7746919171672602</v>
      </c>
      <c r="F688">
        <v>11.0385877683196</v>
      </c>
      <c r="G688">
        <v>13.0090473895226</v>
      </c>
      <c r="H688">
        <v>15.293574321198999</v>
      </c>
      <c r="I688">
        <v>16.544900698455098</v>
      </c>
      <c r="J688">
        <v>17.9126745383893</v>
      </c>
      <c r="K688">
        <v>19.411595246541001</v>
      </c>
      <c r="L688">
        <v>20.5786771477241</v>
      </c>
      <c r="M688">
        <v>21.206852963530402</v>
      </c>
      <c r="N688">
        <v>21.716672350130001</v>
      </c>
      <c r="O688">
        <v>22.0694003290157</v>
      </c>
      <c r="P688">
        <v>22.2358101438296</v>
      </c>
      <c r="Q688">
        <v>21.412976926840098</v>
      </c>
      <c r="R688">
        <v>20.7121728682258</v>
      </c>
      <c r="S688">
        <v>20.4163489979681</v>
      </c>
      <c r="T688">
        <v>19.577016581078201</v>
      </c>
      <c r="U688">
        <v>18.381448406183399</v>
      </c>
      <c r="V688">
        <v>17.617774495026399</v>
      </c>
    </row>
    <row r="689" spans="1:22" x14ac:dyDescent="0.25">
      <c r="A689" s="12" t="s">
        <v>63</v>
      </c>
      <c r="B689" s="12" t="s">
        <v>76</v>
      </c>
      <c r="C689" s="12" t="s">
        <v>102</v>
      </c>
      <c r="D689">
        <v>5.7555559998168802</v>
      </c>
      <c r="E689">
        <v>6.57755520148923</v>
      </c>
      <c r="F689">
        <v>7.9756613052942003</v>
      </c>
      <c r="G689">
        <v>10.123378046765399</v>
      </c>
      <c r="H689">
        <v>12.029965969803101</v>
      </c>
      <c r="I689">
        <v>14.2500405498295</v>
      </c>
      <c r="J689">
        <v>15.515410056967401</v>
      </c>
      <c r="K689">
        <v>16.9018563562902</v>
      </c>
      <c r="L689">
        <v>18.4192503719689</v>
      </c>
      <c r="M689">
        <v>19.5987015892991</v>
      </c>
      <c r="N689">
        <v>20.2631918831792</v>
      </c>
      <c r="O689">
        <v>20.8077496106146</v>
      </c>
      <c r="P689">
        <v>21.217661641850899</v>
      </c>
      <c r="Q689">
        <v>21.4444130571197</v>
      </c>
      <c r="R689">
        <v>20.707034581115099</v>
      </c>
      <c r="S689">
        <v>20.071643884566601</v>
      </c>
      <c r="T689">
        <v>19.818182466282</v>
      </c>
      <c r="U689">
        <v>19.030710086479498</v>
      </c>
      <c r="V689">
        <v>17.886947826204601</v>
      </c>
    </row>
    <row r="690" spans="1:22" x14ac:dyDescent="0.25">
      <c r="A690" s="12" t="s">
        <v>63</v>
      </c>
      <c r="B690" s="12" t="s">
        <v>76</v>
      </c>
      <c r="C690" s="12" t="s">
        <v>103</v>
      </c>
      <c r="D690">
        <v>4.2474089984218004</v>
      </c>
      <c r="E690">
        <v>4.8670630286660996</v>
      </c>
      <c r="F690">
        <v>5.6377612523668796</v>
      </c>
      <c r="G690">
        <v>6.9281234342576701</v>
      </c>
      <c r="H690">
        <v>8.9063809750787506</v>
      </c>
      <c r="I690">
        <v>10.710698650509</v>
      </c>
      <c r="J690">
        <v>12.826445966287601</v>
      </c>
      <c r="K690">
        <v>14.094617870136201</v>
      </c>
      <c r="L690">
        <v>15.489949034360199</v>
      </c>
      <c r="M690">
        <v>17.006540417318899</v>
      </c>
      <c r="N690">
        <v>18.197167544052402</v>
      </c>
      <c r="O690">
        <v>18.907090801292199</v>
      </c>
      <c r="P690">
        <v>19.4944257384732</v>
      </c>
      <c r="Q690">
        <v>19.9722409328309</v>
      </c>
      <c r="R690">
        <v>20.278306414467899</v>
      </c>
      <c r="S690">
        <v>19.656272841473701</v>
      </c>
      <c r="T690">
        <v>19.111265429861401</v>
      </c>
      <c r="U690">
        <v>18.915577521966899</v>
      </c>
      <c r="V690">
        <v>18.202212610778201</v>
      </c>
    </row>
    <row r="691" spans="1:22" x14ac:dyDescent="0.25">
      <c r="A691" s="12" t="s">
        <v>63</v>
      </c>
      <c r="B691" s="12" t="s">
        <v>76</v>
      </c>
      <c r="C691" s="12" t="s">
        <v>104</v>
      </c>
      <c r="D691">
        <v>2.8477119992825801</v>
      </c>
      <c r="E691">
        <v>3.2503003381919999</v>
      </c>
      <c r="F691">
        <v>3.7923603211191401</v>
      </c>
      <c r="G691">
        <v>4.4769258117306299</v>
      </c>
      <c r="H691">
        <v>5.6049559234068402</v>
      </c>
      <c r="I691">
        <v>7.3357115914278603</v>
      </c>
      <c r="J691">
        <v>8.9702719635639294</v>
      </c>
      <c r="K691">
        <v>10.9098783451067</v>
      </c>
      <c r="L691">
        <v>12.1416790592738</v>
      </c>
      <c r="M691">
        <v>13.5054038312222</v>
      </c>
      <c r="N691">
        <v>14.986945147278499</v>
      </c>
      <c r="O691">
        <v>16.176642841021199</v>
      </c>
      <c r="P691">
        <v>16.9423578093587</v>
      </c>
      <c r="Q691">
        <v>17.580411732618899</v>
      </c>
      <c r="R691">
        <v>18.145683067448999</v>
      </c>
      <c r="S691">
        <v>18.553870092390799</v>
      </c>
      <c r="T691">
        <v>18.0970660123747</v>
      </c>
      <c r="U691">
        <v>17.683764108232399</v>
      </c>
      <c r="V691">
        <v>17.575174368634499</v>
      </c>
    </row>
    <row r="692" spans="1:22" x14ac:dyDescent="0.25">
      <c r="A692" s="12" t="s">
        <v>63</v>
      </c>
      <c r="B692" s="12" t="s">
        <v>76</v>
      </c>
      <c r="C692" s="12" t="s">
        <v>105</v>
      </c>
      <c r="D692">
        <v>1.49802999979496</v>
      </c>
      <c r="E692">
        <v>1.8743286741141101</v>
      </c>
      <c r="F692">
        <v>2.1926843469081798</v>
      </c>
      <c r="G692">
        <v>2.62338870091645</v>
      </c>
      <c r="H692">
        <v>3.1771804787540701</v>
      </c>
      <c r="I692">
        <v>4.0791280645178603</v>
      </c>
      <c r="J692">
        <v>5.4673613543595598</v>
      </c>
      <c r="K692">
        <v>6.8424755939104296</v>
      </c>
      <c r="L692">
        <v>8.4938258933463597</v>
      </c>
      <c r="M692">
        <v>9.6221232512074195</v>
      </c>
      <c r="N692">
        <v>10.8905628986743</v>
      </c>
      <c r="O692">
        <v>12.2779810362952</v>
      </c>
      <c r="P692">
        <v>13.437133458231701</v>
      </c>
      <c r="Q692">
        <v>14.2487024865089</v>
      </c>
      <c r="R692">
        <v>14.9425821012185</v>
      </c>
      <c r="S692">
        <v>15.598472992223</v>
      </c>
      <c r="T692">
        <v>16.126442490784601</v>
      </c>
      <c r="U692">
        <v>15.887311351014899</v>
      </c>
      <c r="V692">
        <v>15.653958716713101</v>
      </c>
    </row>
    <row r="693" spans="1:22" x14ac:dyDescent="0.25">
      <c r="A693" s="12" t="s">
        <v>63</v>
      </c>
      <c r="B693" s="12" t="s">
        <v>76</v>
      </c>
      <c r="C693" s="12" t="s">
        <v>106</v>
      </c>
      <c r="D693">
        <v>0.58313699991013801</v>
      </c>
      <c r="E693">
        <v>0.79040941711341595</v>
      </c>
      <c r="F693">
        <v>1.02344780923854</v>
      </c>
      <c r="G693">
        <v>1.2363627587263799</v>
      </c>
      <c r="H693">
        <v>1.5298324733858999</v>
      </c>
      <c r="I693">
        <v>1.91465580203934</v>
      </c>
      <c r="J693">
        <v>2.53524539603149</v>
      </c>
      <c r="K693">
        <v>3.5083783892192399</v>
      </c>
      <c r="L693">
        <v>4.5154357090542598</v>
      </c>
      <c r="M693">
        <v>5.7720932847614304</v>
      </c>
      <c r="N693">
        <v>6.7092117345767504</v>
      </c>
      <c r="O693">
        <v>7.7874501408216998</v>
      </c>
      <c r="P693">
        <v>8.9865895858457101</v>
      </c>
      <c r="Q693">
        <v>10.0429650950678</v>
      </c>
      <c r="R693">
        <v>10.862868059576799</v>
      </c>
      <c r="S693">
        <v>11.5853121124391</v>
      </c>
      <c r="T693">
        <v>12.305702584408699</v>
      </c>
      <c r="U693">
        <v>12.939046887908701</v>
      </c>
      <c r="V693">
        <v>12.9492318089554</v>
      </c>
    </row>
    <row r="694" spans="1:22" x14ac:dyDescent="0.25">
      <c r="A694" s="12" t="s">
        <v>63</v>
      </c>
      <c r="B694" s="12" t="s">
        <v>76</v>
      </c>
      <c r="C694" s="12" t="s">
        <v>107</v>
      </c>
      <c r="D694">
        <v>0.164993999977737</v>
      </c>
      <c r="E694">
        <v>0.225950311843132</v>
      </c>
      <c r="F694">
        <v>0.319925151472914</v>
      </c>
      <c r="G694">
        <v>0.43182697796000502</v>
      </c>
      <c r="H694">
        <v>0.54321074326826602</v>
      </c>
      <c r="I694">
        <v>0.70068486628558402</v>
      </c>
      <c r="J694">
        <v>0.90940471331877104</v>
      </c>
      <c r="K694">
        <v>1.2524614536646499</v>
      </c>
      <c r="L694">
        <v>1.79280843506994</v>
      </c>
      <c r="M694">
        <v>2.40452806470726</v>
      </c>
      <c r="N694">
        <v>3.2037708672579202</v>
      </c>
      <c r="O694">
        <v>3.8617752058360999</v>
      </c>
      <c r="P694">
        <v>4.6471820167673599</v>
      </c>
      <c r="Q694">
        <v>5.5400966910127503</v>
      </c>
      <c r="R694">
        <v>6.3902752916549002</v>
      </c>
      <c r="S694">
        <v>7.1230837289461402</v>
      </c>
      <c r="T694">
        <v>7.8026153354694197</v>
      </c>
      <c r="U694">
        <v>8.50312887497887</v>
      </c>
      <c r="V694">
        <v>9.1675718265024599</v>
      </c>
    </row>
    <row r="695" spans="1:22" x14ac:dyDescent="0.25">
      <c r="A695" s="12" t="s">
        <v>63</v>
      </c>
      <c r="B695" s="12" t="s">
        <v>76</v>
      </c>
      <c r="C695" s="12" t="s">
        <v>108</v>
      </c>
      <c r="D695">
        <v>27.3152749999999</v>
      </c>
      <c r="E695">
        <v>26.163285246240701</v>
      </c>
      <c r="F695">
        <v>25.577777716102201</v>
      </c>
      <c r="G695">
        <v>24.304783906918601</v>
      </c>
      <c r="H695">
        <v>22.591146806485199</v>
      </c>
      <c r="I695">
        <v>21.372858889922099</v>
      </c>
      <c r="J695">
        <v>20.137347513552399</v>
      </c>
      <c r="K695">
        <v>18.915211833858201</v>
      </c>
      <c r="L695">
        <v>17.694663940981801</v>
      </c>
      <c r="M695">
        <v>16.671703535802799</v>
      </c>
      <c r="N695">
        <v>15.7130537515005</v>
      </c>
      <c r="O695">
        <v>14.8340432558873</v>
      </c>
      <c r="P695">
        <v>14.033066698111</v>
      </c>
      <c r="Q695">
        <v>13.301865695972401</v>
      </c>
      <c r="R695">
        <v>12.6453057643905</v>
      </c>
      <c r="S695">
        <v>12.0555226508506</v>
      </c>
      <c r="T695">
        <v>11.539740908555</v>
      </c>
      <c r="U695">
        <v>11.0828681677351</v>
      </c>
      <c r="V695">
        <v>10.680043223998601</v>
      </c>
    </row>
    <row r="696" spans="1:22" x14ac:dyDescent="0.25">
      <c r="A696" s="12" t="s">
        <v>63</v>
      </c>
      <c r="B696" s="12" t="s">
        <v>76</v>
      </c>
      <c r="C696" s="12" t="s">
        <v>109</v>
      </c>
      <c r="D696">
        <v>27.855711999999901</v>
      </c>
      <c r="E696">
        <v>27.912289998356801</v>
      </c>
      <c r="F696">
        <v>26.742716672466301</v>
      </c>
      <c r="G696">
        <v>25.6403582846837</v>
      </c>
      <c r="H696">
        <v>25.080176735945098</v>
      </c>
      <c r="I696">
        <v>23.844377231721101</v>
      </c>
      <c r="J696">
        <v>22.1728129619021</v>
      </c>
      <c r="K696">
        <v>20.987462697381201</v>
      </c>
      <c r="L696">
        <v>19.785403040702899</v>
      </c>
      <c r="M696">
        <v>18.595136669274002</v>
      </c>
      <c r="N696">
        <v>17.402048865190999</v>
      </c>
      <c r="O696">
        <v>16.4105015904154</v>
      </c>
      <c r="P696">
        <v>15.490965575745999</v>
      </c>
      <c r="Q696">
        <v>14.6450055128157</v>
      </c>
      <c r="R696">
        <v>13.8731732239615</v>
      </c>
      <c r="S696">
        <v>13.169650584023101</v>
      </c>
      <c r="T696">
        <v>12.5365525871901</v>
      </c>
      <c r="U696">
        <v>11.9681883338242</v>
      </c>
      <c r="V696">
        <v>11.4711304999528</v>
      </c>
    </row>
    <row r="697" spans="1:22" x14ac:dyDescent="0.25">
      <c r="A697" s="12" t="s">
        <v>63</v>
      </c>
      <c r="B697" s="12" t="s">
        <v>76</v>
      </c>
      <c r="C697" s="12" t="s">
        <v>110</v>
      </c>
      <c r="D697">
        <v>1.38280000000269E-2</v>
      </c>
      <c r="E697">
        <v>2.2503799660574499E-2</v>
      </c>
      <c r="F697">
        <v>3.3089148438187402E-2</v>
      </c>
      <c r="G697">
        <v>4.9240174571569997E-2</v>
      </c>
      <c r="H697">
        <v>7.0788239092184596E-2</v>
      </c>
      <c r="I697">
        <v>9.4736353721284403E-2</v>
      </c>
      <c r="J697">
        <v>0.13240648692427201</v>
      </c>
      <c r="K697">
        <v>0.182258519651333</v>
      </c>
      <c r="L697">
        <v>0.26390262121383701</v>
      </c>
      <c r="M697">
        <v>0.396744400338289</v>
      </c>
      <c r="N697">
        <v>0.57394014941601801</v>
      </c>
      <c r="O697">
        <v>0.82284683579574203</v>
      </c>
      <c r="P697">
        <v>1.0764578750713101</v>
      </c>
      <c r="Q697">
        <v>1.3920063845125501</v>
      </c>
      <c r="R697">
        <v>1.7956747177799299</v>
      </c>
      <c r="S697">
        <v>2.27229486470543</v>
      </c>
      <c r="T697">
        <v>2.7681922493398301</v>
      </c>
      <c r="U697">
        <v>3.3118145216216801</v>
      </c>
      <c r="V697">
        <v>3.9316854172501099</v>
      </c>
    </row>
    <row r="698" spans="1:22" x14ac:dyDescent="0.25">
      <c r="A698" s="12" t="s">
        <v>63</v>
      </c>
      <c r="B698" s="12" t="s">
        <v>76</v>
      </c>
      <c r="C698" s="12" t="s">
        <v>111</v>
      </c>
      <c r="D698">
        <v>27.199918999997202</v>
      </c>
      <c r="E698">
        <v>27.639666974739701</v>
      </c>
      <c r="F698">
        <v>27.7075486088033</v>
      </c>
      <c r="G698">
        <v>26.5559779214305</v>
      </c>
      <c r="H698">
        <v>25.4684667652872</v>
      </c>
      <c r="I698">
        <v>24.916645231913002</v>
      </c>
      <c r="J698">
        <v>23.693313536126801</v>
      </c>
      <c r="K698">
        <v>22.035642519174399</v>
      </c>
      <c r="L698">
        <v>20.861373680002</v>
      </c>
      <c r="M698">
        <v>19.670050825424202</v>
      </c>
      <c r="N698">
        <v>18.489776428366401</v>
      </c>
      <c r="O698">
        <v>17.310439665644498</v>
      </c>
      <c r="P698">
        <v>16.3306045950354</v>
      </c>
      <c r="Q698">
        <v>15.4213248800017</v>
      </c>
      <c r="R698">
        <v>14.584277011782801</v>
      </c>
      <c r="S698">
        <v>13.820318439208201</v>
      </c>
      <c r="T698">
        <v>13.123656626051</v>
      </c>
      <c r="U698">
        <v>12.496658357744099</v>
      </c>
      <c r="V698">
        <v>11.933676229743799</v>
      </c>
    </row>
    <row r="699" spans="1:22" x14ac:dyDescent="0.25">
      <c r="A699" s="12" t="s">
        <v>63</v>
      </c>
      <c r="B699" s="12" t="s">
        <v>76</v>
      </c>
      <c r="C699" s="12" t="s">
        <v>112</v>
      </c>
      <c r="D699">
        <v>25.934585000009601</v>
      </c>
      <c r="E699">
        <v>26.899026498238001</v>
      </c>
      <c r="F699">
        <v>27.334661400130301</v>
      </c>
      <c r="G699">
        <v>27.414388000926198</v>
      </c>
      <c r="H699">
        <v>26.2856726753324</v>
      </c>
      <c r="I699">
        <v>25.220737328773598</v>
      </c>
      <c r="J699">
        <v>24.6832972688956</v>
      </c>
      <c r="K699">
        <v>23.478961509592601</v>
      </c>
      <c r="L699">
        <v>21.842537378431299</v>
      </c>
      <c r="M699">
        <v>20.684366655445299</v>
      </c>
      <c r="N699">
        <v>19.507921488728101</v>
      </c>
      <c r="O699">
        <v>18.3473192043353</v>
      </c>
      <c r="P699">
        <v>17.1857543788486</v>
      </c>
      <c r="Q699">
        <v>16.220811073775199</v>
      </c>
      <c r="R699">
        <v>15.3249442838826</v>
      </c>
      <c r="S699">
        <v>14.499393876304399</v>
      </c>
      <c r="T699">
        <v>13.7457631882826</v>
      </c>
      <c r="U699">
        <v>13.057946746049099</v>
      </c>
      <c r="V699">
        <v>12.4389641265614</v>
      </c>
    </row>
    <row r="700" spans="1:22" x14ac:dyDescent="0.25">
      <c r="A700" s="12" t="s">
        <v>63</v>
      </c>
      <c r="B700" s="12" t="s">
        <v>76</v>
      </c>
      <c r="C700" s="12" t="s">
        <v>113</v>
      </c>
      <c r="D700">
        <v>24.462815000141699</v>
      </c>
      <c r="E700">
        <v>25.225919946075301</v>
      </c>
      <c r="F700">
        <v>26.1511400494283</v>
      </c>
      <c r="G700">
        <v>26.580084688789899</v>
      </c>
      <c r="H700">
        <v>26.686259912818301</v>
      </c>
      <c r="I700">
        <v>25.605719015591902</v>
      </c>
      <c r="J700">
        <v>24.591758223909601</v>
      </c>
      <c r="K700">
        <v>24.0836828077225</v>
      </c>
      <c r="L700">
        <v>22.9214672295405</v>
      </c>
      <c r="M700">
        <v>21.3335818731423</v>
      </c>
      <c r="N700">
        <v>20.211146327742</v>
      </c>
      <c r="O700">
        <v>19.105256620594901</v>
      </c>
      <c r="P700">
        <v>18.009089945980001</v>
      </c>
      <c r="Q700">
        <v>16.905465974193898</v>
      </c>
      <c r="R700">
        <v>15.9912946609545</v>
      </c>
      <c r="S700">
        <v>15.140218782371599</v>
      </c>
      <c r="T700">
        <v>14.354986294749301</v>
      </c>
      <c r="U700">
        <v>13.6374612943461</v>
      </c>
      <c r="V700">
        <v>12.9828184827415</v>
      </c>
    </row>
    <row r="701" spans="1:22" x14ac:dyDescent="0.25">
      <c r="A701" s="12" t="s">
        <v>63</v>
      </c>
      <c r="B701" s="12" t="s">
        <v>76</v>
      </c>
      <c r="C701" s="12" t="s">
        <v>114</v>
      </c>
      <c r="D701">
        <v>22.303719000016301</v>
      </c>
      <c r="E701">
        <v>23.607217044735201</v>
      </c>
      <c r="F701">
        <v>24.344311280189501</v>
      </c>
      <c r="G701">
        <v>25.209967335407001</v>
      </c>
      <c r="H701">
        <v>25.634454075107602</v>
      </c>
      <c r="I701">
        <v>25.761113117807799</v>
      </c>
      <c r="J701">
        <v>24.7360569379208</v>
      </c>
      <c r="K701">
        <v>23.7845061432769</v>
      </c>
      <c r="L701">
        <v>23.3160246723798</v>
      </c>
      <c r="M701">
        <v>22.208409628666299</v>
      </c>
      <c r="N701">
        <v>20.683677350988599</v>
      </c>
      <c r="O701">
        <v>19.661176802517101</v>
      </c>
      <c r="P701">
        <v>18.646772261507401</v>
      </c>
      <c r="Q701">
        <v>17.633657731422801</v>
      </c>
      <c r="R701">
        <v>16.605461802351599</v>
      </c>
      <c r="S701">
        <v>15.7554742205935</v>
      </c>
      <c r="T701">
        <v>14.9610101551641</v>
      </c>
      <c r="U701">
        <v>14.2251722077128</v>
      </c>
      <c r="V701">
        <v>13.551665933726801</v>
      </c>
    </row>
    <row r="702" spans="1:22" x14ac:dyDescent="0.25">
      <c r="A702" s="12" t="s">
        <v>63</v>
      </c>
      <c r="B702" s="12" t="s">
        <v>76</v>
      </c>
      <c r="C702" s="12" t="s">
        <v>115</v>
      </c>
      <c r="D702">
        <v>20.129806999994699</v>
      </c>
      <c r="E702">
        <v>21.587376390254299</v>
      </c>
      <c r="F702">
        <v>22.891936112962799</v>
      </c>
      <c r="G702">
        <v>23.606458607603901</v>
      </c>
      <c r="H702">
        <v>24.428542133277201</v>
      </c>
      <c r="I702">
        <v>24.856841562144901</v>
      </c>
      <c r="J702">
        <v>25.002889380816502</v>
      </c>
      <c r="K702">
        <v>24.024218832784602</v>
      </c>
      <c r="L702">
        <v>23.1232718625103</v>
      </c>
      <c r="M702">
        <v>22.687137740857899</v>
      </c>
      <c r="N702">
        <v>21.624287515492199</v>
      </c>
      <c r="O702">
        <v>20.197097769949199</v>
      </c>
      <c r="P702">
        <v>19.249947438035498</v>
      </c>
      <c r="Q702">
        <v>18.3038227558405</v>
      </c>
      <c r="R702">
        <v>17.353532548370399</v>
      </c>
      <c r="S702">
        <v>16.3814164635039</v>
      </c>
      <c r="T702">
        <v>15.580186996511801</v>
      </c>
      <c r="U702">
        <v>14.828059280447</v>
      </c>
      <c r="V702">
        <v>14.129795460387401</v>
      </c>
    </row>
    <row r="703" spans="1:22" x14ac:dyDescent="0.25">
      <c r="A703" s="12" t="s">
        <v>63</v>
      </c>
      <c r="B703" s="12" t="s">
        <v>76</v>
      </c>
      <c r="C703" s="12" t="s">
        <v>116</v>
      </c>
      <c r="D703">
        <v>18.214746999986001</v>
      </c>
      <c r="E703">
        <v>19.515930930266201</v>
      </c>
      <c r="F703">
        <v>20.974865940338599</v>
      </c>
      <c r="G703">
        <v>22.279166023235199</v>
      </c>
      <c r="H703">
        <v>22.984215928304</v>
      </c>
      <c r="I703">
        <v>23.779988191634001</v>
      </c>
      <c r="J703">
        <v>24.218987851996999</v>
      </c>
      <c r="K703">
        <v>24.3829229033601</v>
      </c>
      <c r="L703">
        <v>23.4458814116655</v>
      </c>
      <c r="M703">
        <v>22.5872656866404</v>
      </c>
      <c r="N703">
        <v>22.178079928422999</v>
      </c>
      <c r="O703">
        <v>21.187219783920899</v>
      </c>
      <c r="P703">
        <v>19.8303859362859</v>
      </c>
      <c r="Q703">
        <v>18.937948558359299</v>
      </c>
      <c r="R703">
        <v>18.041936674927101</v>
      </c>
      <c r="S703">
        <v>17.136417800227498</v>
      </c>
      <c r="T703">
        <v>16.204638216568799</v>
      </c>
      <c r="U703">
        <v>15.438069508423901</v>
      </c>
      <c r="V703">
        <v>14.7167587193274</v>
      </c>
    </row>
    <row r="704" spans="1:22" x14ac:dyDescent="0.25">
      <c r="A704" s="12" t="s">
        <v>63</v>
      </c>
      <c r="B704" s="12" t="s">
        <v>76</v>
      </c>
      <c r="C704" s="12" t="s">
        <v>117</v>
      </c>
      <c r="D704">
        <v>16.541349999999898</v>
      </c>
      <c r="E704">
        <v>17.649728542445299</v>
      </c>
      <c r="F704">
        <v>18.942686189990798</v>
      </c>
      <c r="G704">
        <v>20.406284647958799</v>
      </c>
      <c r="H704">
        <v>21.711416697984198</v>
      </c>
      <c r="I704">
        <v>22.417074502326098</v>
      </c>
      <c r="J704">
        <v>23.202190052872499</v>
      </c>
      <c r="K704">
        <v>23.654550226379101</v>
      </c>
      <c r="L704">
        <v>23.839038946838301</v>
      </c>
      <c r="M704">
        <v>22.943835015344899</v>
      </c>
      <c r="N704">
        <v>22.1246623201808</v>
      </c>
      <c r="O704">
        <v>21.764336366330902</v>
      </c>
      <c r="P704">
        <v>20.827897430409401</v>
      </c>
      <c r="Q704">
        <v>19.523916603773699</v>
      </c>
      <c r="R704">
        <v>18.674255478564099</v>
      </c>
      <c r="S704">
        <v>17.8156498600673</v>
      </c>
      <c r="T704">
        <v>16.943847895237901</v>
      </c>
      <c r="U704">
        <v>16.0414030769028</v>
      </c>
      <c r="V704">
        <v>15.3009025444938</v>
      </c>
    </row>
    <row r="705" spans="1:22" x14ac:dyDescent="0.25">
      <c r="A705" s="12" t="s">
        <v>63</v>
      </c>
      <c r="B705" s="12" t="s">
        <v>76</v>
      </c>
      <c r="C705" s="12" t="s">
        <v>118</v>
      </c>
      <c r="D705">
        <v>28.129648999999901</v>
      </c>
      <c r="E705">
        <v>26.943409287586199</v>
      </c>
      <c r="F705">
        <v>25.826413495462798</v>
      </c>
      <c r="G705">
        <v>25.257907360101701</v>
      </c>
      <c r="H705">
        <v>24.009901200543201</v>
      </c>
      <c r="I705">
        <v>22.323761216518101</v>
      </c>
      <c r="J705">
        <v>21.126855114081799</v>
      </c>
      <c r="K705">
        <v>19.9130667748821</v>
      </c>
      <c r="L705">
        <v>18.712168910451702</v>
      </c>
      <c r="M705">
        <v>17.508968839756498</v>
      </c>
      <c r="N705">
        <v>16.501451295987899</v>
      </c>
      <c r="O705">
        <v>15.568276686842401</v>
      </c>
      <c r="P705">
        <v>14.710503065694301</v>
      </c>
      <c r="Q705">
        <v>13.927722080965101</v>
      </c>
      <c r="R705">
        <v>13.2147682275927</v>
      </c>
      <c r="S705">
        <v>12.5730703868799</v>
      </c>
      <c r="T705">
        <v>11.9972837881036</v>
      </c>
      <c r="U705">
        <v>11.493060324082601</v>
      </c>
      <c r="V705">
        <v>11.048440687030499</v>
      </c>
    </row>
    <row r="706" spans="1:22" x14ac:dyDescent="0.25">
      <c r="A706" s="12" t="s">
        <v>63</v>
      </c>
      <c r="B706" s="12" t="s">
        <v>76</v>
      </c>
      <c r="C706" s="12" t="s">
        <v>119</v>
      </c>
      <c r="D706">
        <v>13.6978649999808</v>
      </c>
      <c r="E706">
        <v>15.940942394012801</v>
      </c>
      <c r="F706">
        <v>17.050319091819201</v>
      </c>
      <c r="G706">
        <v>18.3427373637515</v>
      </c>
      <c r="H706">
        <v>19.812077786200302</v>
      </c>
      <c r="I706">
        <v>21.117932815637602</v>
      </c>
      <c r="J706">
        <v>21.832149113630098</v>
      </c>
      <c r="K706">
        <v>22.615094425042901</v>
      </c>
      <c r="L706">
        <v>23.085764447157999</v>
      </c>
      <c r="M706">
        <v>23.295036024018</v>
      </c>
      <c r="N706">
        <v>22.4455802731717</v>
      </c>
      <c r="O706">
        <v>21.6832653944013</v>
      </c>
      <c r="P706">
        <v>21.365420441453001</v>
      </c>
      <c r="Q706">
        <v>20.476473036270399</v>
      </c>
      <c r="R706">
        <v>19.220746123027901</v>
      </c>
      <c r="S706">
        <v>18.408849578395099</v>
      </c>
      <c r="T706">
        <v>17.5837922204914</v>
      </c>
      <c r="U706">
        <v>16.740745969753799</v>
      </c>
      <c r="V706">
        <v>15.8637246931238</v>
      </c>
    </row>
    <row r="707" spans="1:22" x14ac:dyDescent="0.25">
      <c r="A707" s="12" t="s">
        <v>63</v>
      </c>
      <c r="B707" s="12" t="s">
        <v>76</v>
      </c>
      <c r="C707" s="12" t="s">
        <v>120</v>
      </c>
      <c r="D707">
        <v>11.249227000011899</v>
      </c>
      <c r="E707">
        <v>13.0517000282494</v>
      </c>
      <c r="F707">
        <v>15.2476637572973</v>
      </c>
      <c r="G707">
        <v>16.360886275701201</v>
      </c>
      <c r="H707">
        <v>17.658782085739102</v>
      </c>
      <c r="I707">
        <v>19.1319863919949</v>
      </c>
      <c r="J707">
        <v>20.4382230123739</v>
      </c>
      <c r="K707">
        <v>21.167407281059699</v>
      </c>
      <c r="L707">
        <v>21.956134650094601</v>
      </c>
      <c r="M707">
        <v>22.4493720074212</v>
      </c>
      <c r="N707">
        <v>22.6896677891278</v>
      </c>
      <c r="O707">
        <v>21.906717441824298</v>
      </c>
      <c r="P707">
        <v>21.202579653919301</v>
      </c>
      <c r="Q707">
        <v>20.925965968856001</v>
      </c>
      <c r="R707">
        <v>20.086901167461502</v>
      </c>
      <c r="S707">
        <v>18.879732098729299</v>
      </c>
      <c r="T707">
        <v>18.107542246478801</v>
      </c>
      <c r="U707">
        <v>17.316053546418999</v>
      </c>
      <c r="V707">
        <v>16.502216042626301</v>
      </c>
    </row>
    <row r="708" spans="1:22" x14ac:dyDescent="0.25">
      <c r="A708" s="12" t="s">
        <v>63</v>
      </c>
      <c r="B708" s="12" t="s">
        <v>76</v>
      </c>
      <c r="C708" s="12" t="s">
        <v>121</v>
      </c>
      <c r="D708">
        <v>8.4784629999800796</v>
      </c>
      <c r="E708">
        <v>10.500745932734</v>
      </c>
      <c r="F708">
        <v>12.253322954308301</v>
      </c>
      <c r="G708">
        <v>14.3900999756587</v>
      </c>
      <c r="H708">
        <v>15.5109050290121</v>
      </c>
      <c r="I708">
        <v>16.813349587574798</v>
      </c>
      <c r="J708">
        <v>18.285867165807598</v>
      </c>
      <c r="K708">
        <v>19.590096555501699</v>
      </c>
      <c r="L708">
        <v>20.3406017298759</v>
      </c>
      <c r="M708">
        <v>21.1378426408791</v>
      </c>
      <c r="N708">
        <v>21.660915576522001</v>
      </c>
      <c r="O708">
        <v>21.9526625275664</v>
      </c>
      <c r="P708">
        <v>21.250158372474701</v>
      </c>
      <c r="Q708">
        <v>20.610813050800999</v>
      </c>
      <c r="R708">
        <v>20.383056937682198</v>
      </c>
      <c r="S708">
        <v>19.599715669090301</v>
      </c>
      <c r="T708">
        <v>18.450088900548199</v>
      </c>
      <c r="U708">
        <v>17.7229387486225</v>
      </c>
      <c r="V708">
        <v>16.9703901850771</v>
      </c>
    </row>
    <row r="709" spans="1:22" x14ac:dyDescent="0.25">
      <c r="A709" s="12" t="s">
        <v>63</v>
      </c>
      <c r="B709" s="12" t="s">
        <v>76</v>
      </c>
      <c r="C709" s="12" t="s">
        <v>122</v>
      </c>
      <c r="D709">
        <v>6.4057209965553303</v>
      </c>
      <c r="E709">
        <v>7.6473234746813397</v>
      </c>
      <c r="F709">
        <v>9.5559741281893302</v>
      </c>
      <c r="G709">
        <v>11.240013614340601</v>
      </c>
      <c r="H709">
        <v>13.2968580159597</v>
      </c>
      <c r="I709">
        <v>14.418434911668299</v>
      </c>
      <c r="J709">
        <v>15.719238344413901</v>
      </c>
      <c r="K709">
        <v>17.1823081294255</v>
      </c>
      <c r="L709">
        <v>18.479738907412798</v>
      </c>
      <c r="M709">
        <v>19.2563286617012</v>
      </c>
      <c r="N709">
        <v>20.064902525972698</v>
      </c>
      <c r="O709">
        <v>20.634844961720201</v>
      </c>
      <c r="P709">
        <v>20.987836306943802</v>
      </c>
      <c r="Q709">
        <v>20.379683171119801</v>
      </c>
      <c r="R709">
        <v>19.821477874528</v>
      </c>
      <c r="S709">
        <v>19.6474819373157</v>
      </c>
      <c r="T709">
        <v>18.933092993463799</v>
      </c>
      <c r="U709">
        <v>17.8521850463699</v>
      </c>
      <c r="V709">
        <v>17.181252813171099</v>
      </c>
    </row>
    <row r="710" spans="1:22" x14ac:dyDescent="0.25">
      <c r="A710" s="12" t="s">
        <v>63</v>
      </c>
      <c r="B710" s="12" t="s">
        <v>76</v>
      </c>
      <c r="C710" s="12" t="s">
        <v>123</v>
      </c>
      <c r="D710">
        <v>4.7727769987724002</v>
      </c>
      <c r="E710">
        <v>5.47383718157473</v>
      </c>
      <c r="F710">
        <v>6.6178751967386598</v>
      </c>
      <c r="G710">
        <v>8.3699542745849502</v>
      </c>
      <c r="H710">
        <v>9.95688508726934</v>
      </c>
      <c r="I710">
        <v>11.8955291779567</v>
      </c>
      <c r="J710">
        <v>13.0013847345563</v>
      </c>
      <c r="K710">
        <v>14.287941647773801</v>
      </c>
      <c r="L710">
        <v>15.7283635452889</v>
      </c>
      <c r="M710">
        <v>16.999941696196199</v>
      </c>
      <c r="N710">
        <v>17.796435027754601</v>
      </c>
      <c r="O710">
        <v>18.619283246507901</v>
      </c>
      <c r="P710">
        <v>19.241967231281599</v>
      </c>
      <c r="Q710">
        <v>19.661284214006901</v>
      </c>
      <c r="R710">
        <v>19.174406642430998</v>
      </c>
      <c r="S710">
        <v>18.7137361623648</v>
      </c>
      <c r="T710">
        <v>18.607380907256399</v>
      </c>
      <c r="U710">
        <v>17.978805657386999</v>
      </c>
      <c r="V710">
        <v>16.9897795784251</v>
      </c>
    </row>
    <row r="711" spans="1:22" x14ac:dyDescent="0.25">
      <c r="A711" s="12" t="s">
        <v>63</v>
      </c>
      <c r="B711" s="12" t="s">
        <v>76</v>
      </c>
      <c r="C711" s="12" t="s">
        <v>124</v>
      </c>
      <c r="D711">
        <v>3.2164629993042899</v>
      </c>
      <c r="E711">
        <v>3.7591888364041601</v>
      </c>
      <c r="F711">
        <v>4.3865443674346398</v>
      </c>
      <c r="G711">
        <v>5.3926355907831098</v>
      </c>
      <c r="H711">
        <v>6.9361220964089201</v>
      </c>
      <c r="I711">
        <v>8.3739232300485593</v>
      </c>
      <c r="J711">
        <v>10.1340409788244</v>
      </c>
      <c r="K711">
        <v>11.195801917493</v>
      </c>
      <c r="L711">
        <v>12.4352908201537</v>
      </c>
      <c r="M711">
        <v>13.816819566300801</v>
      </c>
      <c r="N711">
        <v>15.044996847271101</v>
      </c>
      <c r="O711">
        <v>15.8545792051444</v>
      </c>
      <c r="P711">
        <v>16.681664436598201</v>
      </c>
      <c r="Q711">
        <v>17.3516190164611</v>
      </c>
      <c r="R711">
        <v>17.849599352916201</v>
      </c>
      <c r="S711">
        <v>17.5063194631717</v>
      </c>
      <c r="T711">
        <v>17.171446228402001</v>
      </c>
      <c r="U711">
        <v>17.146492693152599</v>
      </c>
      <c r="V711">
        <v>16.631818545074999</v>
      </c>
    </row>
    <row r="712" spans="1:22" x14ac:dyDescent="0.25">
      <c r="A712" s="12" t="s">
        <v>63</v>
      </c>
      <c r="B712" s="12" t="s">
        <v>76</v>
      </c>
      <c r="C712" s="12" t="s">
        <v>125</v>
      </c>
      <c r="D712">
        <v>1.95434999959505</v>
      </c>
      <c r="E712">
        <v>2.24128506866569</v>
      </c>
      <c r="F712">
        <v>2.6809318052725302</v>
      </c>
      <c r="G712">
        <v>3.2000089377955998</v>
      </c>
      <c r="H712">
        <v>4.0255436233346904</v>
      </c>
      <c r="I712">
        <v>5.2904895742656102</v>
      </c>
      <c r="J712">
        <v>6.5115796054987296</v>
      </c>
      <c r="K712">
        <v>8.0191421583985605</v>
      </c>
      <c r="L712">
        <v>8.9852098623874692</v>
      </c>
      <c r="M712">
        <v>10.121547724909901</v>
      </c>
      <c r="N712">
        <v>11.3934370538877</v>
      </c>
      <c r="O712">
        <v>12.5428074836266</v>
      </c>
      <c r="P712">
        <v>13.3479566633963</v>
      </c>
      <c r="Q712">
        <v>14.157910527956499</v>
      </c>
      <c r="R712">
        <v>14.873264987831901</v>
      </c>
      <c r="S712">
        <v>15.442925618247299</v>
      </c>
      <c r="T712">
        <v>15.2753860119647</v>
      </c>
      <c r="U712">
        <v>15.093966722903501</v>
      </c>
      <c r="V712">
        <v>15.170563268028999</v>
      </c>
    </row>
    <row r="713" spans="1:22" x14ac:dyDescent="0.25">
      <c r="A713" s="12" t="s">
        <v>63</v>
      </c>
      <c r="B713" s="12" t="s">
        <v>76</v>
      </c>
      <c r="C713" s="12" t="s">
        <v>126</v>
      </c>
      <c r="D713">
        <v>0.91902699987427505</v>
      </c>
      <c r="E713">
        <v>1.14767039735945</v>
      </c>
      <c r="F713">
        <v>1.35391497031493</v>
      </c>
      <c r="G713">
        <v>1.66981400378998</v>
      </c>
      <c r="H713">
        <v>2.0522679743171</v>
      </c>
      <c r="I713">
        <v>2.6561916542965101</v>
      </c>
      <c r="J713">
        <v>3.5869270405724301</v>
      </c>
      <c r="K713">
        <v>4.5267025140732198</v>
      </c>
      <c r="L713">
        <v>5.7036955878922404</v>
      </c>
      <c r="M713">
        <v>6.5085503438130896</v>
      </c>
      <c r="N713">
        <v>7.4760107703778802</v>
      </c>
      <c r="O713">
        <v>8.5690435220089807</v>
      </c>
      <c r="P713">
        <v>9.5885778011402607</v>
      </c>
      <c r="Q713">
        <v>10.3472252910347</v>
      </c>
      <c r="R713">
        <v>11.115486556358</v>
      </c>
      <c r="S713">
        <v>11.838204875597601</v>
      </c>
      <c r="T713">
        <v>12.461113341742299</v>
      </c>
      <c r="U713">
        <v>12.478709656359801</v>
      </c>
      <c r="V713">
        <v>12.4679814684809</v>
      </c>
    </row>
    <row r="714" spans="1:22" x14ac:dyDescent="0.25">
      <c r="A714" s="12" t="s">
        <v>63</v>
      </c>
      <c r="B714" s="12" t="s">
        <v>76</v>
      </c>
      <c r="C714" s="12" t="s">
        <v>127</v>
      </c>
      <c r="D714">
        <v>0.31725899996912799</v>
      </c>
      <c r="E714">
        <v>0.42809712055334298</v>
      </c>
      <c r="F714">
        <v>0.55478016221905102</v>
      </c>
      <c r="G714">
        <v>0.67756856469682403</v>
      </c>
      <c r="H714">
        <v>0.86874488039793796</v>
      </c>
      <c r="I714">
        <v>1.1034153610727</v>
      </c>
      <c r="J714">
        <v>1.47859323057701</v>
      </c>
      <c r="K714">
        <v>2.0624075044182302</v>
      </c>
      <c r="L714">
        <v>2.6858100248110701</v>
      </c>
      <c r="M714">
        <v>3.4831235010820301</v>
      </c>
      <c r="N714">
        <v>4.0770487182723603</v>
      </c>
      <c r="O714">
        <v>4.8059102125004998</v>
      </c>
      <c r="P714">
        <v>5.6481419807278197</v>
      </c>
      <c r="Q714">
        <v>6.4684648236925897</v>
      </c>
      <c r="R714">
        <v>7.1283385862893303</v>
      </c>
      <c r="S714">
        <v>7.7962036081079402</v>
      </c>
      <c r="T714">
        <v>8.4710697973518805</v>
      </c>
      <c r="U714">
        <v>9.0918985036485491</v>
      </c>
      <c r="V714">
        <v>9.2674305354367306</v>
      </c>
    </row>
    <row r="715" spans="1:22" x14ac:dyDescent="0.25">
      <c r="A715" s="12" t="s">
        <v>63</v>
      </c>
      <c r="B715" s="12" t="s">
        <v>76</v>
      </c>
      <c r="C715" s="12" t="s">
        <v>128</v>
      </c>
      <c r="D715">
        <v>8.0783999996020303E-2</v>
      </c>
      <c r="E715">
        <v>0.110079532890986</v>
      </c>
      <c r="F715">
        <v>0.15504092999271299</v>
      </c>
      <c r="G715">
        <v>0.20991796841879901</v>
      </c>
      <c r="H715">
        <v>0.26663269391495698</v>
      </c>
      <c r="I715">
        <v>0.35634440746540502</v>
      </c>
      <c r="J715">
        <v>0.46952434840451701</v>
      </c>
      <c r="K715">
        <v>0.65352874648311798</v>
      </c>
      <c r="L715">
        <v>0.94636698550205001</v>
      </c>
      <c r="M715">
        <v>1.2786319068588401</v>
      </c>
      <c r="N715">
        <v>1.72454684265094</v>
      </c>
      <c r="O715">
        <v>2.08502823473806</v>
      </c>
      <c r="P715">
        <v>2.5431723925829899</v>
      </c>
      <c r="Q715">
        <v>3.08898737551461</v>
      </c>
      <c r="R715">
        <v>3.658825422639</v>
      </c>
      <c r="S715">
        <v>4.1471787218638898</v>
      </c>
      <c r="T715">
        <v>4.6576360791824101</v>
      </c>
      <c r="U715">
        <v>5.2044752128132101</v>
      </c>
      <c r="V715">
        <v>5.7382654885796196</v>
      </c>
    </row>
    <row r="716" spans="1:22" x14ac:dyDescent="0.25">
      <c r="A716" s="12" t="s">
        <v>63</v>
      </c>
      <c r="B716" s="12" t="s">
        <v>77</v>
      </c>
      <c r="C716" s="12" t="s">
        <v>87</v>
      </c>
      <c r="D716">
        <v>88.595891999999907</v>
      </c>
      <c r="E716">
        <v>98.459107148830597</v>
      </c>
      <c r="F716">
        <v>109.263238283083</v>
      </c>
      <c r="G716">
        <v>118.17109489590101</v>
      </c>
      <c r="H716">
        <v>127.22616538915899</v>
      </c>
      <c r="I716">
        <v>133.53576151243399</v>
      </c>
      <c r="J716">
        <v>140.68856261836399</v>
      </c>
      <c r="K716">
        <v>148.15763309150501</v>
      </c>
      <c r="L716">
        <v>155.01928643284799</v>
      </c>
      <c r="M716">
        <v>158.75629576484201</v>
      </c>
      <c r="N716">
        <v>161.08595466742301</v>
      </c>
      <c r="O716">
        <v>163.03554744798299</v>
      </c>
      <c r="P716">
        <v>165.339127174015</v>
      </c>
      <c r="Q716">
        <v>167.755388108798</v>
      </c>
      <c r="R716">
        <v>169.72922611626799</v>
      </c>
      <c r="S716">
        <v>171.17043665575301</v>
      </c>
      <c r="T716">
        <v>172.16553995166501</v>
      </c>
      <c r="U716">
        <v>173.47408474404099</v>
      </c>
      <c r="V716">
        <v>174.580928785694</v>
      </c>
    </row>
    <row r="717" spans="1:22" x14ac:dyDescent="0.25">
      <c r="A717" s="12" t="s">
        <v>63</v>
      </c>
      <c r="B717" s="12" t="s">
        <v>77</v>
      </c>
      <c r="C717" s="12" t="s">
        <v>88</v>
      </c>
      <c r="D717">
        <v>69.544424999999904</v>
      </c>
      <c r="E717">
        <v>76.875835869250906</v>
      </c>
      <c r="F717">
        <v>83.978736192579504</v>
      </c>
      <c r="G717">
        <v>93.163325178222607</v>
      </c>
      <c r="H717">
        <v>103.093878091151</v>
      </c>
      <c r="I717">
        <v>111.54299061808899</v>
      </c>
      <c r="J717">
        <v>120.06517138135101</v>
      </c>
      <c r="K717">
        <v>126.07527938283</v>
      </c>
      <c r="L717">
        <v>132.89413428469601</v>
      </c>
      <c r="M717">
        <v>140.13253010370801</v>
      </c>
      <c r="N717">
        <v>146.782942115824</v>
      </c>
      <c r="O717">
        <v>150.65905564533901</v>
      </c>
      <c r="P717">
        <v>153.34539757930099</v>
      </c>
      <c r="Q717">
        <v>155.659498039326</v>
      </c>
      <c r="R717">
        <v>158.30659534706501</v>
      </c>
      <c r="S717">
        <v>161.05989754282299</v>
      </c>
      <c r="T717">
        <v>163.442485746172</v>
      </c>
      <c r="U717">
        <v>165.22402611131</v>
      </c>
      <c r="V717">
        <v>166.73120168102301</v>
      </c>
    </row>
    <row r="718" spans="1:22" x14ac:dyDescent="0.25">
      <c r="A718" s="12" t="s">
        <v>63</v>
      </c>
      <c r="B718" s="12" t="s">
        <v>77</v>
      </c>
      <c r="C718" s="12" t="s">
        <v>89</v>
      </c>
      <c r="D718">
        <v>2.94699903749851E-3</v>
      </c>
      <c r="E718">
        <v>3.9097299189952001E-3</v>
      </c>
      <c r="F718">
        <v>5.5707598997500598E-3</v>
      </c>
      <c r="G718">
        <v>8.6382171071304296E-3</v>
      </c>
      <c r="H718">
        <v>1.29069624022415E-2</v>
      </c>
      <c r="I718">
        <v>1.8874145870613101E-2</v>
      </c>
      <c r="J718">
        <v>2.6860156176360801E-2</v>
      </c>
      <c r="K718">
        <v>3.8658909837529898E-2</v>
      </c>
      <c r="L718">
        <v>6.4866373785977205E-2</v>
      </c>
      <c r="M718">
        <v>0.111986323504181</v>
      </c>
      <c r="N718">
        <v>0.17670623016327799</v>
      </c>
      <c r="O718">
        <v>0.27379953844561</v>
      </c>
      <c r="P718">
        <v>0.41213642027292202</v>
      </c>
      <c r="Q718">
        <v>0.61711675429532697</v>
      </c>
      <c r="R718">
        <v>0.98635640698138705</v>
      </c>
      <c r="S718">
        <v>1.5280696691645801</v>
      </c>
      <c r="T718">
        <v>2.0232738489341102</v>
      </c>
      <c r="U718">
        <v>2.2889886132284101</v>
      </c>
      <c r="V718">
        <v>2.49620092471124</v>
      </c>
    </row>
    <row r="719" spans="1:22" x14ac:dyDescent="0.25">
      <c r="A719" s="12" t="s">
        <v>63</v>
      </c>
      <c r="B719" s="12" t="s">
        <v>77</v>
      </c>
      <c r="C719" s="12" t="s">
        <v>90</v>
      </c>
      <c r="D719">
        <v>63.936137126530397</v>
      </c>
      <c r="E719">
        <v>68.788158248315597</v>
      </c>
      <c r="F719">
        <v>75.997097939243005</v>
      </c>
      <c r="G719">
        <v>83.006637317700907</v>
      </c>
      <c r="H719">
        <v>92.072332088524604</v>
      </c>
      <c r="I719">
        <v>101.86731750834601</v>
      </c>
      <c r="J719">
        <v>110.203859660787</v>
      </c>
      <c r="K719">
        <v>118.60363990061801</v>
      </c>
      <c r="L719">
        <v>124.54109155094</v>
      </c>
      <c r="M719">
        <v>131.281088513452</v>
      </c>
      <c r="N719">
        <v>138.46838052441399</v>
      </c>
      <c r="O719">
        <v>145.10619284962399</v>
      </c>
      <c r="P719">
        <v>149.018668530214</v>
      </c>
      <c r="Q719">
        <v>151.745159268929</v>
      </c>
      <c r="R719">
        <v>154.10731175966399</v>
      </c>
      <c r="S719">
        <v>156.82124980827601</v>
      </c>
      <c r="T719">
        <v>159.61272791958399</v>
      </c>
      <c r="U719">
        <v>162.07223382541</v>
      </c>
      <c r="V719">
        <v>163.90200855021399</v>
      </c>
    </row>
    <row r="720" spans="1:22" x14ac:dyDescent="0.25">
      <c r="A720" s="12" t="s">
        <v>63</v>
      </c>
      <c r="B720" s="12" t="s">
        <v>77</v>
      </c>
      <c r="C720" s="12" t="s">
        <v>91</v>
      </c>
      <c r="D720">
        <v>59.146542111671899</v>
      </c>
      <c r="E720">
        <v>63.1158715209042</v>
      </c>
      <c r="F720">
        <v>67.800010214321802</v>
      </c>
      <c r="G720">
        <v>74.896763156236801</v>
      </c>
      <c r="H720">
        <v>81.811136445220299</v>
      </c>
      <c r="I720">
        <v>90.730099373678001</v>
      </c>
      <c r="J720">
        <v>100.370210780558</v>
      </c>
      <c r="K720">
        <v>108.572936907535</v>
      </c>
      <c r="L720">
        <v>116.84583006700601</v>
      </c>
      <c r="M720">
        <v>122.722150977317</v>
      </c>
      <c r="N720">
        <v>129.406342947501</v>
      </c>
      <c r="O720">
        <v>136.561672667366</v>
      </c>
      <c r="P720">
        <v>143.17909339781201</v>
      </c>
      <c r="Q720">
        <v>147.124662725543</v>
      </c>
      <c r="R720">
        <v>149.907045465614</v>
      </c>
      <c r="S720">
        <v>152.325117428309</v>
      </c>
      <c r="T720">
        <v>155.10683969084101</v>
      </c>
      <c r="U720">
        <v>157.95495919193601</v>
      </c>
      <c r="V720">
        <v>160.48721762439899</v>
      </c>
    </row>
    <row r="721" spans="1:22" x14ac:dyDescent="0.25">
      <c r="A721" s="12" t="s">
        <v>63</v>
      </c>
      <c r="B721" s="12" t="s">
        <v>77</v>
      </c>
      <c r="C721" s="12" t="s">
        <v>92</v>
      </c>
      <c r="D721">
        <v>51.9717577185679</v>
      </c>
      <c r="E721">
        <v>57.936855630663501</v>
      </c>
      <c r="F721">
        <v>61.555011924093598</v>
      </c>
      <c r="G721">
        <v>66.065132169110896</v>
      </c>
      <c r="H721">
        <v>72.938073756219893</v>
      </c>
      <c r="I721">
        <v>79.684594182112093</v>
      </c>
      <c r="J721">
        <v>88.360584200688294</v>
      </c>
      <c r="K721">
        <v>97.764340961005601</v>
      </c>
      <c r="L721">
        <v>105.768261850923</v>
      </c>
      <c r="M721">
        <v>113.862281650635</v>
      </c>
      <c r="N721">
        <v>119.63428986398</v>
      </c>
      <c r="O721">
        <v>126.328648609814</v>
      </c>
      <c r="P721">
        <v>133.50170508104199</v>
      </c>
      <c r="Q721">
        <v>140.17298893683699</v>
      </c>
      <c r="R721">
        <v>144.223941661445</v>
      </c>
      <c r="S721">
        <v>147.14914287303</v>
      </c>
      <c r="T721">
        <v>149.71745286456701</v>
      </c>
      <c r="U721">
        <v>152.64432677784299</v>
      </c>
      <c r="V721">
        <v>155.643748700982</v>
      </c>
    </row>
    <row r="722" spans="1:22" x14ac:dyDescent="0.25">
      <c r="A722" s="12" t="s">
        <v>63</v>
      </c>
      <c r="B722" s="12" t="s">
        <v>77</v>
      </c>
      <c r="C722" s="12" t="s">
        <v>93</v>
      </c>
      <c r="D722">
        <v>42.806957085380802</v>
      </c>
      <c r="E722">
        <v>50.479956651812799</v>
      </c>
      <c r="F722">
        <v>56.095881572232003</v>
      </c>
      <c r="G722">
        <v>59.619568884544698</v>
      </c>
      <c r="H722">
        <v>63.897099844331201</v>
      </c>
      <c r="I722">
        <v>70.525564003730494</v>
      </c>
      <c r="J722">
        <v>77.056690731984801</v>
      </c>
      <c r="K722">
        <v>85.437718155613496</v>
      </c>
      <c r="L722">
        <v>94.561629458625404</v>
      </c>
      <c r="M722">
        <v>102.36248489586001</v>
      </c>
      <c r="N722">
        <v>110.252746588335</v>
      </c>
      <c r="O722">
        <v>116.027940981556</v>
      </c>
      <c r="P722">
        <v>122.701954640523</v>
      </c>
      <c r="Q722">
        <v>129.86812518511701</v>
      </c>
      <c r="R722">
        <v>136.550580269091</v>
      </c>
      <c r="S722">
        <v>140.70719303623801</v>
      </c>
      <c r="T722">
        <v>143.75861069965299</v>
      </c>
      <c r="U722">
        <v>146.471946145034</v>
      </c>
      <c r="V722">
        <v>149.53765290660101</v>
      </c>
    </row>
    <row r="723" spans="1:22" x14ac:dyDescent="0.25">
      <c r="A723" s="12" t="s">
        <v>63</v>
      </c>
      <c r="B723" s="12" t="s">
        <v>77</v>
      </c>
      <c r="C723" s="12" t="s">
        <v>94</v>
      </c>
      <c r="D723">
        <v>34.282871079783497</v>
      </c>
      <c r="E723">
        <v>41.210969144154902</v>
      </c>
      <c r="F723">
        <v>48.483915034966699</v>
      </c>
      <c r="G723">
        <v>53.995528220554498</v>
      </c>
      <c r="H723">
        <v>57.364882527067699</v>
      </c>
      <c r="I723">
        <v>61.4315361696951</v>
      </c>
      <c r="J723">
        <v>67.792372369364102</v>
      </c>
      <c r="K723">
        <v>74.097617977508804</v>
      </c>
      <c r="L723">
        <v>82.157702145759998</v>
      </c>
      <c r="M723">
        <v>91.000140331155706</v>
      </c>
      <c r="N723">
        <v>98.572239741607106</v>
      </c>
      <c r="O723">
        <v>106.35566068709799</v>
      </c>
      <c r="P723">
        <v>112.091199773696</v>
      </c>
      <c r="Q723">
        <v>118.71995090346201</v>
      </c>
      <c r="R723">
        <v>125.843124293741</v>
      </c>
      <c r="S723">
        <v>132.511900166348</v>
      </c>
      <c r="T723">
        <v>136.73419819572101</v>
      </c>
      <c r="U723">
        <v>139.898889370143</v>
      </c>
      <c r="V723">
        <v>142.72665141709899</v>
      </c>
    </row>
    <row r="724" spans="1:22" x14ac:dyDescent="0.25">
      <c r="A724" s="12" t="s">
        <v>63</v>
      </c>
      <c r="B724" s="12" t="s">
        <v>77</v>
      </c>
      <c r="C724" s="12" t="s">
        <v>95</v>
      </c>
      <c r="D724">
        <v>28.177930778638999</v>
      </c>
      <c r="E724">
        <v>32.905365468312603</v>
      </c>
      <c r="F724">
        <v>39.459468603501797</v>
      </c>
      <c r="G724">
        <v>46.515709864097701</v>
      </c>
      <c r="H724">
        <v>51.829359056632299</v>
      </c>
      <c r="I724">
        <v>55.033428852873598</v>
      </c>
      <c r="J724">
        <v>58.881449095076697</v>
      </c>
      <c r="K724">
        <v>64.963967078337106</v>
      </c>
      <c r="L724">
        <v>71.043200263325105</v>
      </c>
      <c r="M724">
        <v>78.794152059503702</v>
      </c>
      <c r="N724">
        <v>87.3227635447941</v>
      </c>
      <c r="O724">
        <v>94.745144215907004</v>
      </c>
      <c r="P724">
        <v>102.344357088545</v>
      </c>
      <c r="Q724">
        <v>108.02728415047299</v>
      </c>
      <c r="R724">
        <v>114.591175662857</v>
      </c>
      <c r="S724">
        <v>121.63750358438701</v>
      </c>
      <c r="T724">
        <v>128.25273814579799</v>
      </c>
      <c r="U724">
        <v>132.529775574735</v>
      </c>
      <c r="V724">
        <v>135.760711537265</v>
      </c>
    </row>
    <row r="725" spans="1:22" x14ac:dyDescent="0.25">
      <c r="A725" s="12" t="s">
        <v>63</v>
      </c>
      <c r="B725" s="12" t="s">
        <v>77</v>
      </c>
      <c r="C725" s="12" t="s">
        <v>96</v>
      </c>
      <c r="D725">
        <v>23.711872032015201</v>
      </c>
      <c r="E725">
        <v>27.066082006869301</v>
      </c>
      <c r="F725">
        <v>31.5449733879165</v>
      </c>
      <c r="G725">
        <v>37.843621750922701</v>
      </c>
      <c r="H725">
        <v>44.6490559540281</v>
      </c>
      <c r="I725">
        <v>49.750357225966702</v>
      </c>
      <c r="J725">
        <v>52.781058089872403</v>
      </c>
      <c r="K725">
        <v>56.387245548632002</v>
      </c>
      <c r="L725">
        <v>62.206735671648502</v>
      </c>
      <c r="M725">
        <v>68.068696910092299</v>
      </c>
      <c r="N725">
        <v>75.496050429286896</v>
      </c>
      <c r="O725">
        <v>83.760305803497999</v>
      </c>
      <c r="P725">
        <v>90.953278486033398</v>
      </c>
      <c r="Q725">
        <v>98.358595196026499</v>
      </c>
      <c r="R725">
        <v>103.958444567965</v>
      </c>
      <c r="S725">
        <v>110.424638658703</v>
      </c>
      <c r="T725">
        <v>117.355082369504</v>
      </c>
      <c r="U725">
        <v>123.90350579938701</v>
      </c>
      <c r="V725">
        <v>128.17370691593399</v>
      </c>
    </row>
    <row r="726" spans="1:22" x14ac:dyDescent="0.25">
      <c r="A726" s="12" t="s">
        <v>63</v>
      </c>
      <c r="B726" s="12" t="s">
        <v>77</v>
      </c>
      <c r="C726" s="12" t="s">
        <v>97</v>
      </c>
      <c r="D726">
        <v>78.049538999999996</v>
      </c>
      <c r="E726">
        <v>85.268444660874906</v>
      </c>
      <c r="F726">
        <v>94.684768381214795</v>
      </c>
      <c r="G726">
        <v>104.777495236582</v>
      </c>
      <c r="H726">
        <v>113.385002226258</v>
      </c>
      <c r="I726">
        <v>122.046823375424</v>
      </c>
      <c r="J726">
        <v>128.162640965751</v>
      </c>
      <c r="K726">
        <v>135.05305000942801</v>
      </c>
      <c r="L726">
        <v>142.38832058395599</v>
      </c>
      <c r="M726">
        <v>149.06917023189101</v>
      </c>
      <c r="N726">
        <v>152.87278506428501</v>
      </c>
      <c r="O726">
        <v>155.46708164447901</v>
      </c>
      <c r="P726">
        <v>157.680676151076</v>
      </c>
      <c r="Q726">
        <v>160.25228126753501</v>
      </c>
      <c r="R726">
        <v>162.88165939285199</v>
      </c>
      <c r="S726">
        <v>165.199967703102</v>
      </c>
      <c r="T726">
        <v>166.826332168927</v>
      </c>
      <c r="U726">
        <v>168.26382795427099</v>
      </c>
      <c r="V726">
        <v>169.745078321845</v>
      </c>
    </row>
    <row r="727" spans="1:22" x14ac:dyDescent="0.25">
      <c r="A727" s="12" t="s">
        <v>63</v>
      </c>
      <c r="B727" s="12" t="s">
        <v>77</v>
      </c>
      <c r="C727" s="12" t="s">
        <v>98</v>
      </c>
      <c r="D727">
        <v>20.028105784997599</v>
      </c>
      <c r="E727">
        <v>22.750915088754901</v>
      </c>
      <c r="F727">
        <v>25.954780791872601</v>
      </c>
      <c r="G727">
        <v>30.214193896651299</v>
      </c>
      <c r="H727">
        <v>36.297124020110502</v>
      </c>
      <c r="I727">
        <v>42.8402803417288</v>
      </c>
      <c r="J727">
        <v>47.730368606672698</v>
      </c>
      <c r="K727">
        <v>50.533730823417699</v>
      </c>
      <c r="L727">
        <v>53.932484120003998</v>
      </c>
      <c r="M727">
        <v>59.4836930805034</v>
      </c>
      <c r="N727">
        <v>65.116952901008204</v>
      </c>
      <c r="O727">
        <v>72.221732989517193</v>
      </c>
      <c r="P727">
        <v>80.167193459334797</v>
      </c>
      <c r="Q727">
        <v>87.111000558770698</v>
      </c>
      <c r="R727">
        <v>94.267917352774603</v>
      </c>
      <c r="S727">
        <v>99.762502923089997</v>
      </c>
      <c r="T727">
        <v>106.068329472486</v>
      </c>
      <c r="U727">
        <v>112.87511341097201</v>
      </c>
      <c r="V727">
        <v>119.27863347684401</v>
      </c>
    </row>
    <row r="728" spans="1:22" x14ac:dyDescent="0.25">
      <c r="A728" s="12" t="s">
        <v>63</v>
      </c>
      <c r="B728" s="12" t="s">
        <v>77</v>
      </c>
      <c r="C728" s="12" t="s">
        <v>99</v>
      </c>
      <c r="D728">
        <v>16.445254615126402</v>
      </c>
      <c r="E728">
        <v>19.054583385788899</v>
      </c>
      <c r="F728">
        <v>21.661075072966501</v>
      </c>
      <c r="G728">
        <v>24.693367441956202</v>
      </c>
      <c r="H728">
        <v>28.7968326100974</v>
      </c>
      <c r="I728">
        <v>34.626553134365402</v>
      </c>
      <c r="J728">
        <v>40.900657141965901</v>
      </c>
      <c r="K728">
        <v>45.513048620815802</v>
      </c>
      <c r="L728">
        <v>48.129052217094802</v>
      </c>
      <c r="M728">
        <v>51.298820915713897</v>
      </c>
      <c r="N728">
        <v>56.554770910005999</v>
      </c>
      <c r="O728">
        <v>61.935102504832997</v>
      </c>
      <c r="P728">
        <v>68.687160452188195</v>
      </c>
      <c r="Q728">
        <v>76.263649942326197</v>
      </c>
      <c r="R728">
        <v>82.874788306588798</v>
      </c>
      <c r="S728">
        <v>89.750745636970805</v>
      </c>
      <c r="T728">
        <v>95.039149280117499</v>
      </c>
      <c r="U728">
        <v>101.19123659215801</v>
      </c>
      <c r="V728">
        <v>107.764532393281</v>
      </c>
    </row>
    <row r="729" spans="1:22" x14ac:dyDescent="0.25">
      <c r="A729" s="12" t="s">
        <v>63</v>
      </c>
      <c r="B729" s="12" t="s">
        <v>77</v>
      </c>
      <c r="C729" s="12" t="s">
        <v>100</v>
      </c>
      <c r="D729">
        <v>12.639703808767001</v>
      </c>
      <c r="E729">
        <v>15.3155320681978</v>
      </c>
      <c r="F729">
        <v>17.780453182774099</v>
      </c>
      <c r="G729">
        <v>20.2357126877749</v>
      </c>
      <c r="H729">
        <v>23.1464710554866</v>
      </c>
      <c r="I729">
        <v>27.020930632958301</v>
      </c>
      <c r="J729">
        <v>32.556006078763403</v>
      </c>
      <c r="K729">
        <v>38.469463549792302</v>
      </c>
      <c r="L729">
        <v>42.812255016599998</v>
      </c>
      <c r="M729">
        <v>45.193445608572297</v>
      </c>
      <c r="N729">
        <v>48.084768021021297</v>
      </c>
      <c r="O729">
        <v>52.992338321965903</v>
      </c>
      <c r="P729">
        <v>58.0982116295243</v>
      </c>
      <c r="Q729">
        <v>64.411707401029503</v>
      </c>
      <c r="R729">
        <v>71.471285992316396</v>
      </c>
      <c r="S729">
        <v>77.7018106443048</v>
      </c>
      <c r="T729">
        <v>84.105895091386003</v>
      </c>
      <c r="U729">
        <v>89.207473343374602</v>
      </c>
      <c r="V729">
        <v>95.037115981869505</v>
      </c>
    </row>
    <row r="730" spans="1:22" x14ac:dyDescent="0.25">
      <c r="A730" s="12" t="s">
        <v>63</v>
      </c>
      <c r="B730" s="12" t="s">
        <v>77</v>
      </c>
      <c r="C730" s="12" t="s">
        <v>101</v>
      </c>
      <c r="D730">
        <v>9.5055479978464295</v>
      </c>
      <c r="E730">
        <v>11.2750711669946</v>
      </c>
      <c r="F730">
        <v>13.729269925505401</v>
      </c>
      <c r="G730">
        <v>15.999626233210201</v>
      </c>
      <c r="H730">
        <v>18.314684629481999</v>
      </c>
      <c r="I730">
        <v>21.016647459562002</v>
      </c>
      <c r="J730">
        <v>24.592296317591401</v>
      </c>
      <c r="K730">
        <v>29.704358023264401</v>
      </c>
      <c r="L730">
        <v>35.1954930752091</v>
      </c>
      <c r="M730">
        <v>39.169941217129598</v>
      </c>
      <c r="N730">
        <v>41.235965556334101</v>
      </c>
      <c r="O730">
        <v>43.771041997281301</v>
      </c>
      <c r="P730">
        <v>48.246627768836497</v>
      </c>
      <c r="Q730">
        <v>52.9915768388407</v>
      </c>
      <c r="R730">
        <v>58.650866545026297</v>
      </c>
      <c r="S730">
        <v>65.095844015767895</v>
      </c>
      <c r="T730">
        <v>70.654706852091294</v>
      </c>
      <c r="U730">
        <v>76.545026408087907</v>
      </c>
      <c r="V730">
        <v>81.219897602193001</v>
      </c>
    </row>
    <row r="731" spans="1:22" x14ac:dyDescent="0.25">
      <c r="A731" s="12" t="s">
        <v>63</v>
      </c>
      <c r="B731" s="12" t="s">
        <v>77</v>
      </c>
      <c r="C731" s="12" t="s">
        <v>102</v>
      </c>
      <c r="D731">
        <v>6.9141360009322801</v>
      </c>
      <c r="E731">
        <v>7.8694112881660203</v>
      </c>
      <c r="F731">
        <v>9.4017075313179994</v>
      </c>
      <c r="G731">
        <v>11.556463601036601</v>
      </c>
      <c r="H731">
        <v>13.5979062723039</v>
      </c>
      <c r="I731">
        <v>15.6711574120308</v>
      </c>
      <c r="J731">
        <v>18.089648668495801</v>
      </c>
      <c r="K731">
        <v>21.233409427195301</v>
      </c>
      <c r="L731">
        <v>25.8111084690578</v>
      </c>
      <c r="M731">
        <v>30.715542417840599</v>
      </c>
      <c r="N731">
        <v>34.185551616210603</v>
      </c>
      <c r="O731">
        <v>35.824637286128898</v>
      </c>
      <c r="P731">
        <v>37.907068607831903</v>
      </c>
      <c r="Q731">
        <v>41.8073788642807</v>
      </c>
      <c r="R731">
        <v>45.986207657578497</v>
      </c>
      <c r="S731">
        <v>50.866861159627497</v>
      </c>
      <c r="T731">
        <v>56.297668494075303</v>
      </c>
      <c r="U731">
        <v>61.115296881148097</v>
      </c>
      <c r="V731">
        <v>66.096273234566894</v>
      </c>
    </row>
    <row r="732" spans="1:22" x14ac:dyDescent="0.25">
      <c r="A732" s="12" t="s">
        <v>63</v>
      </c>
      <c r="B732" s="12" t="s">
        <v>77</v>
      </c>
      <c r="C732" s="12" t="s">
        <v>103</v>
      </c>
      <c r="D732">
        <v>4.4522569999999897</v>
      </c>
      <c r="E732">
        <v>5.0800205388244297</v>
      </c>
      <c r="F732">
        <v>5.8183030795223702</v>
      </c>
      <c r="G732">
        <v>7.0425155732417997</v>
      </c>
      <c r="H732">
        <v>8.8293739970255807</v>
      </c>
      <c r="I732">
        <v>10.518885937493801</v>
      </c>
      <c r="J732">
        <v>12.268716708877699</v>
      </c>
      <c r="K732">
        <v>14.286585196993</v>
      </c>
      <c r="L732">
        <v>16.9122026927425</v>
      </c>
      <c r="M732">
        <v>20.770590502559799</v>
      </c>
      <c r="N732">
        <v>24.906957928588199</v>
      </c>
      <c r="O732">
        <v>27.712749182789</v>
      </c>
      <c r="P732">
        <v>28.841330964483099</v>
      </c>
      <c r="Q732">
        <v>30.366689192773102</v>
      </c>
      <c r="R732">
        <v>33.454230132952702</v>
      </c>
      <c r="S732">
        <v>37.004960021514002</v>
      </c>
      <c r="T732">
        <v>40.727540648696703</v>
      </c>
      <c r="U732">
        <v>45.054844362881099</v>
      </c>
      <c r="V732">
        <v>48.699668248295502</v>
      </c>
    </row>
    <row r="733" spans="1:22" x14ac:dyDescent="0.25">
      <c r="A733" s="12" t="s">
        <v>63</v>
      </c>
      <c r="B733" s="12" t="s">
        <v>77</v>
      </c>
      <c r="C733" s="12" t="s">
        <v>104</v>
      </c>
      <c r="D733">
        <v>2.33549379084435</v>
      </c>
      <c r="E733">
        <v>2.7141522028564902</v>
      </c>
      <c r="F733">
        <v>3.13703466222058</v>
      </c>
      <c r="G733">
        <v>3.6356340648847998</v>
      </c>
      <c r="H733">
        <v>4.5277874693887998</v>
      </c>
      <c r="I733">
        <v>5.8306892516687201</v>
      </c>
      <c r="J733">
        <v>7.10193419102165</v>
      </c>
      <c r="K733">
        <v>8.4378819701519507</v>
      </c>
      <c r="L733">
        <v>10.009113801086601</v>
      </c>
      <c r="M733">
        <v>12.0099274069304</v>
      </c>
      <c r="N733">
        <v>15.010100749414701</v>
      </c>
      <c r="O733">
        <v>18.237037129653501</v>
      </c>
      <c r="P733">
        <v>20.327274493078701</v>
      </c>
      <c r="Q733">
        <v>20.943152961114201</v>
      </c>
      <c r="R733">
        <v>21.826283507672098</v>
      </c>
      <c r="S733">
        <v>24.1187149085704</v>
      </c>
      <c r="T733">
        <v>26.798179855751901</v>
      </c>
      <c r="U733">
        <v>29.443981104745902</v>
      </c>
      <c r="V733">
        <v>32.346944211531202</v>
      </c>
    </row>
    <row r="734" spans="1:22" x14ac:dyDescent="0.25">
      <c r="A734" s="12" t="s">
        <v>63</v>
      </c>
      <c r="B734" s="12" t="s">
        <v>77</v>
      </c>
      <c r="C734" s="12" t="s">
        <v>105</v>
      </c>
      <c r="D734">
        <v>0.87215191183669305</v>
      </c>
      <c r="E734">
        <v>1.0775323519272999</v>
      </c>
      <c r="F734">
        <v>1.28468315910671</v>
      </c>
      <c r="G734">
        <v>1.5170478913130301</v>
      </c>
      <c r="H734">
        <v>1.81312828980903</v>
      </c>
      <c r="I734">
        <v>2.3472054033065799</v>
      </c>
      <c r="J734">
        <v>3.1610492762228102</v>
      </c>
      <c r="K734">
        <v>3.9831330360065</v>
      </c>
      <c r="L734">
        <v>4.90419354234536</v>
      </c>
      <c r="M734">
        <v>5.9845691312083797</v>
      </c>
      <c r="N734">
        <v>7.3517218208149497</v>
      </c>
      <c r="O734">
        <v>9.4567986242502595</v>
      </c>
      <c r="P734">
        <v>11.791410004656401</v>
      </c>
      <c r="Q734">
        <v>13.2191115232289</v>
      </c>
      <c r="R734">
        <v>13.4136542607477</v>
      </c>
      <c r="S734">
        <v>13.8577074823651</v>
      </c>
      <c r="T734">
        <v>15.3164129223704</v>
      </c>
      <c r="U734">
        <v>17.299466407423701</v>
      </c>
      <c r="V734">
        <v>18.865605930370901</v>
      </c>
    </row>
    <row r="735" spans="1:22" x14ac:dyDescent="0.25">
      <c r="A735" s="12" t="s">
        <v>63</v>
      </c>
      <c r="B735" s="12" t="s">
        <v>77</v>
      </c>
      <c r="C735" s="12" t="s">
        <v>106</v>
      </c>
      <c r="D735">
        <v>0.20666788969438299</v>
      </c>
      <c r="E735">
        <v>0.27500666316688299</v>
      </c>
      <c r="F735">
        <v>0.35325077623909701</v>
      </c>
      <c r="G735">
        <v>0.43737524317876603</v>
      </c>
      <c r="H735">
        <v>0.54215339286303199</v>
      </c>
      <c r="I735">
        <v>0.67346556576413397</v>
      </c>
      <c r="J735">
        <v>0.93049096795531905</v>
      </c>
      <c r="K735">
        <v>1.33383920364631</v>
      </c>
      <c r="L735">
        <v>1.77921559625397</v>
      </c>
      <c r="M735">
        <v>2.3087278820289501</v>
      </c>
      <c r="N735">
        <v>2.94413243949325</v>
      </c>
      <c r="O735">
        <v>3.7566125877673699</v>
      </c>
      <c r="P735">
        <v>5.0813007861970396</v>
      </c>
      <c r="Q735">
        <v>6.6165799664702902</v>
      </c>
      <c r="R735">
        <v>7.5167699957587599</v>
      </c>
      <c r="S735">
        <v>7.5669753930074597</v>
      </c>
      <c r="T735">
        <v>7.7256170002960198</v>
      </c>
      <c r="U735">
        <v>8.6625248990456107</v>
      </c>
      <c r="V735">
        <v>9.9929651645789495</v>
      </c>
    </row>
    <row r="736" spans="1:22" x14ac:dyDescent="0.25">
      <c r="A736" s="12" t="s">
        <v>63</v>
      </c>
      <c r="B736" s="12" t="s">
        <v>77</v>
      </c>
      <c r="C736" s="12" t="s">
        <v>107</v>
      </c>
      <c r="D736">
        <v>3.10199967705709E-2</v>
      </c>
      <c r="E736">
        <v>4.0503933126948603E-2</v>
      </c>
      <c r="F736">
        <v>5.7760969607059197E-2</v>
      </c>
      <c r="G736">
        <v>7.7733378612301299E-2</v>
      </c>
      <c r="H736">
        <v>0.103741322753252</v>
      </c>
      <c r="I736">
        <v>0.13577290841581999</v>
      </c>
      <c r="J736">
        <v>0.17945083234530099</v>
      </c>
      <c r="K736">
        <v>0.27049338038777498</v>
      </c>
      <c r="L736">
        <v>0.42291486636956699</v>
      </c>
      <c r="M736">
        <v>0.60442693422292104</v>
      </c>
      <c r="N736">
        <v>0.84332774841189295</v>
      </c>
      <c r="O736">
        <v>1.1432249373449801</v>
      </c>
      <c r="P736">
        <v>1.5513502567920601</v>
      </c>
      <c r="Q736">
        <v>2.2556426447210498</v>
      </c>
      <c r="R736">
        <v>3.12633980605671</v>
      </c>
      <c r="S736">
        <v>3.6719377005275402</v>
      </c>
      <c r="T736">
        <v>3.70524104362734</v>
      </c>
      <c r="U736">
        <v>3.8102843025358299</v>
      </c>
      <c r="V736">
        <v>4.3737698612150604</v>
      </c>
    </row>
    <row r="737" spans="1:22" x14ac:dyDescent="0.25">
      <c r="A737" s="12" t="s">
        <v>63</v>
      </c>
      <c r="B737" s="12" t="s">
        <v>77</v>
      </c>
      <c r="C737" s="12" t="s">
        <v>108</v>
      </c>
      <c r="D737">
        <v>91.312414000000004</v>
      </c>
      <c r="E737">
        <v>101.397387375325</v>
      </c>
      <c r="F737">
        <v>112.382726063484</v>
      </c>
      <c r="G737">
        <v>121.40347880997101</v>
      </c>
      <c r="H737">
        <v>130.55669022640399</v>
      </c>
      <c r="I737">
        <v>136.89512033763</v>
      </c>
      <c r="J737">
        <v>143.997714554559</v>
      </c>
      <c r="K737">
        <v>151.43359940921701</v>
      </c>
      <c r="L737">
        <v>158.16193503503601</v>
      </c>
      <c r="M737">
        <v>161.87217001854799</v>
      </c>
      <c r="N737">
        <v>164.246205667585</v>
      </c>
      <c r="O737">
        <v>166.18229016414699</v>
      </c>
      <c r="P737">
        <v>168.47977756607401</v>
      </c>
      <c r="Q737">
        <v>171.123752376619</v>
      </c>
      <c r="R737">
        <v>173.27543141770801</v>
      </c>
      <c r="S737">
        <v>174.82295360747</v>
      </c>
      <c r="T737">
        <v>176.03170966144</v>
      </c>
      <c r="U737">
        <v>177.44716778799801</v>
      </c>
      <c r="V737">
        <v>178.903271854493</v>
      </c>
    </row>
    <row r="738" spans="1:22" x14ac:dyDescent="0.25">
      <c r="A738" s="12" t="s">
        <v>63</v>
      </c>
      <c r="B738" s="12" t="s">
        <v>77</v>
      </c>
      <c r="C738" s="12" t="s">
        <v>109</v>
      </c>
      <c r="D738">
        <v>71.293948999999998</v>
      </c>
      <c r="E738">
        <v>78.988151692764902</v>
      </c>
      <c r="F738">
        <v>86.4245496041232</v>
      </c>
      <c r="G738">
        <v>95.703758292417803</v>
      </c>
      <c r="H738">
        <v>105.684520004102</v>
      </c>
      <c r="I738">
        <v>114.02838955167699</v>
      </c>
      <c r="J738">
        <v>122.539436838139</v>
      </c>
      <c r="K738">
        <v>128.36876214558299</v>
      </c>
      <c r="L738">
        <v>134.93204985260201</v>
      </c>
      <c r="M738">
        <v>141.83810709274999</v>
      </c>
      <c r="N738">
        <v>148.22937795800499</v>
      </c>
      <c r="O738">
        <v>152.06085149085101</v>
      </c>
      <c r="P738">
        <v>154.61489832954999</v>
      </c>
      <c r="Q738">
        <v>156.825341456708</v>
      </c>
      <c r="R738">
        <v>159.56350662615699</v>
      </c>
      <c r="S738">
        <v>162.57732314983099</v>
      </c>
      <c r="T738">
        <v>165.13321500822201</v>
      </c>
      <c r="U738">
        <v>167.112146576051</v>
      </c>
      <c r="V738">
        <v>168.86336268358701</v>
      </c>
    </row>
    <row r="739" spans="1:22" x14ac:dyDescent="0.25">
      <c r="A739" s="12" t="s">
        <v>63</v>
      </c>
      <c r="B739" s="12" t="s">
        <v>77</v>
      </c>
      <c r="C739" s="12" t="s">
        <v>110</v>
      </c>
      <c r="D739">
        <v>1.1749997898270099E-3</v>
      </c>
      <c r="E739">
        <v>1.67394671954428E-3</v>
      </c>
      <c r="F739">
        <v>2.4905548458689498E-3</v>
      </c>
      <c r="G739">
        <v>3.8472614285275999E-3</v>
      </c>
      <c r="H739">
        <v>4.9586450777153899E-3</v>
      </c>
      <c r="I739">
        <v>6.8282553158976302E-3</v>
      </c>
      <c r="J739">
        <v>8.7907603569526392E-3</v>
      </c>
      <c r="K739">
        <v>1.2153015822415E-2</v>
      </c>
      <c r="L739">
        <v>2.05002931537786E-2</v>
      </c>
      <c r="M739">
        <v>3.6969536127275403E-2</v>
      </c>
      <c r="N739">
        <v>6.2849088376137605E-2</v>
      </c>
      <c r="O739">
        <v>0.102681520287601</v>
      </c>
      <c r="P739">
        <v>0.16724906238874801</v>
      </c>
      <c r="Q739">
        <v>0.26705940492786001</v>
      </c>
      <c r="R739">
        <v>0.43515481345541901</v>
      </c>
      <c r="S739">
        <v>0.67625200007278297</v>
      </c>
      <c r="T739">
        <v>0.89712982152177301</v>
      </c>
      <c r="U739">
        <v>1.00840000666645</v>
      </c>
      <c r="V739">
        <v>1.1417755485758501</v>
      </c>
    </row>
    <row r="740" spans="1:22" x14ac:dyDescent="0.25">
      <c r="A740" s="12" t="s">
        <v>63</v>
      </c>
      <c r="B740" s="12" t="s">
        <v>77</v>
      </c>
      <c r="C740" s="12" t="s">
        <v>111</v>
      </c>
      <c r="D740">
        <v>65.345558852949594</v>
      </c>
      <c r="E740">
        <v>70.441979130100094</v>
      </c>
      <c r="F740">
        <v>77.979739309415507</v>
      </c>
      <c r="G740">
        <v>85.306896491377202</v>
      </c>
      <c r="H740">
        <v>94.450767343849293</v>
      </c>
      <c r="I740">
        <v>104.241151126839</v>
      </c>
      <c r="J740">
        <v>112.42933892464499</v>
      </c>
      <c r="K740">
        <v>120.765137401427</v>
      </c>
      <c r="L740">
        <v>126.475907159939</v>
      </c>
      <c r="M740">
        <v>132.92440463032099</v>
      </c>
      <c r="N740">
        <v>139.73628224788899</v>
      </c>
      <c r="O740">
        <v>146.07007648803099</v>
      </c>
      <c r="P740">
        <v>149.894666669565</v>
      </c>
      <c r="Q740">
        <v>152.482966398717</v>
      </c>
      <c r="R740">
        <v>154.741605784223</v>
      </c>
      <c r="S740">
        <v>157.52208074690299</v>
      </c>
      <c r="T740">
        <v>160.580041694155</v>
      </c>
      <c r="U740">
        <v>163.192462126865</v>
      </c>
      <c r="V740">
        <v>165.23292465425399</v>
      </c>
    </row>
    <row r="741" spans="1:22" x14ac:dyDescent="0.25">
      <c r="A741" s="12" t="s">
        <v>63</v>
      </c>
      <c r="B741" s="12" t="s">
        <v>77</v>
      </c>
      <c r="C741" s="12" t="s">
        <v>112</v>
      </c>
      <c r="D741">
        <v>60.413811544877298</v>
      </c>
      <c r="E741">
        <v>64.385334290291397</v>
      </c>
      <c r="F741">
        <v>69.263756881959907</v>
      </c>
      <c r="G741">
        <v>76.646190904057804</v>
      </c>
      <c r="H741">
        <v>83.816367510899298</v>
      </c>
      <c r="I741">
        <v>92.751195463791404</v>
      </c>
      <c r="J741">
        <v>102.31253744731301</v>
      </c>
      <c r="K741">
        <v>110.298257399202</v>
      </c>
      <c r="L741">
        <v>118.441693328387</v>
      </c>
      <c r="M741">
        <v>124.032990704222</v>
      </c>
      <c r="N741">
        <v>130.37708756499299</v>
      </c>
      <c r="O741">
        <v>137.106704997657</v>
      </c>
      <c r="P741">
        <v>143.373917610935</v>
      </c>
      <c r="Q741">
        <v>147.19743874324601</v>
      </c>
      <c r="R741">
        <v>149.81876746203099</v>
      </c>
      <c r="S741">
        <v>152.128561791301</v>
      </c>
      <c r="T741">
        <v>154.95443989350699</v>
      </c>
      <c r="U741">
        <v>158.05881843373899</v>
      </c>
      <c r="V741">
        <v>160.72413729697399</v>
      </c>
    </row>
    <row r="742" spans="1:22" x14ac:dyDescent="0.25">
      <c r="A742" s="12" t="s">
        <v>63</v>
      </c>
      <c r="B742" s="12" t="s">
        <v>77</v>
      </c>
      <c r="C742" s="12" t="s">
        <v>113</v>
      </c>
      <c r="D742">
        <v>53.576840823203803</v>
      </c>
      <c r="E742">
        <v>59.381756662582397</v>
      </c>
      <c r="F742">
        <v>62.894202009894897</v>
      </c>
      <c r="G742">
        <v>67.540489109142101</v>
      </c>
      <c r="H742">
        <v>74.639159619456194</v>
      </c>
      <c r="I742">
        <v>81.576365544603405</v>
      </c>
      <c r="J742">
        <v>90.204911052884398</v>
      </c>
      <c r="K742">
        <v>99.455931909633705</v>
      </c>
      <c r="L742">
        <v>107.190419069499</v>
      </c>
      <c r="M742">
        <v>115.09086700752199</v>
      </c>
      <c r="N742">
        <v>120.535595539095</v>
      </c>
      <c r="O742">
        <v>126.840306068388</v>
      </c>
      <c r="P742">
        <v>133.51984623274299</v>
      </c>
      <c r="Q742">
        <v>139.77380728730401</v>
      </c>
      <c r="R742">
        <v>143.66050666607001</v>
      </c>
      <c r="S742">
        <v>146.38815101919701</v>
      </c>
      <c r="T742">
        <v>148.81381846121599</v>
      </c>
      <c r="U742">
        <v>151.75976625445099</v>
      </c>
      <c r="V742">
        <v>154.979557091874</v>
      </c>
    </row>
    <row r="743" spans="1:22" x14ac:dyDescent="0.25">
      <c r="A743" s="12" t="s">
        <v>63</v>
      </c>
      <c r="B743" s="12" t="s">
        <v>77</v>
      </c>
      <c r="C743" s="12" t="s">
        <v>114</v>
      </c>
      <c r="D743">
        <v>44.9001352685708</v>
      </c>
      <c r="E743">
        <v>52.455683961775001</v>
      </c>
      <c r="F743">
        <v>57.866753955281403</v>
      </c>
      <c r="G743">
        <v>61.195735409142699</v>
      </c>
      <c r="H743">
        <v>65.582358947323399</v>
      </c>
      <c r="I743">
        <v>72.369600432791003</v>
      </c>
      <c r="J743">
        <v>79.055855560569995</v>
      </c>
      <c r="K743">
        <v>87.338724238300401</v>
      </c>
      <c r="L743">
        <v>96.2809304169363</v>
      </c>
      <c r="M743">
        <v>103.78472353642999</v>
      </c>
      <c r="N743">
        <v>111.440315337619</v>
      </c>
      <c r="O743">
        <v>116.836865473534</v>
      </c>
      <c r="P743">
        <v>123.041049771581</v>
      </c>
      <c r="Q743">
        <v>129.641954182353</v>
      </c>
      <c r="R743">
        <v>135.84622099053601</v>
      </c>
      <c r="S743">
        <v>139.77392689687699</v>
      </c>
      <c r="T743">
        <v>142.573492942748</v>
      </c>
      <c r="U743">
        <v>145.10372903709299</v>
      </c>
      <c r="V743">
        <v>148.15283367182701</v>
      </c>
    </row>
    <row r="744" spans="1:22" x14ac:dyDescent="0.25">
      <c r="A744" s="12" t="s">
        <v>63</v>
      </c>
      <c r="B744" s="12" t="s">
        <v>77</v>
      </c>
      <c r="C744" s="12" t="s">
        <v>115</v>
      </c>
      <c r="D744">
        <v>36.284879063189699</v>
      </c>
      <c r="E744">
        <v>43.611410681450003</v>
      </c>
      <c r="F744">
        <v>50.764129436510302</v>
      </c>
      <c r="G744">
        <v>55.986348066321099</v>
      </c>
      <c r="H744">
        <v>59.147814820050101</v>
      </c>
      <c r="I744">
        <v>63.263721195212099</v>
      </c>
      <c r="J744">
        <v>69.762043441500097</v>
      </c>
      <c r="K744">
        <v>76.183549909500101</v>
      </c>
      <c r="L744">
        <v>84.129504226508303</v>
      </c>
      <c r="M744">
        <v>92.785531059037098</v>
      </c>
      <c r="N744">
        <v>100.040590877753</v>
      </c>
      <c r="O744">
        <v>107.52488130003201</v>
      </c>
      <c r="P744">
        <v>112.807548190441</v>
      </c>
      <c r="Q744">
        <v>118.892229427133</v>
      </c>
      <c r="R744">
        <v>125.37205713417001</v>
      </c>
      <c r="S744">
        <v>131.49190069404199</v>
      </c>
      <c r="T744">
        <v>135.40623724488</v>
      </c>
      <c r="U744">
        <v>138.25971630848699</v>
      </c>
      <c r="V744">
        <v>140.87663450053199</v>
      </c>
    </row>
    <row r="745" spans="1:22" x14ac:dyDescent="0.25">
      <c r="A745" s="12" t="s">
        <v>63</v>
      </c>
      <c r="B745" s="12" t="s">
        <v>77</v>
      </c>
      <c r="C745" s="12" t="s">
        <v>116</v>
      </c>
      <c r="D745">
        <v>29.2572152701911</v>
      </c>
      <c r="E745">
        <v>34.997670895020597</v>
      </c>
      <c r="F745">
        <v>41.9220739030023</v>
      </c>
      <c r="G745">
        <v>48.810830335858697</v>
      </c>
      <c r="H745">
        <v>53.838238291540101</v>
      </c>
      <c r="I745">
        <v>56.771927188094303</v>
      </c>
      <c r="J745">
        <v>60.648652908802198</v>
      </c>
      <c r="K745">
        <v>66.827562636400799</v>
      </c>
      <c r="L745">
        <v>72.995824432695699</v>
      </c>
      <c r="M745">
        <v>80.626047787538198</v>
      </c>
      <c r="N745">
        <v>88.943963942331393</v>
      </c>
      <c r="O745">
        <v>95.987674752659203</v>
      </c>
      <c r="P745">
        <v>103.212621575098</v>
      </c>
      <c r="Q745">
        <v>108.371963474643</v>
      </c>
      <c r="R745">
        <v>114.30603502095499</v>
      </c>
      <c r="S745">
        <v>120.641839034726</v>
      </c>
      <c r="T745">
        <v>126.614292834605</v>
      </c>
      <c r="U745">
        <v>130.505248652532</v>
      </c>
      <c r="V745">
        <v>133.40702217043199</v>
      </c>
    </row>
    <row r="746" spans="1:22" x14ac:dyDescent="0.25">
      <c r="A746" s="12" t="s">
        <v>63</v>
      </c>
      <c r="B746" s="12" t="s">
        <v>77</v>
      </c>
      <c r="C746" s="12" t="s">
        <v>117</v>
      </c>
      <c r="D746">
        <v>23.759426128288599</v>
      </c>
      <c r="E746">
        <v>28.0329005015044</v>
      </c>
      <c r="F746">
        <v>33.440414081756302</v>
      </c>
      <c r="G746">
        <v>40.082063245873996</v>
      </c>
      <c r="H746">
        <v>46.692048248784097</v>
      </c>
      <c r="I746">
        <v>51.460505029430699</v>
      </c>
      <c r="J746">
        <v>54.1791367043501</v>
      </c>
      <c r="K746">
        <v>57.790805045368998</v>
      </c>
      <c r="L746">
        <v>63.647230075769997</v>
      </c>
      <c r="M746">
        <v>69.580516791155901</v>
      </c>
      <c r="N746">
        <v>76.842309986783505</v>
      </c>
      <c r="O746">
        <v>84.833529163963902</v>
      </c>
      <c r="P746">
        <v>91.576433863585507</v>
      </c>
      <c r="Q746">
        <v>98.516448722823398</v>
      </c>
      <c r="R746">
        <v>103.523238781649</v>
      </c>
      <c r="S746">
        <v>109.29254476026</v>
      </c>
      <c r="T746">
        <v>115.419595815105</v>
      </c>
      <c r="U746">
        <v>121.232851136062</v>
      </c>
      <c r="V746">
        <v>125.09506564908</v>
      </c>
    </row>
    <row r="747" spans="1:22" x14ac:dyDescent="0.25">
      <c r="A747" s="12" t="s">
        <v>63</v>
      </c>
      <c r="B747" s="12" t="s">
        <v>77</v>
      </c>
      <c r="C747" s="12" t="s">
        <v>118</v>
      </c>
      <c r="D747">
        <v>80.198937999999899</v>
      </c>
      <c r="E747">
        <v>87.793532532119997</v>
      </c>
      <c r="F747">
        <v>97.324206401470903</v>
      </c>
      <c r="G747">
        <v>107.519971689291</v>
      </c>
      <c r="H747">
        <v>116.046999810931</v>
      </c>
      <c r="I747">
        <v>124.769227584224</v>
      </c>
      <c r="J747">
        <v>130.73523859396599</v>
      </c>
      <c r="K747">
        <v>137.45615680714999</v>
      </c>
      <c r="L747">
        <v>144.496376994473</v>
      </c>
      <c r="M747">
        <v>150.93742972558101</v>
      </c>
      <c r="N747">
        <v>154.755450832224</v>
      </c>
      <c r="O747">
        <v>157.26712587441401</v>
      </c>
      <c r="P747">
        <v>159.363634435812</v>
      </c>
      <c r="Q747">
        <v>162.01068846855</v>
      </c>
      <c r="R747">
        <v>164.928966664147</v>
      </c>
      <c r="S747">
        <v>167.39148609690901</v>
      </c>
      <c r="T747">
        <v>169.240745709913</v>
      </c>
      <c r="U747">
        <v>170.85944583580601</v>
      </c>
      <c r="V747">
        <v>172.67179223169899</v>
      </c>
    </row>
    <row r="748" spans="1:22" x14ac:dyDescent="0.25">
      <c r="A748" s="12" t="s">
        <v>63</v>
      </c>
      <c r="B748" s="12" t="s">
        <v>77</v>
      </c>
      <c r="C748" s="12" t="s">
        <v>119</v>
      </c>
      <c r="D748">
        <v>19.492336990816099</v>
      </c>
      <c r="E748">
        <v>22.557457012225601</v>
      </c>
      <c r="F748">
        <v>26.587423685011501</v>
      </c>
      <c r="G748">
        <v>31.740263898786001</v>
      </c>
      <c r="H748">
        <v>38.0685392694201</v>
      </c>
      <c r="I748">
        <v>44.357611539181597</v>
      </c>
      <c r="J748">
        <v>48.8536902126489</v>
      </c>
      <c r="K748">
        <v>51.329598979616698</v>
      </c>
      <c r="L748">
        <v>54.6679363583388</v>
      </c>
      <c r="M748">
        <v>60.187484761386898</v>
      </c>
      <c r="N748">
        <v>65.853639556166002</v>
      </c>
      <c r="O748">
        <v>72.734160542883302</v>
      </c>
      <c r="P748">
        <v>80.302841388368407</v>
      </c>
      <c r="Q748">
        <v>86.704124949741299</v>
      </c>
      <c r="R748">
        <v>93.304907081044306</v>
      </c>
      <c r="S748">
        <v>98.141730223319598</v>
      </c>
      <c r="T748">
        <v>103.670090489304</v>
      </c>
      <c r="U748">
        <v>109.568866157767</v>
      </c>
      <c r="V748">
        <v>115.19901851303899</v>
      </c>
    </row>
    <row r="749" spans="1:22" x14ac:dyDescent="0.25">
      <c r="A749" s="12" t="s">
        <v>63</v>
      </c>
      <c r="B749" s="12" t="s">
        <v>77</v>
      </c>
      <c r="C749" s="12" t="s">
        <v>120</v>
      </c>
      <c r="D749">
        <v>15.476830287420199</v>
      </c>
      <c r="E749">
        <v>18.2149799067023</v>
      </c>
      <c r="F749">
        <v>21.088116341609499</v>
      </c>
      <c r="G749">
        <v>24.912117980211701</v>
      </c>
      <c r="H749">
        <v>29.758485999193901</v>
      </c>
      <c r="I749">
        <v>35.736982007022299</v>
      </c>
      <c r="J749">
        <v>41.656405556229899</v>
      </c>
      <c r="K749">
        <v>45.844929356107301</v>
      </c>
      <c r="L749">
        <v>48.060465842102303</v>
      </c>
      <c r="M749">
        <v>51.087579812319497</v>
      </c>
      <c r="N749">
        <v>56.255697050487299</v>
      </c>
      <c r="O749">
        <v>61.6310324546223</v>
      </c>
      <c r="P749">
        <v>68.035799903401099</v>
      </c>
      <c r="Q749">
        <v>75.112504910056899</v>
      </c>
      <c r="R749">
        <v>81.106736023577795</v>
      </c>
      <c r="S749">
        <v>87.309877428468099</v>
      </c>
      <c r="T749">
        <v>91.889932818622</v>
      </c>
      <c r="U749">
        <v>97.137368604147795</v>
      </c>
      <c r="V749">
        <v>102.77421979301501</v>
      </c>
    </row>
    <row r="750" spans="1:22" x14ac:dyDescent="0.25">
      <c r="A750" s="12" t="s">
        <v>63</v>
      </c>
      <c r="B750" s="12" t="s">
        <v>77</v>
      </c>
      <c r="C750" s="12" t="s">
        <v>121</v>
      </c>
      <c r="D750">
        <v>11.549548101570499</v>
      </c>
      <c r="E750">
        <v>14.0525805667314</v>
      </c>
      <c r="F750">
        <v>16.568792966203901</v>
      </c>
      <c r="G750">
        <v>19.254385250368301</v>
      </c>
      <c r="H750">
        <v>22.801713238627102</v>
      </c>
      <c r="I750">
        <v>27.286261363758499</v>
      </c>
      <c r="J750">
        <v>32.8301200594926</v>
      </c>
      <c r="K750">
        <v>38.308849290380699</v>
      </c>
      <c r="L750">
        <v>42.142070075007602</v>
      </c>
      <c r="M750">
        <v>44.0339751303094</v>
      </c>
      <c r="N750">
        <v>46.755777741242099</v>
      </c>
      <c r="O750">
        <v>51.514799773694001</v>
      </c>
      <c r="P750">
        <v>56.506165515740797</v>
      </c>
      <c r="Q750">
        <v>62.344050689342502</v>
      </c>
      <c r="R750">
        <v>68.824877326307004</v>
      </c>
      <c r="S750">
        <v>74.311527580031097</v>
      </c>
      <c r="T750">
        <v>79.975137776045401</v>
      </c>
      <c r="U750">
        <v>84.2185646915338</v>
      </c>
      <c r="V750">
        <v>89.146642934706605</v>
      </c>
    </row>
    <row r="751" spans="1:22" x14ac:dyDescent="0.25">
      <c r="A751" s="12" t="s">
        <v>63</v>
      </c>
      <c r="B751" s="12" t="s">
        <v>77</v>
      </c>
      <c r="C751" s="12" t="s">
        <v>122</v>
      </c>
      <c r="D751">
        <v>8.3386499995598093</v>
      </c>
      <c r="E751">
        <v>9.9521320482982905</v>
      </c>
      <c r="F751">
        <v>12.172330847789301</v>
      </c>
      <c r="G751">
        <v>14.444130952936201</v>
      </c>
      <c r="H751">
        <v>16.8565810313649</v>
      </c>
      <c r="I751">
        <v>20.057743997434802</v>
      </c>
      <c r="J751">
        <v>24.068535485509098</v>
      </c>
      <c r="K751">
        <v>29.062361228308902</v>
      </c>
      <c r="L751">
        <v>33.999908180981699</v>
      </c>
      <c r="M751">
        <v>37.367416254032598</v>
      </c>
      <c r="N751">
        <v>38.944307298108598</v>
      </c>
      <c r="O751">
        <v>41.299005124426003</v>
      </c>
      <c r="P751">
        <v>45.514076691484497</v>
      </c>
      <c r="Q751">
        <v>50.034434620596599</v>
      </c>
      <c r="R751">
        <v>55.180095938869798</v>
      </c>
      <c r="S751">
        <v>60.899343450042501</v>
      </c>
      <c r="T751">
        <v>65.7033593436377</v>
      </c>
      <c r="U751">
        <v>70.640681890047901</v>
      </c>
      <c r="V751">
        <v>74.511827329484305</v>
      </c>
    </row>
    <row r="752" spans="1:22" x14ac:dyDescent="0.25">
      <c r="A752" s="12" t="s">
        <v>63</v>
      </c>
      <c r="B752" s="12" t="s">
        <v>77</v>
      </c>
      <c r="C752" s="12" t="s">
        <v>123</v>
      </c>
      <c r="D752">
        <v>5.8634870000000001</v>
      </c>
      <c r="E752">
        <v>6.5854558667653604</v>
      </c>
      <c r="F752">
        <v>7.9075606753826202</v>
      </c>
      <c r="G752">
        <v>9.8000975826905492</v>
      </c>
      <c r="H752">
        <v>11.7267851249365</v>
      </c>
      <c r="I752">
        <v>13.7948092757178</v>
      </c>
      <c r="J752">
        <v>16.538303381751899</v>
      </c>
      <c r="K752">
        <v>19.946912957415599</v>
      </c>
      <c r="L752">
        <v>24.251917388850998</v>
      </c>
      <c r="M752">
        <v>28.4801829057728</v>
      </c>
      <c r="N752">
        <v>31.343670643828698</v>
      </c>
      <c r="O752">
        <v>32.537568842486401</v>
      </c>
      <c r="P752">
        <v>34.400933056392901</v>
      </c>
      <c r="Q752">
        <v>37.950509993073098</v>
      </c>
      <c r="R752">
        <v>41.889060415322596</v>
      </c>
      <c r="S752">
        <v>46.1625180833474</v>
      </c>
      <c r="T752">
        <v>50.900077339570501</v>
      </c>
      <c r="U752">
        <v>54.792452986556498</v>
      </c>
      <c r="V752">
        <v>58.904671728698297</v>
      </c>
    </row>
    <row r="753" spans="1:22" x14ac:dyDescent="0.25">
      <c r="A753" s="12" t="s">
        <v>63</v>
      </c>
      <c r="B753" s="12" t="s">
        <v>77</v>
      </c>
      <c r="C753" s="12" t="s">
        <v>124</v>
      </c>
      <c r="D753">
        <v>3.68797299962297</v>
      </c>
      <c r="E753">
        <v>4.02166505336639</v>
      </c>
      <c r="F753">
        <v>4.53147623194657</v>
      </c>
      <c r="G753">
        <v>5.5337195429072903</v>
      </c>
      <c r="H753">
        <v>6.98265668609372</v>
      </c>
      <c r="I753">
        <v>8.4932567593288706</v>
      </c>
      <c r="J753">
        <v>10.120499407831201</v>
      </c>
      <c r="K753">
        <v>12.295439618671701</v>
      </c>
      <c r="L753">
        <v>14.9835117026494</v>
      </c>
      <c r="M753">
        <v>18.414072667315398</v>
      </c>
      <c r="N753">
        <v>21.8593334000273</v>
      </c>
      <c r="O753">
        <v>24.109053361799202</v>
      </c>
      <c r="P753">
        <v>24.827903739611401</v>
      </c>
      <c r="Q753">
        <v>26.139744839519299</v>
      </c>
      <c r="R753">
        <v>28.9073970846914</v>
      </c>
      <c r="S753">
        <v>32.117858230319698</v>
      </c>
      <c r="T753">
        <v>35.344715675174498</v>
      </c>
      <c r="U753">
        <v>38.849836194751198</v>
      </c>
      <c r="V753">
        <v>41.756429760190301</v>
      </c>
    </row>
    <row r="754" spans="1:22" x14ac:dyDescent="0.25">
      <c r="A754" s="12" t="s">
        <v>63</v>
      </c>
      <c r="B754" s="12" t="s">
        <v>77</v>
      </c>
      <c r="C754" s="12" t="s">
        <v>125</v>
      </c>
      <c r="D754">
        <v>1.7597559999999901</v>
      </c>
      <c r="E754">
        <v>2.0527992796913299</v>
      </c>
      <c r="F754">
        <v>2.2437091652479202</v>
      </c>
      <c r="G754">
        <v>2.5641528322271898</v>
      </c>
      <c r="H754">
        <v>3.2010408759660902</v>
      </c>
      <c r="I754">
        <v>4.1724830274868898</v>
      </c>
      <c r="J754">
        <v>5.2126709719745001</v>
      </c>
      <c r="K754">
        <v>6.34815741612592</v>
      </c>
      <c r="L754">
        <v>7.8943064663195104</v>
      </c>
      <c r="M754">
        <v>9.7779200518475502</v>
      </c>
      <c r="N754">
        <v>12.297665859603599</v>
      </c>
      <c r="O754">
        <v>14.878086862447701</v>
      </c>
      <c r="P754">
        <v>16.4616604970747</v>
      </c>
      <c r="Q754">
        <v>16.776573833734599</v>
      </c>
      <c r="R754">
        <v>17.573665276841801</v>
      </c>
      <c r="S754">
        <v>19.5189146986772</v>
      </c>
      <c r="T754">
        <v>21.934299052653799</v>
      </c>
      <c r="U754">
        <v>24.060073047584499</v>
      </c>
      <c r="V754">
        <v>26.398872971933798</v>
      </c>
    </row>
    <row r="755" spans="1:22" x14ac:dyDescent="0.25">
      <c r="A755" s="12" t="s">
        <v>63</v>
      </c>
      <c r="B755" s="12" t="s">
        <v>77</v>
      </c>
      <c r="C755" s="12" t="s">
        <v>126</v>
      </c>
      <c r="D755">
        <v>0.61863699999999899</v>
      </c>
      <c r="E755">
        <v>0.72518818178669098</v>
      </c>
      <c r="F755">
        <v>0.85618464133595995</v>
      </c>
      <c r="G755">
        <v>0.94950384966562096</v>
      </c>
      <c r="H755">
        <v>1.1028698341421701</v>
      </c>
      <c r="I755">
        <v>1.4350439665041299</v>
      </c>
      <c r="J755">
        <v>1.9668666916470099</v>
      </c>
      <c r="K755">
        <v>2.5663798008222098</v>
      </c>
      <c r="L755">
        <v>3.2465270327751901</v>
      </c>
      <c r="M755">
        <v>4.1825562995591197</v>
      </c>
      <c r="N755">
        <v>5.3566907437243803</v>
      </c>
      <c r="O755">
        <v>6.9904059269635903</v>
      </c>
      <c r="P755">
        <v>8.7200626384733706</v>
      </c>
      <c r="Q755">
        <v>9.7402217649556793</v>
      </c>
      <c r="R755">
        <v>9.8186770541447608</v>
      </c>
      <c r="S755">
        <v>10.2305527212489</v>
      </c>
      <c r="T755">
        <v>11.470625212707199</v>
      </c>
      <c r="U755">
        <v>13.12254039231</v>
      </c>
      <c r="V755">
        <v>14.4264458069536</v>
      </c>
    </row>
    <row r="756" spans="1:22" x14ac:dyDescent="0.25">
      <c r="A756" s="12" t="s">
        <v>63</v>
      </c>
      <c r="B756" s="12" t="s">
        <v>77</v>
      </c>
      <c r="C756" s="12" t="s">
        <v>127</v>
      </c>
      <c r="D756">
        <v>0.12397499999929699</v>
      </c>
      <c r="E756">
        <v>0.17368229795390999</v>
      </c>
      <c r="F756">
        <v>0.20466882735328301</v>
      </c>
      <c r="G756">
        <v>0.249027493506707</v>
      </c>
      <c r="H756">
        <v>0.28119941784965702</v>
      </c>
      <c r="I756">
        <v>0.33849604715971299</v>
      </c>
      <c r="J756">
        <v>0.46930881101252198</v>
      </c>
      <c r="K756">
        <v>0.69256308887204998</v>
      </c>
      <c r="L756">
        <v>0.96721186978291596</v>
      </c>
      <c r="M756">
        <v>1.29527680331823</v>
      </c>
      <c r="N756">
        <v>1.77092541928435</v>
      </c>
      <c r="O756">
        <v>2.3876699265418599</v>
      </c>
      <c r="P756">
        <v>3.2872690938294</v>
      </c>
      <c r="Q756">
        <v>4.30765510666388</v>
      </c>
      <c r="R756">
        <v>4.9187751119058198</v>
      </c>
      <c r="S756">
        <v>4.9279280078946899</v>
      </c>
      <c r="T756">
        <v>5.1452010775583803</v>
      </c>
      <c r="U756">
        <v>5.8736796318317896</v>
      </c>
      <c r="V756">
        <v>6.9627899666366497</v>
      </c>
    </row>
    <row r="757" spans="1:22" x14ac:dyDescent="0.25">
      <c r="A757" s="12" t="s">
        <v>63</v>
      </c>
      <c r="B757" s="12" t="s">
        <v>77</v>
      </c>
      <c r="C757" s="12" t="s">
        <v>128</v>
      </c>
      <c r="D757">
        <v>1.48429999999999E-2</v>
      </c>
      <c r="E757">
        <v>2.1409781138903902E-2</v>
      </c>
      <c r="F757">
        <v>3.11190849939895E-2</v>
      </c>
      <c r="G757">
        <v>3.7528723701902397E-2</v>
      </c>
      <c r="H757">
        <v>4.7617918686463201E-2</v>
      </c>
      <c r="I757">
        <v>5.6268515576427099E-2</v>
      </c>
      <c r="J757">
        <v>7.1491627726289905E-2</v>
      </c>
      <c r="K757">
        <v>0.108650662665674</v>
      </c>
      <c r="L757">
        <v>0.177088146996526</v>
      </c>
      <c r="M757">
        <v>0.26915163125242397</v>
      </c>
      <c r="N757">
        <v>0.39300349939227103</v>
      </c>
      <c r="O757">
        <v>0.58040651960794898</v>
      </c>
      <c r="P757">
        <v>0.83892907192427602</v>
      </c>
      <c r="Q757">
        <v>1.2425144620028501</v>
      </c>
      <c r="R757">
        <v>1.74306045234191</v>
      </c>
      <c r="S757">
        <v>2.0698757861918802</v>
      </c>
      <c r="T757">
        <v>2.09677188704921</v>
      </c>
      <c r="U757">
        <v>2.23146878237762</v>
      </c>
      <c r="V757">
        <v>2.6491686387945901</v>
      </c>
    </row>
    <row r="758" spans="1:22" x14ac:dyDescent="0.25">
      <c r="A758" s="12" t="s">
        <v>63</v>
      </c>
      <c r="B758" s="12" t="s">
        <v>78</v>
      </c>
      <c r="C758" s="12" t="s">
        <v>87</v>
      </c>
      <c r="D758">
        <v>28.954937999999899</v>
      </c>
      <c r="E758">
        <v>27.101013709489798</v>
      </c>
      <c r="F758">
        <v>26.4469863938819</v>
      </c>
      <c r="G758">
        <v>25.2840065304622</v>
      </c>
      <c r="H758">
        <v>23.779568173478001</v>
      </c>
      <c r="I758">
        <v>23.4616736677171</v>
      </c>
      <c r="J758">
        <v>23.175267804626898</v>
      </c>
      <c r="K758">
        <v>22.527695565756499</v>
      </c>
      <c r="L758">
        <v>21.501946823193698</v>
      </c>
      <c r="M758">
        <v>20.692061163481899</v>
      </c>
      <c r="N758">
        <v>19.9196831461099</v>
      </c>
      <c r="O758">
        <v>19.292425892625999</v>
      </c>
      <c r="P758">
        <v>18.741058976767199</v>
      </c>
      <c r="Q758">
        <v>18.096741137193899</v>
      </c>
      <c r="R758">
        <v>17.299854060321401</v>
      </c>
      <c r="S758">
        <v>16.441163842870399</v>
      </c>
      <c r="T758">
        <v>15.6138290808004</v>
      </c>
      <c r="U758">
        <v>14.846899473636901</v>
      </c>
      <c r="V758">
        <v>14.120125911510801</v>
      </c>
    </row>
    <row r="759" spans="1:22" x14ac:dyDescent="0.25">
      <c r="A759" s="12" t="s">
        <v>63</v>
      </c>
      <c r="B759" s="12" t="s">
        <v>78</v>
      </c>
      <c r="C759" s="12" t="s">
        <v>88</v>
      </c>
      <c r="D759">
        <v>28.117477999999998</v>
      </c>
      <c r="E759">
        <v>28.5587067344483</v>
      </c>
      <c r="F759">
        <v>29.840292682537299</v>
      </c>
      <c r="G759">
        <v>27.905171947109601</v>
      </c>
      <c r="H759">
        <v>27.2170864515404</v>
      </c>
      <c r="I759">
        <v>25.999544686677901</v>
      </c>
      <c r="J759">
        <v>24.447501507981499</v>
      </c>
      <c r="K759">
        <v>24.113242875264302</v>
      </c>
      <c r="L759">
        <v>23.812606613078</v>
      </c>
      <c r="M759">
        <v>23.139067220417999</v>
      </c>
      <c r="N759">
        <v>22.075724430431698</v>
      </c>
      <c r="O759">
        <v>21.205225898463201</v>
      </c>
      <c r="P759">
        <v>20.346826055126598</v>
      </c>
      <c r="Q759">
        <v>19.6413964081625</v>
      </c>
      <c r="R759">
        <v>19.019344372123999</v>
      </c>
      <c r="S759">
        <v>18.307141240294101</v>
      </c>
      <c r="T759">
        <v>17.444639083876101</v>
      </c>
      <c r="U759">
        <v>16.523745019605101</v>
      </c>
      <c r="V759">
        <v>15.638463026037</v>
      </c>
    </row>
    <row r="760" spans="1:22" x14ac:dyDescent="0.25">
      <c r="A760" s="12" t="s">
        <v>63</v>
      </c>
      <c r="B760" s="12" t="s">
        <v>78</v>
      </c>
      <c r="C760" s="12" t="s">
        <v>89</v>
      </c>
      <c r="D760">
        <v>0.15440396996517899</v>
      </c>
      <c r="E760">
        <v>0.28247518940135602</v>
      </c>
      <c r="F760">
        <v>0.39828288454404298</v>
      </c>
      <c r="G760">
        <v>0.64416107272309497</v>
      </c>
      <c r="H760">
        <v>0.88225151712240402</v>
      </c>
      <c r="I760">
        <v>1.1250371224242599</v>
      </c>
      <c r="J760">
        <v>1.49918887188803</v>
      </c>
      <c r="K760">
        <v>2.02777411616553</v>
      </c>
      <c r="L760">
        <v>3.01101183391753</v>
      </c>
      <c r="M760">
        <v>3.90372342453824</v>
      </c>
      <c r="N760">
        <v>5.0672869409463699</v>
      </c>
      <c r="O760">
        <v>6.6760571537042104</v>
      </c>
      <c r="P760">
        <v>8.3612061987013995</v>
      </c>
      <c r="Q760">
        <v>10.3145911839134</v>
      </c>
      <c r="R760">
        <v>12.2002085470401</v>
      </c>
      <c r="S760">
        <v>14.4897245358116</v>
      </c>
      <c r="T760">
        <v>16.7257350784929</v>
      </c>
      <c r="U760">
        <v>18.376919511583601</v>
      </c>
      <c r="V760">
        <v>19.532366315330599</v>
      </c>
    </row>
    <row r="761" spans="1:22" x14ac:dyDescent="0.25">
      <c r="A761" s="12" t="s">
        <v>63</v>
      </c>
      <c r="B761" s="12" t="s">
        <v>78</v>
      </c>
      <c r="C761" s="12" t="s">
        <v>90</v>
      </c>
      <c r="D761">
        <v>29.967005980380598</v>
      </c>
      <c r="E761">
        <v>28.296013356298101</v>
      </c>
      <c r="F761">
        <v>28.7122905434899</v>
      </c>
      <c r="G761">
        <v>30.002397445004998</v>
      </c>
      <c r="H761">
        <v>28.0717615917522</v>
      </c>
      <c r="I761">
        <v>27.381319471351802</v>
      </c>
      <c r="J761">
        <v>26.156998589207699</v>
      </c>
      <c r="K761">
        <v>24.598839234598898</v>
      </c>
      <c r="L761">
        <v>24.263910978810799</v>
      </c>
      <c r="M761">
        <v>23.962672762290001</v>
      </c>
      <c r="N761">
        <v>23.286047231099101</v>
      </c>
      <c r="O761">
        <v>22.201388952878901</v>
      </c>
      <c r="P761">
        <v>21.310255052940398</v>
      </c>
      <c r="Q761">
        <v>20.431826509617999</v>
      </c>
      <c r="R761">
        <v>19.7075033800593</v>
      </c>
      <c r="S761">
        <v>19.067633484281998</v>
      </c>
      <c r="T761">
        <v>18.338073670246398</v>
      </c>
      <c r="U761">
        <v>17.4586455820093</v>
      </c>
      <c r="V761">
        <v>16.521560036115702</v>
      </c>
    </row>
    <row r="762" spans="1:22" x14ac:dyDescent="0.25">
      <c r="A762" s="12" t="s">
        <v>63</v>
      </c>
      <c r="B762" s="12" t="s">
        <v>78</v>
      </c>
      <c r="C762" s="12" t="s">
        <v>91</v>
      </c>
      <c r="D762">
        <v>31.279799998011299</v>
      </c>
      <c r="E762">
        <v>30.195703781313501</v>
      </c>
      <c r="F762">
        <v>28.4924731070587</v>
      </c>
      <c r="G762">
        <v>28.9126671576688</v>
      </c>
      <c r="H762">
        <v>30.213103204006199</v>
      </c>
      <c r="I762">
        <v>28.288140036943499</v>
      </c>
      <c r="J762">
        <v>27.599026806454201</v>
      </c>
      <c r="K762">
        <v>26.370319870521101</v>
      </c>
      <c r="L762">
        <v>24.8070763397196</v>
      </c>
      <c r="M762">
        <v>24.472824209976299</v>
      </c>
      <c r="N762">
        <v>24.172114377332601</v>
      </c>
      <c r="O762">
        <v>23.467757000466701</v>
      </c>
      <c r="P762">
        <v>22.354701497780901</v>
      </c>
      <c r="Q762">
        <v>21.435605668912899</v>
      </c>
      <c r="R762">
        <v>20.529526426747299</v>
      </c>
      <c r="S762">
        <v>19.778719021557801</v>
      </c>
      <c r="T762">
        <v>19.113505980066702</v>
      </c>
      <c r="U762">
        <v>18.359169047017499</v>
      </c>
      <c r="V762">
        <v>17.455604025023401</v>
      </c>
    </row>
    <row r="763" spans="1:22" x14ac:dyDescent="0.25">
      <c r="A763" s="12" t="s">
        <v>63</v>
      </c>
      <c r="B763" s="12" t="s">
        <v>78</v>
      </c>
      <c r="C763" s="12" t="s">
        <v>92</v>
      </c>
      <c r="D763">
        <v>32.838711997573</v>
      </c>
      <c r="E763">
        <v>33.019758780597698</v>
      </c>
      <c r="F763">
        <v>31.720060933047399</v>
      </c>
      <c r="G763">
        <v>29.997770423390101</v>
      </c>
      <c r="H763">
        <v>30.431991117896199</v>
      </c>
      <c r="I763">
        <v>31.7897917172665</v>
      </c>
      <c r="J763">
        <v>29.863472320469899</v>
      </c>
      <c r="K763">
        <v>29.175810632632501</v>
      </c>
      <c r="L763">
        <v>27.910048377721001</v>
      </c>
      <c r="M763">
        <v>26.300686017031101</v>
      </c>
      <c r="N763">
        <v>25.9593008215524</v>
      </c>
      <c r="O763">
        <v>25.465686625105299</v>
      </c>
      <c r="P763">
        <v>24.5678430182044</v>
      </c>
      <c r="Q763">
        <v>23.258191264879699</v>
      </c>
      <c r="R763">
        <v>22.146391939705602</v>
      </c>
      <c r="S763">
        <v>21.0505756340809</v>
      </c>
      <c r="T763">
        <v>20.118211472264001</v>
      </c>
      <c r="U763">
        <v>19.278641251818801</v>
      </c>
      <c r="V763">
        <v>18.3546592206994</v>
      </c>
    </row>
    <row r="764" spans="1:22" x14ac:dyDescent="0.25">
      <c r="A764" s="12" t="s">
        <v>63</v>
      </c>
      <c r="B764" s="12" t="s">
        <v>78</v>
      </c>
      <c r="C764" s="12" t="s">
        <v>93</v>
      </c>
      <c r="D764">
        <v>32.641567001919803</v>
      </c>
      <c r="E764">
        <v>34.319256805372603</v>
      </c>
      <c r="F764">
        <v>34.3681197721369</v>
      </c>
      <c r="G764">
        <v>33.066092148332302</v>
      </c>
      <c r="H764">
        <v>31.353915964613201</v>
      </c>
      <c r="I764">
        <v>31.803767524707901</v>
      </c>
      <c r="J764">
        <v>33.209173161093503</v>
      </c>
      <c r="K764">
        <v>31.301066889997799</v>
      </c>
      <c r="L764">
        <v>30.602813804628301</v>
      </c>
      <c r="M764">
        <v>29.288640998660298</v>
      </c>
      <c r="N764">
        <v>27.627571286144601</v>
      </c>
      <c r="O764">
        <v>27.1107834061884</v>
      </c>
      <c r="P764">
        <v>26.4444457591458</v>
      </c>
      <c r="Q764">
        <v>25.3722486931532</v>
      </c>
      <c r="R764">
        <v>23.886732061817799</v>
      </c>
      <c r="S764">
        <v>22.604841465189399</v>
      </c>
      <c r="T764">
        <v>21.344822930221198</v>
      </c>
      <c r="U764">
        <v>20.257583455178999</v>
      </c>
      <c r="V764">
        <v>19.272374600089599</v>
      </c>
    </row>
    <row r="765" spans="1:22" x14ac:dyDescent="0.25">
      <c r="A765" s="12" t="s">
        <v>63</v>
      </c>
      <c r="B765" s="12" t="s">
        <v>78</v>
      </c>
      <c r="C765" s="12" t="s">
        <v>94</v>
      </c>
      <c r="D765">
        <v>34.431383005009799</v>
      </c>
      <c r="E765">
        <v>33.520464322163498</v>
      </c>
      <c r="F765">
        <v>35.149261927738401</v>
      </c>
      <c r="G765">
        <v>35.272139635964201</v>
      </c>
      <c r="H765">
        <v>33.979195287751899</v>
      </c>
      <c r="I765">
        <v>32.286566317289903</v>
      </c>
      <c r="J765">
        <v>32.7539797255777</v>
      </c>
      <c r="K765">
        <v>34.193555932433298</v>
      </c>
      <c r="L765">
        <v>32.307481621571903</v>
      </c>
      <c r="M765">
        <v>31.606167583986899</v>
      </c>
      <c r="N765">
        <v>30.262174098024101</v>
      </c>
      <c r="O765">
        <v>28.461688896544199</v>
      </c>
      <c r="P765">
        <v>27.822459196773</v>
      </c>
      <c r="Q765">
        <v>27.0338204606198</v>
      </c>
      <c r="R765">
        <v>25.836760753712898</v>
      </c>
      <c r="S765">
        <v>24.225154287641502</v>
      </c>
      <c r="T765">
        <v>22.821426962170101</v>
      </c>
      <c r="U765">
        <v>21.445081811501499</v>
      </c>
      <c r="V765">
        <v>20.249850706946798</v>
      </c>
    </row>
    <row r="766" spans="1:22" x14ac:dyDescent="0.25">
      <c r="A766" s="12" t="s">
        <v>63</v>
      </c>
      <c r="B766" s="12" t="s">
        <v>78</v>
      </c>
      <c r="C766" s="12" t="s">
        <v>95</v>
      </c>
      <c r="D766">
        <v>35.108241004134399</v>
      </c>
      <c r="E766">
        <v>34.890436089794797</v>
      </c>
      <c r="F766">
        <v>33.987150919924098</v>
      </c>
      <c r="G766">
        <v>35.6794185167088</v>
      </c>
      <c r="H766">
        <v>35.8616224824572</v>
      </c>
      <c r="I766">
        <v>34.582099930257499</v>
      </c>
      <c r="J766">
        <v>32.909018513400298</v>
      </c>
      <c r="K766">
        <v>33.393845779439502</v>
      </c>
      <c r="L766">
        <v>34.861847934461899</v>
      </c>
      <c r="M766">
        <v>32.996111353758998</v>
      </c>
      <c r="N766">
        <v>32.300225043235599</v>
      </c>
      <c r="O766">
        <v>30.867141671961299</v>
      </c>
      <c r="P766">
        <v>28.969534128719999</v>
      </c>
      <c r="Q766">
        <v>28.243048612059798</v>
      </c>
      <c r="R766">
        <v>27.367094418826401</v>
      </c>
      <c r="S766">
        <v>26.081086023169</v>
      </c>
      <c r="T766">
        <v>24.380311225343402</v>
      </c>
      <c r="U766">
        <v>22.890983799785801</v>
      </c>
      <c r="V766">
        <v>21.434747588401699</v>
      </c>
    </row>
    <row r="767" spans="1:22" x14ac:dyDescent="0.25">
      <c r="A767" s="12" t="s">
        <v>63</v>
      </c>
      <c r="B767" s="12" t="s">
        <v>78</v>
      </c>
      <c r="C767" s="12" t="s">
        <v>96</v>
      </c>
      <c r="D767">
        <v>35.960032003419997</v>
      </c>
      <c r="E767">
        <v>35.228380561179101</v>
      </c>
      <c r="F767">
        <v>35.036027984308902</v>
      </c>
      <c r="G767">
        <v>34.197267013386899</v>
      </c>
      <c r="H767">
        <v>35.933782480548501</v>
      </c>
      <c r="I767">
        <v>36.165474053500198</v>
      </c>
      <c r="J767">
        <v>34.907868582453098</v>
      </c>
      <c r="K767">
        <v>33.261225397260603</v>
      </c>
      <c r="L767">
        <v>33.765820813299598</v>
      </c>
      <c r="M767">
        <v>35.257924603602397</v>
      </c>
      <c r="N767">
        <v>33.413879271173201</v>
      </c>
      <c r="O767">
        <v>32.675550210546398</v>
      </c>
      <c r="P767">
        <v>31.188466031624799</v>
      </c>
      <c r="Q767">
        <v>29.231654840208002</v>
      </c>
      <c r="R767">
        <v>28.4496852416572</v>
      </c>
      <c r="S767">
        <v>27.517833505244798</v>
      </c>
      <c r="T767">
        <v>26.175142759969699</v>
      </c>
      <c r="U767">
        <v>24.4183335980442</v>
      </c>
      <c r="V767">
        <v>22.876110975494498</v>
      </c>
    </row>
    <row r="768" spans="1:22" x14ac:dyDescent="0.25">
      <c r="A768" s="12" t="s">
        <v>63</v>
      </c>
      <c r="B768" s="12" t="s">
        <v>78</v>
      </c>
      <c r="C768" s="12" t="s">
        <v>97</v>
      </c>
      <c r="D768">
        <v>28.220459999999999</v>
      </c>
      <c r="E768">
        <v>29.531015817673801</v>
      </c>
      <c r="F768">
        <v>27.594497127784201</v>
      </c>
      <c r="G768">
        <v>26.916907378517699</v>
      </c>
      <c r="H768">
        <v>25.7174424721895</v>
      </c>
      <c r="I768">
        <v>24.181503984509099</v>
      </c>
      <c r="J768">
        <v>23.8513933876214</v>
      </c>
      <c r="K768">
        <v>23.554832474193301</v>
      </c>
      <c r="L768">
        <v>22.8896968661426</v>
      </c>
      <c r="M768">
        <v>21.839757461213701</v>
      </c>
      <c r="N768">
        <v>21.0054343529841</v>
      </c>
      <c r="O768">
        <v>20.1815553393354</v>
      </c>
      <c r="P768">
        <v>19.507683599939501</v>
      </c>
      <c r="Q768">
        <v>18.914840155910898</v>
      </c>
      <c r="R768">
        <v>18.230893331581399</v>
      </c>
      <c r="S768">
        <v>17.395807081963198</v>
      </c>
      <c r="T768">
        <v>16.5010245186822</v>
      </c>
      <c r="U768">
        <v>15.640164957965199</v>
      </c>
      <c r="V768">
        <v>14.842442719909601</v>
      </c>
    </row>
    <row r="769" spans="1:22" x14ac:dyDescent="0.25">
      <c r="A769" s="12" t="s">
        <v>63</v>
      </c>
      <c r="B769" s="12" t="s">
        <v>78</v>
      </c>
      <c r="C769" s="12" t="s">
        <v>98</v>
      </c>
      <c r="D769">
        <v>33.393476000291898</v>
      </c>
      <c r="E769">
        <v>35.809295828883897</v>
      </c>
      <c r="F769">
        <v>35.122407513553398</v>
      </c>
      <c r="G769">
        <v>35.003651064294999</v>
      </c>
      <c r="H769">
        <v>34.2252493713966</v>
      </c>
      <c r="I769">
        <v>35.997669548411302</v>
      </c>
      <c r="J769">
        <v>36.272882303043801</v>
      </c>
      <c r="K769">
        <v>35.045412509428203</v>
      </c>
      <c r="L769">
        <v>33.432705811047803</v>
      </c>
      <c r="M769">
        <v>33.960546235483797</v>
      </c>
      <c r="N769">
        <v>35.475511467656801</v>
      </c>
      <c r="O769">
        <v>33.608394510420702</v>
      </c>
      <c r="P769">
        <v>32.847013397096703</v>
      </c>
      <c r="Q769">
        <v>31.330522487722799</v>
      </c>
      <c r="R769">
        <v>29.340897287243099</v>
      </c>
      <c r="S769">
        <v>28.526183426165002</v>
      </c>
      <c r="T769">
        <v>27.560893856218499</v>
      </c>
      <c r="U769">
        <v>26.1845870880164</v>
      </c>
      <c r="V769">
        <v>24.3955154299138</v>
      </c>
    </row>
    <row r="770" spans="1:22" x14ac:dyDescent="0.25">
      <c r="A770" s="12" t="s">
        <v>63</v>
      </c>
      <c r="B770" s="12" t="s">
        <v>78</v>
      </c>
      <c r="C770" s="12" t="s">
        <v>99</v>
      </c>
      <c r="D770">
        <v>30.918700999177201</v>
      </c>
      <c r="E770">
        <v>33.0254135163973</v>
      </c>
      <c r="F770">
        <v>35.461831688217302</v>
      </c>
      <c r="G770">
        <v>34.871725264414401</v>
      </c>
      <c r="H770">
        <v>34.827489441295</v>
      </c>
      <c r="I770">
        <v>34.114812626322902</v>
      </c>
      <c r="J770">
        <v>35.916423230528601</v>
      </c>
      <c r="K770">
        <v>36.237158230750801</v>
      </c>
      <c r="L770">
        <v>35.0482650990322</v>
      </c>
      <c r="M770">
        <v>33.4777097473212</v>
      </c>
      <c r="N770">
        <v>34.032649811425202</v>
      </c>
      <c r="O770">
        <v>35.538005667573103</v>
      </c>
      <c r="P770">
        <v>33.664725655259197</v>
      </c>
      <c r="Q770">
        <v>32.894428705625103</v>
      </c>
      <c r="R770">
        <v>31.3650569080718</v>
      </c>
      <c r="S770">
        <v>29.360029925627099</v>
      </c>
      <c r="T770">
        <v>28.527607538920801</v>
      </c>
      <c r="U770">
        <v>27.543841792462</v>
      </c>
      <c r="V770">
        <v>26.149367817043199</v>
      </c>
    </row>
    <row r="771" spans="1:22" x14ac:dyDescent="0.25">
      <c r="A771" s="12" t="s">
        <v>63</v>
      </c>
      <c r="B771" s="12" t="s">
        <v>78</v>
      </c>
      <c r="C771" s="12" t="s">
        <v>100</v>
      </c>
      <c r="D771">
        <v>29.1864470055475</v>
      </c>
      <c r="E771">
        <v>30.315096649080001</v>
      </c>
      <c r="F771">
        <v>32.447090022911198</v>
      </c>
      <c r="G771">
        <v>34.934401089711599</v>
      </c>
      <c r="H771">
        <v>34.455978334715297</v>
      </c>
      <c r="I771">
        <v>34.4978752325529</v>
      </c>
      <c r="J771">
        <v>33.856670126999802</v>
      </c>
      <c r="K771">
        <v>35.688133615807502</v>
      </c>
      <c r="L771">
        <v>36.062569156079903</v>
      </c>
      <c r="M771">
        <v>34.9235172245345</v>
      </c>
      <c r="N771">
        <v>33.407287096071101</v>
      </c>
      <c r="O771">
        <v>33.972600116903301</v>
      </c>
      <c r="P771">
        <v>35.479061366895202</v>
      </c>
      <c r="Q771">
        <v>33.616856348723097</v>
      </c>
      <c r="R771">
        <v>32.850345738905801</v>
      </c>
      <c r="S771">
        <v>31.322055238130101</v>
      </c>
      <c r="T771">
        <v>29.315699480927702</v>
      </c>
      <c r="U771">
        <v>28.477508037789701</v>
      </c>
      <c r="V771">
        <v>27.486931370785602</v>
      </c>
    </row>
    <row r="772" spans="1:22" x14ac:dyDescent="0.25">
      <c r="A772" s="12" t="s">
        <v>63</v>
      </c>
      <c r="B772" s="12" t="s">
        <v>78</v>
      </c>
      <c r="C772" s="12" t="s">
        <v>101</v>
      </c>
      <c r="D772">
        <v>23.2849706633958</v>
      </c>
      <c r="E772">
        <v>28.2336325889849</v>
      </c>
      <c r="F772">
        <v>29.416513918618602</v>
      </c>
      <c r="G772">
        <v>31.5868774048371</v>
      </c>
      <c r="H772">
        <v>34.1213224882042</v>
      </c>
      <c r="I772">
        <v>33.782214270577697</v>
      </c>
      <c r="J772">
        <v>33.920251087202402</v>
      </c>
      <c r="K772">
        <v>33.370138143426701</v>
      </c>
      <c r="L772">
        <v>35.231770210287998</v>
      </c>
      <c r="M772">
        <v>35.670905636123898</v>
      </c>
      <c r="N772">
        <v>34.6015701843817</v>
      </c>
      <c r="O772">
        <v>33.1443174165451</v>
      </c>
      <c r="P772">
        <v>33.738754210511701</v>
      </c>
      <c r="Q772">
        <v>35.265346664651197</v>
      </c>
      <c r="R772">
        <v>33.440242822612703</v>
      </c>
      <c r="S772">
        <v>32.696239929925902</v>
      </c>
      <c r="T772">
        <v>31.188333252684899</v>
      </c>
      <c r="U772">
        <v>29.199477555466899</v>
      </c>
      <c r="V772">
        <v>28.369991245253399</v>
      </c>
    </row>
    <row r="773" spans="1:22" x14ac:dyDescent="0.25">
      <c r="A773" s="12" t="s">
        <v>63</v>
      </c>
      <c r="B773" s="12" t="s">
        <v>78</v>
      </c>
      <c r="C773" s="12" t="s">
        <v>102</v>
      </c>
      <c r="D773">
        <v>20.544587304503398</v>
      </c>
      <c r="E773">
        <v>22.0187137220625</v>
      </c>
      <c r="F773">
        <v>26.835251563326299</v>
      </c>
      <c r="G773">
        <v>28.074787233385699</v>
      </c>
      <c r="H773">
        <v>30.269685038821201</v>
      </c>
      <c r="I773">
        <v>32.846373363773097</v>
      </c>
      <c r="J773">
        <v>32.675234229957297</v>
      </c>
      <c r="K773">
        <v>32.940733621950002</v>
      </c>
      <c r="L773">
        <v>32.512948431811701</v>
      </c>
      <c r="M773">
        <v>34.401351998659997</v>
      </c>
      <c r="N773">
        <v>34.926496602928097</v>
      </c>
      <c r="O773">
        <v>33.951230734700999</v>
      </c>
      <c r="P773">
        <v>32.598954383226101</v>
      </c>
      <c r="Q773">
        <v>33.2557379252505</v>
      </c>
      <c r="R773">
        <v>34.825892874043099</v>
      </c>
      <c r="S773">
        <v>33.075552188153999</v>
      </c>
      <c r="T773">
        <v>32.379697096314402</v>
      </c>
      <c r="U773">
        <v>30.918377670986299</v>
      </c>
      <c r="V773">
        <v>28.9702209457724</v>
      </c>
    </row>
    <row r="774" spans="1:22" x14ac:dyDescent="0.25">
      <c r="A774" s="12" t="s">
        <v>63</v>
      </c>
      <c r="B774" s="12" t="s">
        <v>78</v>
      </c>
      <c r="C774" s="12" t="s">
        <v>103</v>
      </c>
      <c r="D774">
        <v>17.365337166686199</v>
      </c>
      <c r="E774">
        <v>18.524745868145601</v>
      </c>
      <c r="F774">
        <v>20.047072543717501</v>
      </c>
      <c r="G774">
        <v>24.650236661060699</v>
      </c>
      <c r="H774">
        <v>25.950731408377699</v>
      </c>
      <c r="I774">
        <v>28.161165726052101</v>
      </c>
      <c r="J774">
        <v>30.766280605173002</v>
      </c>
      <c r="K774">
        <v>30.841852905002</v>
      </c>
      <c r="L774">
        <v>31.293026348270601</v>
      </c>
      <c r="M774">
        <v>31.044732662037202</v>
      </c>
      <c r="N774">
        <v>32.968438095304002</v>
      </c>
      <c r="O774">
        <v>33.617332436275198</v>
      </c>
      <c r="P774">
        <v>32.799661632391697</v>
      </c>
      <c r="Q774">
        <v>31.626083637327401</v>
      </c>
      <c r="R774">
        <v>32.389577924792398</v>
      </c>
      <c r="S774">
        <v>34.031918545061501</v>
      </c>
      <c r="T774">
        <v>32.406365763922601</v>
      </c>
      <c r="U774">
        <v>31.7913541915891</v>
      </c>
      <c r="V774">
        <v>30.4069844305983</v>
      </c>
    </row>
    <row r="775" spans="1:22" x14ac:dyDescent="0.25">
      <c r="A775" s="12" t="s">
        <v>63</v>
      </c>
      <c r="B775" s="12" t="s">
        <v>78</v>
      </c>
      <c r="C775" s="12" t="s">
        <v>104</v>
      </c>
      <c r="D775">
        <v>14.1955564377313</v>
      </c>
      <c r="E775">
        <v>14.370759054730801</v>
      </c>
      <c r="F775">
        <v>15.5931890689422</v>
      </c>
      <c r="G775">
        <v>17.151763610462901</v>
      </c>
      <c r="H775">
        <v>21.398286867818602</v>
      </c>
      <c r="I775">
        <v>22.756567691722701</v>
      </c>
      <c r="J775">
        <v>24.950420429343101</v>
      </c>
      <c r="K775">
        <v>27.569914087310199</v>
      </c>
      <c r="L775">
        <v>27.986755149058801</v>
      </c>
      <c r="M775">
        <v>28.6990663120697</v>
      </c>
      <c r="N775">
        <v>28.707908340363701</v>
      </c>
      <c r="O775">
        <v>30.672632646225399</v>
      </c>
      <c r="P775">
        <v>31.493299474615601</v>
      </c>
      <c r="Q775">
        <v>30.914418357102701</v>
      </c>
      <c r="R775">
        <v>30.0090258953249</v>
      </c>
      <c r="S775">
        <v>30.9217341118371</v>
      </c>
      <c r="T775">
        <v>32.650330180935001</v>
      </c>
      <c r="U775">
        <v>31.208812526358301</v>
      </c>
      <c r="V775">
        <v>30.703028144470402</v>
      </c>
    </row>
    <row r="776" spans="1:22" x14ac:dyDescent="0.25">
      <c r="A776" s="12" t="s">
        <v>63</v>
      </c>
      <c r="B776" s="12" t="s">
        <v>78</v>
      </c>
      <c r="C776" s="12" t="s">
        <v>105</v>
      </c>
      <c r="D776">
        <v>9.2420509022819104</v>
      </c>
      <c r="E776">
        <v>10.123302054684199</v>
      </c>
      <c r="F776">
        <v>10.5411993726941</v>
      </c>
      <c r="G776">
        <v>11.7471445788651</v>
      </c>
      <c r="H776">
        <v>13.2576099310562</v>
      </c>
      <c r="I776">
        <v>16.922279687138399</v>
      </c>
      <c r="J776">
        <v>18.296849458288001</v>
      </c>
      <c r="K776">
        <v>20.3979976008332</v>
      </c>
      <c r="L776">
        <v>22.961147460060999</v>
      </c>
      <c r="M776">
        <v>23.7817375863827</v>
      </c>
      <c r="N776">
        <v>24.803325919708598</v>
      </c>
      <c r="O776">
        <v>25.1429105081038</v>
      </c>
      <c r="P776">
        <v>27.126589711705101</v>
      </c>
      <c r="Q776">
        <v>28.165657565912799</v>
      </c>
      <c r="R776">
        <v>27.9174176556219</v>
      </c>
      <c r="S776">
        <v>27.376775634900401</v>
      </c>
      <c r="T776">
        <v>28.4575391640101</v>
      </c>
      <c r="U776">
        <v>30.2576300742898</v>
      </c>
      <c r="V776">
        <v>29.059520037665301</v>
      </c>
    </row>
    <row r="777" spans="1:22" x14ac:dyDescent="0.25">
      <c r="A777" s="12" t="s">
        <v>63</v>
      </c>
      <c r="B777" s="12" t="s">
        <v>78</v>
      </c>
      <c r="C777" s="12" t="s">
        <v>106</v>
      </c>
      <c r="D777">
        <v>3.58956831038451</v>
      </c>
      <c r="E777">
        <v>5.1449675536171897</v>
      </c>
      <c r="F777">
        <v>5.8954579102717197</v>
      </c>
      <c r="G777">
        <v>6.4124660219394496</v>
      </c>
      <c r="H777">
        <v>7.4206408544862299</v>
      </c>
      <c r="I777">
        <v>8.7052392910428402</v>
      </c>
      <c r="J777">
        <v>11.524692949471399</v>
      </c>
      <c r="K777">
        <v>12.781143618110899</v>
      </c>
      <c r="L777">
        <v>14.634582324959201</v>
      </c>
      <c r="M777">
        <v>16.972741007042501</v>
      </c>
      <c r="N777">
        <v>18.125548432855901</v>
      </c>
      <c r="O777">
        <v>19.425208122648801</v>
      </c>
      <c r="P777">
        <v>20.095002430558701</v>
      </c>
      <c r="Q777">
        <v>22.031282326893798</v>
      </c>
      <c r="R777">
        <v>23.278311228422201</v>
      </c>
      <c r="S777">
        <v>23.408110697832001</v>
      </c>
      <c r="T777">
        <v>23.2739293729494</v>
      </c>
      <c r="U777">
        <v>24.4763038894929</v>
      </c>
      <c r="V777">
        <v>26.2410442299918</v>
      </c>
    </row>
    <row r="778" spans="1:22" x14ac:dyDescent="0.25">
      <c r="A778" s="12" t="s">
        <v>63</v>
      </c>
      <c r="B778" s="12" t="s">
        <v>78</v>
      </c>
      <c r="C778" s="12" t="s">
        <v>107</v>
      </c>
      <c r="D778">
        <v>1.1117197467424</v>
      </c>
      <c r="E778">
        <v>1.3742028320572699</v>
      </c>
      <c r="F778">
        <v>2.0837923507107399</v>
      </c>
      <c r="G778">
        <v>2.5483393561215801</v>
      </c>
      <c r="H778">
        <v>2.9363708191143698</v>
      </c>
      <c r="I778">
        <v>3.5771686282081401</v>
      </c>
      <c r="J778">
        <v>4.4540408744606603</v>
      </c>
      <c r="K778">
        <v>6.1958845955361399</v>
      </c>
      <c r="L778">
        <v>7.1463641360380903</v>
      </c>
      <c r="M778">
        <v>8.5417136453726101</v>
      </c>
      <c r="N778">
        <v>10.3598780418525</v>
      </c>
      <c r="O778">
        <v>11.590997120742299</v>
      </c>
      <c r="P778">
        <v>12.942784313881001</v>
      </c>
      <c r="Q778">
        <v>13.820502924266901</v>
      </c>
      <c r="R778">
        <v>15.5433553408651</v>
      </c>
      <c r="S778">
        <v>16.832893744276198</v>
      </c>
      <c r="T778">
        <v>17.244757649491099</v>
      </c>
      <c r="U778">
        <v>17.443211644634101</v>
      </c>
      <c r="V778">
        <v>18.579414317821598</v>
      </c>
    </row>
    <row r="779" spans="1:22" x14ac:dyDescent="0.25">
      <c r="A779" s="12" t="s">
        <v>63</v>
      </c>
      <c r="B779" s="12" t="s">
        <v>78</v>
      </c>
      <c r="C779" s="12" t="s">
        <v>108</v>
      </c>
      <c r="D779">
        <v>30.486342</v>
      </c>
      <c r="E779">
        <v>28.522002350102099</v>
      </c>
      <c r="F779">
        <v>27.839495499818799</v>
      </c>
      <c r="G779">
        <v>26.6157054220891</v>
      </c>
      <c r="H779">
        <v>25.0329506267467</v>
      </c>
      <c r="I779">
        <v>24.6991017069336</v>
      </c>
      <c r="J779">
        <v>24.398324856510801</v>
      </c>
      <c r="K779">
        <v>23.718316955323701</v>
      </c>
      <c r="L779">
        <v>22.637548473666499</v>
      </c>
      <c r="M779">
        <v>21.783896199472299</v>
      </c>
      <c r="N779">
        <v>20.9697327062071</v>
      </c>
      <c r="O779">
        <v>20.308399643174599</v>
      </c>
      <c r="P779">
        <v>19.727830367738001</v>
      </c>
      <c r="Q779">
        <v>19.049742830167698</v>
      </c>
      <c r="R779">
        <v>18.2111498202168</v>
      </c>
      <c r="S779">
        <v>17.3072758613777</v>
      </c>
      <c r="T779">
        <v>16.436476946760401</v>
      </c>
      <c r="U779">
        <v>15.6296274107939</v>
      </c>
      <c r="V779">
        <v>14.865410038834399</v>
      </c>
    </row>
    <row r="780" spans="1:22" x14ac:dyDescent="0.25">
      <c r="A780" s="12" t="s">
        <v>63</v>
      </c>
      <c r="B780" s="12" t="s">
        <v>78</v>
      </c>
      <c r="C780" s="12" t="s">
        <v>109</v>
      </c>
      <c r="D780">
        <v>29.52835</v>
      </c>
      <c r="E780">
        <v>29.8989514799473</v>
      </c>
      <c r="F780">
        <v>31.328998992422701</v>
      </c>
      <c r="G780">
        <v>29.292975126182402</v>
      </c>
      <c r="H780">
        <v>28.579043316308098</v>
      </c>
      <c r="I780">
        <v>27.304514800151502</v>
      </c>
      <c r="J780">
        <v>25.675995711767399</v>
      </c>
      <c r="K780">
        <v>25.324990156898998</v>
      </c>
      <c r="L780">
        <v>25.007868169025802</v>
      </c>
      <c r="M780">
        <v>24.3000458886305</v>
      </c>
      <c r="N780">
        <v>23.181539140790701</v>
      </c>
      <c r="O780">
        <v>22.2689740773057</v>
      </c>
      <c r="P780">
        <v>21.371293285432898</v>
      </c>
      <c r="Q780">
        <v>20.6347955754457</v>
      </c>
      <c r="R780">
        <v>19.986848953021799</v>
      </c>
      <c r="S780">
        <v>19.244594827632199</v>
      </c>
      <c r="T780">
        <v>18.3441265665349</v>
      </c>
      <c r="U780">
        <v>17.381678042802701</v>
      </c>
      <c r="V780">
        <v>16.456438951513</v>
      </c>
    </row>
    <row r="781" spans="1:22" x14ac:dyDescent="0.25">
      <c r="A781" s="12" t="s">
        <v>63</v>
      </c>
      <c r="B781" s="12" t="s">
        <v>78</v>
      </c>
      <c r="C781" s="12" t="s">
        <v>110</v>
      </c>
      <c r="D781">
        <v>2.85249951753287E-2</v>
      </c>
      <c r="E781">
        <v>5.59414288517497E-2</v>
      </c>
      <c r="F781">
        <v>8.7338353482593903E-2</v>
      </c>
      <c r="G781">
        <v>0.14862831393835499</v>
      </c>
      <c r="H781">
        <v>0.220286463537361</v>
      </c>
      <c r="I781">
        <v>0.299295009318991</v>
      </c>
      <c r="J781">
        <v>0.41799616626612102</v>
      </c>
      <c r="K781">
        <v>0.58764487940511501</v>
      </c>
      <c r="L781">
        <v>0.91821069842748304</v>
      </c>
      <c r="M781">
        <v>1.22106482812696</v>
      </c>
      <c r="N781">
        <v>1.65214498955662</v>
      </c>
      <c r="O781">
        <v>2.27987970820802</v>
      </c>
      <c r="P781">
        <v>2.9796028422621701</v>
      </c>
      <c r="Q781">
        <v>3.8313432290106002</v>
      </c>
      <c r="R781">
        <v>4.7360549615172403</v>
      </c>
      <c r="S781">
        <v>5.94566068304289</v>
      </c>
      <c r="T781">
        <v>7.3062977404866798</v>
      </c>
      <c r="U781">
        <v>8.6042841454488208</v>
      </c>
      <c r="V781">
        <v>9.9705385969301901</v>
      </c>
    </row>
    <row r="782" spans="1:22" x14ac:dyDescent="0.25">
      <c r="A782" s="12" t="s">
        <v>63</v>
      </c>
      <c r="B782" s="12" t="s">
        <v>78</v>
      </c>
      <c r="C782" s="12" t="s">
        <v>111</v>
      </c>
      <c r="D782">
        <v>31.4581029972043</v>
      </c>
      <c r="E782">
        <v>29.671054163326598</v>
      </c>
      <c r="F782">
        <v>30.0243422912155</v>
      </c>
      <c r="G782">
        <v>31.4636091941912</v>
      </c>
      <c r="H782">
        <v>29.4345181645525</v>
      </c>
      <c r="I782">
        <v>28.719455663954601</v>
      </c>
      <c r="J782">
        <v>27.439997080529601</v>
      </c>
      <c r="K782">
        <v>25.807635779367502</v>
      </c>
      <c r="L782">
        <v>25.4568211268592</v>
      </c>
      <c r="M782">
        <v>25.140206834338802</v>
      </c>
      <c r="N782">
        <v>24.430585507462101</v>
      </c>
      <c r="O782">
        <v>23.292565168228101</v>
      </c>
      <c r="P782">
        <v>22.361204008004901</v>
      </c>
      <c r="Q782">
        <v>21.445252440741601</v>
      </c>
      <c r="R782">
        <v>20.691513824891299</v>
      </c>
      <c r="S782">
        <v>20.027288050344399</v>
      </c>
      <c r="T782">
        <v>19.269173747789701</v>
      </c>
      <c r="U782">
        <v>18.353204995381599</v>
      </c>
      <c r="V782">
        <v>17.375913275389301</v>
      </c>
    </row>
    <row r="783" spans="1:22" x14ac:dyDescent="0.25">
      <c r="A783" s="12" t="s">
        <v>63</v>
      </c>
      <c r="B783" s="12" t="s">
        <v>78</v>
      </c>
      <c r="C783" s="12" t="s">
        <v>112</v>
      </c>
      <c r="D783">
        <v>32.729626997736197</v>
      </c>
      <c r="E783">
        <v>31.596934207983999</v>
      </c>
      <c r="F783">
        <v>29.795547047424201</v>
      </c>
      <c r="G783">
        <v>30.157662705106699</v>
      </c>
      <c r="H783">
        <v>31.6090027834226</v>
      </c>
      <c r="I783">
        <v>29.5939604861343</v>
      </c>
      <c r="J783">
        <v>28.8853545287458</v>
      </c>
      <c r="K783">
        <v>27.607004017366499</v>
      </c>
      <c r="L783">
        <v>25.975897442689998</v>
      </c>
      <c r="M783">
        <v>25.629506133383799</v>
      </c>
      <c r="N783">
        <v>25.316592759541599</v>
      </c>
      <c r="O783">
        <v>24.583244437356399</v>
      </c>
      <c r="P783">
        <v>23.420538450048898</v>
      </c>
      <c r="Q783">
        <v>22.464703031428201</v>
      </c>
      <c r="R783">
        <v>21.524409732515</v>
      </c>
      <c r="S783">
        <v>20.747203202770802</v>
      </c>
      <c r="T783">
        <v>20.060459023414701</v>
      </c>
      <c r="U783">
        <v>19.280315621919499</v>
      </c>
      <c r="V783">
        <v>18.3427736769818</v>
      </c>
    </row>
    <row r="784" spans="1:22" x14ac:dyDescent="0.25">
      <c r="A784" s="12" t="s">
        <v>63</v>
      </c>
      <c r="B784" s="12" t="s">
        <v>78</v>
      </c>
      <c r="C784" s="12" t="s">
        <v>113</v>
      </c>
      <c r="D784">
        <v>34.114340994411599</v>
      </c>
      <c r="E784">
        <v>34.326251861921001</v>
      </c>
      <c r="F784">
        <v>33.034551576899702</v>
      </c>
      <c r="G784">
        <v>31.236344707529</v>
      </c>
      <c r="H784">
        <v>31.618011573063502</v>
      </c>
      <c r="I784">
        <v>33.125488512536599</v>
      </c>
      <c r="J784">
        <v>31.109440076452199</v>
      </c>
      <c r="K784">
        <v>30.402239879509299</v>
      </c>
      <c r="L784">
        <v>29.0892011712439</v>
      </c>
      <c r="M784">
        <v>27.4144618118655</v>
      </c>
      <c r="N784">
        <v>27.0611079164938</v>
      </c>
      <c r="O784">
        <v>26.557999544391802</v>
      </c>
      <c r="P784">
        <v>25.6347293665503</v>
      </c>
      <c r="Q784">
        <v>24.280426299952701</v>
      </c>
      <c r="R784">
        <v>23.138257721652</v>
      </c>
      <c r="S784">
        <v>22.0153828537218</v>
      </c>
      <c r="T784">
        <v>21.063767591075798</v>
      </c>
      <c r="U784">
        <v>20.209759301495101</v>
      </c>
      <c r="V784">
        <v>19.267186093925901</v>
      </c>
    </row>
    <row r="785" spans="1:22" x14ac:dyDescent="0.25">
      <c r="A785" s="12" t="s">
        <v>63</v>
      </c>
      <c r="B785" s="12" t="s">
        <v>78</v>
      </c>
      <c r="C785" s="12" t="s">
        <v>114</v>
      </c>
      <c r="D785">
        <v>33.589970006264998</v>
      </c>
      <c r="E785">
        <v>35.474574271428402</v>
      </c>
      <c r="F785">
        <v>35.585546112141103</v>
      </c>
      <c r="G785">
        <v>34.3376635051359</v>
      </c>
      <c r="H785">
        <v>32.573470569130698</v>
      </c>
      <c r="I785">
        <v>32.978842211460901</v>
      </c>
      <c r="J785">
        <v>34.532967737700602</v>
      </c>
      <c r="K785">
        <v>32.529568442743702</v>
      </c>
      <c r="L785">
        <v>31.811480605648399</v>
      </c>
      <c r="M785">
        <v>30.451807631891299</v>
      </c>
      <c r="N785">
        <v>28.725692275870198</v>
      </c>
      <c r="O785">
        <v>28.1934501337131</v>
      </c>
      <c r="P785">
        <v>27.517929614776001</v>
      </c>
      <c r="Q785">
        <v>26.4214967431312</v>
      </c>
      <c r="R785">
        <v>24.892796121430401</v>
      </c>
      <c r="S785">
        <v>23.582605280049101</v>
      </c>
      <c r="T785">
        <v>22.2976752414306</v>
      </c>
      <c r="U785">
        <v>21.193082719281001</v>
      </c>
      <c r="V785">
        <v>20.195068382570899</v>
      </c>
    </row>
    <row r="786" spans="1:22" x14ac:dyDescent="0.25">
      <c r="A786" s="12" t="s">
        <v>63</v>
      </c>
      <c r="B786" s="12" t="s">
        <v>78</v>
      </c>
      <c r="C786" s="12" t="s">
        <v>115</v>
      </c>
      <c r="D786">
        <v>35.093212997476897</v>
      </c>
      <c r="E786">
        <v>34.350712689060401</v>
      </c>
      <c r="F786">
        <v>36.200591435197403</v>
      </c>
      <c r="G786">
        <v>36.394865713492599</v>
      </c>
      <c r="H786">
        <v>35.1917285039655</v>
      </c>
      <c r="I786">
        <v>33.467933411713503</v>
      </c>
      <c r="J786">
        <v>33.898346551683197</v>
      </c>
      <c r="K786">
        <v>35.486414663675298</v>
      </c>
      <c r="L786">
        <v>33.503561802931799</v>
      </c>
      <c r="M786">
        <v>32.783779004920603</v>
      </c>
      <c r="N786">
        <v>31.396856863125599</v>
      </c>
      <c r="O786">
        <v>29.531304715600299</v>
      </c>
      <c r="P786">
        <v>28.877594500965898</v>
      </c>
      <c r="Q786">
        <v>28.082954022920099</v>
      </c>
      <c r="R786">
        <v>26.8650464843859</v>
      </c>
      <c r="S786">
        <v>25.2136279853652</v>
      </c>
      <c r="T786">
        <v>23.784824229637501</v>
      </c>
      <c r="U786">
        <v>22.3864654547573</v>
      </c>
      <c r="V786">
        <v>21.176249383508001</v>
      </c>
    </row>
    <row r="787" spans="1:22" x14ac:dyDescent="0.25">
      <c r="A787" s="12" t="s">
        <v>63</v>
      </c>
      <c r="B787" s="12" t="s">
        <v>78</v>
      </c>
      <c r="C787" s="12" t="s">
        <v>116</v>
      </c>
      <c r="D787">
        <v>35.498641997512401</v>
      </c>
      <c r="E787">
        <v>35.421596513500603</v>
      </c>
      <c r="F787">
        <v>34.702561229066497</v>
      </c>
      <c r="G787">
        <v>36.613908096764398</v>
      </c>
      <c r="H787">
        <v>36.875894495700102</v>
      </c>
      <c r="I787">
        <v>35.712253230879703</v>
      </c>
      <c r="J787">
        <v>34.027028120813803</v>
      </c>
      <c r="K787">
        <v>34.4810923853303</v>
      </c>
      <c r="L787">
        <v>36.098993511356703</v>
      </c>
      <c r="M787">
        <v>34.140536485957199</v>
      </c>
      <c r="N787">
        <v>33.429528992100501</v>
      </c>
      <c r="O787">
        <v>31.957810563321701</v>
      </c>
      <c r="P787">
        <v>29.999298988259198</v>
      </c>
      <c r="Q787">
        <v>29.2620463032593</v>
      </c>
      <c r="R787">
        <v>28.384801968992601</v>
      </c>
      <c r="S787">
        <v>27.083018226856201</v>
      </c>
      <c r="T787">
        <v>25.347582153275901</v>
      </c>
      <c r="U787">
        <v>23.837991986981599</v>
      </c>
      <c r="V787">
        <v>22.364140434220801</v>
      </c>
    </row>
    <row r="788" spans="1:22" x14ac:dyDescent="0.25">
      <c r="A788" s="12" t="s">
        <v>63</v>
      </c>
      <c r="B788" s="12" t="s">
        <v>78</v>
      </c>
      <c r="C788" s="12" t="s">
        <v>117</v>
      </c>
      <c r="D788">
        <v>35.815123006314899</v>
      </c>
      <c r="E788">
        <v>35.432419864649397</v>
      </c>
      <c r="F788">
        <v>35.401550909429901</v>
      </c>
      <c r="G788">
        <v>34.760324458142897</v>
      </c>
      <c r="H788">
        <v>36.713283157758397</v>
      </c>
      <c r="I788">
        <v>37.033941814642198</v>
      </c>
      <c r="J788">
        <v>35.914901467165699</v>
      </c>
      <c r="K788">
        <v>34.275996714258497</v>
      </c>
      <c r="L788">
        <v>34.758746811927402</v>
      </c>
      <c r="M788">
        <v>36.404991787941299</v>
      </c>
      <c r="N788">
        <v>34.478408695491197</v>
      </c>
      <c r="O788">
        <v>33.731866923735097</v>
      </c>
      <c r="P788">
        <v>32.213980009296201</v>
      </c>
      <c r="Q788">
        <v>30.2050378403884</v>
      </c>
      <c r="R788">
        <v>29.418951932162202</v>
      </c>
      <c r="S788">
        <v>28.493117739938899</v>
      </c>
      <c r="T788">
        <v>27.142476269708801</v>
      </c>
      <c r="U788">
        <v>25.3590415920773</v>
      </c>
      <c r="V788">
        <v>23.803911161460199</v>
      </c>
    </row>
    <row r="789" spans="1:22" x14ac:dyDescent="0.25">
      <c r="A789" s="12" t="s">
        <v>63</v>
      </c>
      <c r="B789" s="12" t="s">
        <v>78</v>
      </c>
      <c r="C789" s="12" t="s">
        <v>118</v>
      </c>
      <c r="D789">
        <v>29.577981999999999</v>
      </c>
      <c r="E789">
        <v>31.032538232408399</v>
      </c>
      <c r="F789">
        <v>28.996662873443299</v>
      </c>
      <c r="G789">
        <v>28.292317539466499</v>
      </c>
      <c r="H789">
        <v>27.0342622246981</v>
      </c>
      <c r="I789">
        <v>25.421263144173299</v>
      </c>
      <c r="J789">
        <v>25.074506355878</v>
      </c>
      <c r="K789">
        <v>24.762236582252701</v>
      </c>
      <c r="L789">
        <v>24.063372818852201</v>
      </c>
      <c r="M789">
        <v>22.958085460737699</v>
      </c>
      <c r="N789">
        <v>22.080655244220001</v>
      </c>
      <c r="O789">
        <v>21.215986931016801</v>
      </c>
      <c r="P789">
        <v>20.509660544994301</v>
      </c>
      <c r="Q789">
        <v>19.889435519556098</v>
      </c>
      <c r="R789">
        <v>19.173867063097202</v>
      </c>
      <c r="S789">
        <v>18.299306368751999</v>
      </c>
      <c r="T789">
        <v>17.361534474855901</v>
      </c>
      <c r="U789">
        <v>16.459378130331899</v>
      </c>
      <c r="V789">
        <v>15.623792725433701</v>
      </c>
    </row>
    <row r="790" spans="1:22" x14ac:dyDescent="0.25">
      <c r="A790" s="12" t="s">
        <v>63</v>
      </c>
      <c r="B790" s="12" t="s">
        <v>78</v>
      </c>
      <c r="C790" s="12" t="s">
        <v>119</v>
      </c>
      <c r="D790">
        <v>32.724724999999999</v>
      </c>
      <c r="E790">
        <v>35.356206083445599</v>
      </c>
      <c r="F790">
        <v>35.051544251419898</v>
      </c>
      <c r="G790">
        <v>35.115286740673199</v>
      </c>
      <c r="H790">
        <v>34.553480192001302</v>
      </c>
      <c r="I790">
        <v>36.538032009747603</v>
      </c>
      <c r="J790">
        <v>36.915698920453003</v>
      </c>
      <c r="K790">
        <v>35.851188337788102</v>
      </c>
      <c r="L790">
        <v>34.275027130844798</v>
      </c>
      <c r="M790">
        <v>34.795121158360601</v>
      </c>
      <c r="N790">
        <v>36.471736918631898</v>
      </c>
      <c r="O790">
        <v>34.544046195344798</v>
      </c>
      <c r="P790">
        <v>33.787974278101998</v>
      </c>
      <c r="Q790">
        <v>32.256611235768602</v>
      </c>
      <c r="R790">
        <v>30.230702578561999</v>
      </c>
      <c r="S790">
        <v>29.423932275216501</v>
      </c>
      <c r="T790">
        <v>28.4770578493779</v>
      </c>
      <c r="U790">
        <v>27.105648685501102</v>
      </c>
      <c r="V790">
        <v>25.302538850040801</v>
      </c>
    </row>
    <row r="791" spans="1:22" x14ac:dyDescent="0.25">
      <c r="A791" s="12" t="s">
        <v>63</v>
      </c>
      <c r="B791" s="12" t="s">
        <v>78</v>
      </c>
      <c r="C791" s="12" t="s">
        <v>120</v>
      </c>
      <c r="D791">
        <v>29.750161997691801</v>
      </c>
      <c r="E791">
        <v>31.923291184619998</v>
      </c>
      <c r="F791">
        <v>34.572848056794101</v>
      </c>
      <c r="G791">
        <v>34.4017878997685</v>
      </c>
      <c r="H791">
        <v>34.565389579666103</v>
      </c>
      <c r="I791">
        <v>34.0972340446611</v>
      </c>
      <c r="J791">
        <v>36.108017603311701</v>
      </c>
      <c r="K791">
        <v>36.549501966594903</v>
      </c>
      <c r="L791">
        <v>35.557312846504701</v>
      </c>
      <c r="M791">
        <v>34.0635862896128</v>
      </c>
      <c r="N791">
        <v>34.6313878398269</v>
      </c>
      <c r="O791">
        <v>36.313100153724299</v>
      </c>
      <c r="P791">
        <v>34.411976218313299</v>
      </c>
      <c r="Q791">
        <v>33.669958080616098</v>
      </c>
      <c r="R791">
        <v>32.150629235000203</v>
      </c>
      <c r="S791">
        <v>30.134335713899599</v>
      </c>
      <c r="T791">
        <v>29.3291261956862</v>
      </c>
      <c r="U791">
        <v>28.382926236725101</v>
      </c>
      <c r="V791">
        <v>27.012212190554699</v>
      </c>
    </row>
    <row r="792" spans="1:22" x14ac:dyDescent="0.25">
      <c r="A792" s="12" t="s">
        <v>63</v>
      </c>
      <c r="B792" s="12" t="s">
        <v>78</v>
      </c>
      <c r="C792" s="12" t="s">
        <v>121</v>
      </c>
      <c r="D792">
        <v>27.5660269998323</v>
      </c>
      <c r="E792">
        <v>28.571260722953099</v>
      </c>
      <c r="F792">
        <v>30.7670585331654</v>
      </c>
      <c r="G792">
        <v>33.457725973935197</v>
      </c>
      <c r="H792">
        <v>33.4388788118493</v>
      </c>
      <c r="I792">
        <v>33.719234224357301</v>
      </c>
      <c r="J792">
        <v>33.363063859970097</v>
      </c>
      <c r="K792">
        <v>35.399215361867803</v>
      </c>
      <c r="L792">
        <v>35.923636459982198</v>
      </c>
      <c r="M792">
        <v>35.025028107109897</v>
      </c>
      <c r="N792">
        <v>33.637787577655999</v>
      </c>
      <c r="O792">
        <v>34.247325884232197</v>
      </c>
      <c r="P792">
        <v>35.951639060233198</v>
      </c>
      <c r="Q792">
        <v>34.108321315483103</v>
      </c>
      <c r="R792">
        <v>33.403207599190203</v>
      </c>
      <c r="S792">
        <v>31.921192795127901</v>
      </c>
      <c r="T792">
        <v>29.939694513304602</v>
      </c>
      <c r="U792">
        <v>29.1566479377761</v>
      </c>
      <c r="V792">
        <v>28.230036879910301</v>
      </c>
    </row>
    <row r="793" spans="1:22" x14ac:dyDescent="0.25">
      <c r="A793" s="12" t="s">
        <v>63</v>
      </c>
      <c r="B793" s="12" t="s">
        <v>78</v>
      </c>
      <c r="C793" s="12" t="s">
        <v>122</v>
      </c>
      <c r="D793">
        <v>21.085949769795299</v>
      </c>
      <c r="E793">
        <v>25.853009619502998</v>
      </c>
      <c r="F793">
        <v>26.933937205227998</v>
      </c>
      <c r="G793">
        <v>29.1616719491923</v>
      </c>
      <c r="H793">
        <v>31.879079478279301</v>
      </c>
      <c r="I793">
        <v>32.0413304767836</v>
      </c>
      <c r="J793">
        <v>32.459569112849998</v>
      </c>
      <c r="K793">
        <v>32.242912203388499</v>
      </c>
      <c r="L793">
        <v>34.308170228457001</v>
      </c>
      <c r="M793">
        <v>34.935450210525403</v>
      </c>
      <c r="N793">
        <v>34.157917415895199</v>
      </c>
      <c r="O793">
        <v>32.901492677462898</v>
      </c>
      <c r="P793">
        <v>33.581424639666601</v>
      </c>
      <c r="Q793">
        <v>35.3334798104475</v>
      </c>
      <c r="R793">
        <v>33.588657936576503</v>
      </c>
      <c r="S793">
        <v>32.951424115281903</v>
      </c>
      <c r="T793">
        <v>31.5397278072764</v>
      </c>
      <c r="U793">
        <v>29.625589751439598</v>
      </c>
      <c r="V793">
        <v>28.888622500061899</v>
      </c>
    </row>
    <row r="794" spans="1:22" x14ac:dyDescent="0.25">
      <c r="A794" s="12" t="s">
        <v>63</v>
      </c>
      <c r="B794" s="12" t="s">
        <v>78</v>
      </c>
      <c r="C794" s="12" t="s">
        <v>123</v>
      </c>
      <c r="D794">
        <v>17.447670557524301</v>
      </c>
      <c r="E794">
        <v>18.997360964773499</v>
      </c>
      <c r="F794">
        <v>23.515861386981399</v>
      </c>
      <c r="G794">
        <v>24.684324961754299</v>
      </c>
      <c r="H794">
        <v>26.919220295087602</v>
      </c>
      <c r="I794">
        <v>29.640333564534298</v>
      </c>
      <c r="J794">
        <v>30.015111234594698</v>
      </c>
      <c r="K794">
        <v>30.5976733605902</v>
      </c>
      <c r="L794">
        <v>30.565064017141999</v>
      </c>
      <c r="M794">
        <v>32.6549491641576</v>
      </c>
      <c r="N794">
        <v>33.4106725339688</v>
      </c>
      <c r="O794">
        <v>32.786657767579896</v>
      </c>
      <c r="P794">
        <v>31.718264975846299</v>
      </c>
      <c r="Q794">
        <v>32.508212500243999</v>
      </c>
      <c r="R794">
        <v>34.332542776297103</v>
      </c>
      <c r="S794">
        <v>32.744381940796302</v>
      </c>
      <c r="T794">
        <v>32.2177010583816</v>
      </c>
      <c r="U794">
        <v>30.9228888597112</v>
      </c>
      <c r="V794">
        <v>29.1188145373456</v>
      </c>
    </row>
    <row r="795" spans="1:22" x14ac:dyDescent="0.25">
      <c r="A795" s="12" t="s">
        <v>63</v>
      </c>
      <c r="B795" s="12" t="s">
        <v>78</v>
      </c>
      <c r="C795" s="12" t="s">
        <v>124</v>
      </c>
      <c r="D795">
        <v>13.2265796559896</v>
      </c>
      <c r="E795">
        <v>14.5730105178421</v>
      </c>
      <c r="F795">
        <v>16.126079990396502</v>
      </c>
      <c r="G795">
        <v>20.267770887489601</v>
      </c>
      <c r="H795">
        <v>21.502668930677402</v>
      </c>
      <c r="I795">
        <v>23.704702309462601</v>
      </c>
      <c r="J795">
        <v>26.380520937525901</v>
      </c>
      <c r="K795">
        <v>27.006763897637299</v>
      </c>
      <c r="L795">
        <v>27.800684435520999</v>
      </c>
      <c r="M795">
        <v>28.008711773516598</v>
      </c>
      <c r="N795">
        <v>30.115214928809699</v>
      </c>
      <c r="O795">
        <v>31.037847934028701</v>
      </c>
      <c r="P795">
        <v>30.6463241028992</v>
      </c>
      <c r="Q795">
        <v>29.856688744714301</v>
      </c>
      <c r="R795">
        <v>30.802344047402901</v>
      </c>
      <c r="S795">
        <v>32.729012519600197</v>
      </c>
      <c r="T795">
        <v>31.381936554793601</v>
      </c>
      <c r="U795">
        <v>31.0276110781036</v>
      </c>
      <c r="V795">
        <v>29.912714001183701</v>
      </c>
    </row>
    <row r="796" spans="1:22" x14ac:dyDescent="0.25">
      <c r="A796" s="12" t="s">
        <v>63</v>
      </c>
      <c r="B796" s="12" t="s">
        <v>78</v>
      </c>
      <c r="C796" s="12" t="s">
        <v>125</v>
      </c>
      <c r="D796">
        <v>9.0090860500727192</v>
      </c>
      <c r="E796">
        <v>9.7566885557218797</v>
      </c>
      <c r="F796">
        <v>11.023032384156</v>
      </c>
      <c r="G796">
        <v>12.496632456412</v>
      </c>
      <c r="H796">
        <v>16.050488725243099</v>
      </c>
      <c r="I796">
        <v>17.303994713421801</v>
      </c>
      <c r="J796">
        <v>19.388362851711101</v>
      </c>
      <c r="K796">
        <v>21.923979127748702</v>
      </c>
      <c r="L796">
        <v>22.834058955732999</v>
      </c>
      <c r="M796">
        <v>23.8644207973866</v>
      </c>
      <c r="N796">
        <v>24.355064785588201</v>
      </c>
      <c r="O796">
        <v>26.445251417516499</v>
      </c>
      <c r="P796">
        <v>27.556557157207799</v>
      </c>
      <c r="Q796">
        <v>27.471676031529999</v>
      </c>
      <c r="R796">
        <v>27.048303585902701</v>
      </c>
      <c r="S796">
        <v>28.188881748038199</v>
      </c>
      <c r="T796">
        <v>30.234878457186198</v>
      </c>
      <c r="U796">
        <v>29.2348147075257</v>
      </c>
      <c r="V796">
        <v>29.120743643417502</v>
      </c>
    </row>
    <row r="797" spans="1:22" x14ac:dyDescent="0.25">
      <c r="A797" s="12" t="s">
        <v>63</v>
      </c>
      <c r="B797" s="12" t="s">
        <v>78</v>
      </c>
      <c r="C797" s="12" t="s">
        <v>126</v>
      </c>
      <c r="D797">
        <v>4.5391371034950101</v>
      </c>
      <c r="E797">
        <v>5.4756753389996797</v>
      </c>
      <c r="F797">
        <v>6.1377453776309201</v>
      </c>
      <c r="G797">
        <v>7.1869516513662797</v>
      </c>
      <c r="H797">
        <v>8.4229128693789903</v>
      </c>
      <c r="I797">
        <v>11.154957637231901</v>
      </c>
      <c r="J797">
        <v>12.317272387026399</v>
      </c>
      <c r="K797">
        <v>14.130934513066</v>
      </c>
      <c r="L797">
        <v>16.380955835478801</v>
      </c>
      <c r="M797">
        <v>17.508787554821499</v>
      </c>
      <c r="N797">
        <v>18.721732705539701</v>
      </c>
      <c r="O797">
        <v>19.4819483666768</v>
      </c>
      <c r="P797">
        <v>21.471255841598399</v>
      </c>
      <c r="Q797">
        <v>22.753414276614301</v>
      </c>
      <c r="R797">
        <v>23.015444396658701</v>
      </c>
      <c r="S797">
        <v>23.028324617256299</v>
      </c>
      <c r="T797">
        <v>24.371701867496999</v>
      </c>
      <c r="U797">
        <v>26.522513062787699</v>
      </c>
      <c r="V797">
        <v>25.972722283929201</v>
      </c>
    </row>
    <row r="798" spans="1:22" x14ac:dyDescent="0.25">
      <c r="A798" s="12" t="s">
        <v>63</v>
      </c>
      <c r="B798" s="12" t="s">
        <v>78</v>
      </c>
      <c r="C798" s="12" t="s">
        <v>127</v>
      </c>
      <c r="D798">
        <v>1.3532977723064501</v>
      </c>
      <c r="E798">
        <v>2.0590307113395099</v>
      </c>
      <c r="F798">
        <v>2.60841883023972</v>
      </c>
      <c r="G798">
        <v>3.0658652002139499</v>
      </c>
      <c r="H798">
        <v>3.7591662648375501</v>
      </c>
      <c r="I798">
        <v>4.6051466673338304</v>
      </c>
      <c r="J798">
        <v>6.3641028246758999</v>
      </c>
      <c r="K798">
        <v>7.2690363680731096</v>
      </c>
      <c r="L798">
        <v>8.6386762739543208</v>
      </c>
      <c r="M798">
        <v>10.3898111937484</v>
      </c>
      <c r="N798">
        <v>11.5324374112471</v>
      </c>
      <c r="O798">
        <v>12.762342982223901</v>
      </c>
      <c r="P798">
        <v>13.6699124790448</v>
      </c>
      <c r="Q798">
        <v>15.4209035517424</v>
      </c>
      <c r="R798">
        <v>16.752711027290101</v>
      </c>
      <c r="S798">
        <v>17.326840983044299</v>
      </c>
      <c r="T798">
        <v>17.7608076761558</v>
      </c>
      <c r="U798">
        <v>19.2373682919137</v>
      </c>
      <c r="V798">
        <v>21.3869902801951</v>
      </c>
    </row>
    <row r="799" spans="1:22" x14ac:dyDescent="0.25">
      <c r="A799" s="12" t="s">
        <v>63</v>
      </c>
      <c r="B799" s="12" t="s">
        <v>78</v>
      </c>
      <c r="C799" s="12" t="s">
        <v>128</v>
      </c>
      <c r="D799">
        <v>0.29127194351425401</v>
      </c>
      <c r="E799">
        <v>0.40945177316811998</v>
      </c>
      <c r="F799">
        <v>0.65784931272474201</v>
      </c>
      <c r="G799">
        <v>0.88642026957730302</v>
      </c>
      <c r="H799">
        <v>1.10555504658077</v>
      </c>
      <c r="I799">
        <v>1.4323848882655199</v>
      </c>
      <c r="J799">
        <v>1.86007978071334</v>
      </c>
      <c r="K799">
        <v>2.7146796541459599</v>
      </c>
      <c r="L799">
        <v>3.25316497416856</v>
      </c>
      <c r="M799">
        <v>4.0649202277385497</v>
      </c>
      <c r="N799">
        <v>5.1525314884486404</v>
      </c>
      <c r="O799">
        <v>6.0379854306220704</v>
      </c>
      <c r="P799">
        <v>7.0268087730481996</v>
      </c>
      <c r="Q799">
        <v>7.8602457539615402</v>
      </c>
      <c r="R799">
        <v>9.1831177228962595</v>
      </c>
      <c r="S799">
        <v>10.3481886185352</v>
      </c>
      <c r="T799">
        <v>11.0679398400775</v>
      </c>
      <c r="U799">
        <v>11.7586688796085</v>
      </c>
      <c r="V799">
        <v>13.1651510939808</v>
      </c>
    </row>
    <row r="800" spans="1:22" x14ac:dyDescent="0.25">
      <c r="A800" s="12" t="s">
        <v>63</v>
      </c>
      <c r="B800" s="12" t="s">
        <v>79</v>
      </c>
      <c r="C800" s="12" t="s">
        <v>87</v>
      </c>
      <c r="D800">
        <v>12.275665</v>
      </c>
      <c r="E800">
        <v>11.7302927054173</v>
      </c>
      <c r="F800">
        <v>10.5757869075898</v>
      </c>
      <c r="G800">
        <v>9.1932135635345897</v>
      </c>
      <c r="H800">
        <v>8.0354923827062397</v>
      </c>
      <c r="I800">
        <v>7.6622486160324899</v>
      </c>
      <c r="J800">
        <v>7.5323547952188896</v>
      </c>
      <c r="K800">
        <v>7.2485936441705103</v>
      </c>
      <c r="L800">
        <v>6.7014930011429801</v>
      </c>
      <c r="M800">
        <v>6.1434832639049803</v>
      </c>
      <c r="N800">
        <v>5.6649837203223097</v>
      </c>
      <c r="O800">
        <v>5.3280688309283901</v>
      </c>
      <c r="P800">
        <v>5.0655575815715004</v>
      </c>
      <c r="Q800">
        <v>4.7899789910491197</v>
      </c>
      <c r="R800">
        <v>4.4680987830144501</v>
      </c>
      <c r="S800">
        <v>4.1321245876352499</v>
      </c>
      <c r="T800">
        <v>3.8271751130782699</v>
      </c>
      <c r="U800">
        <v>3.5688014307498599</v>
      </c>
      <c r="V800">
        <v>3.3414308783880702</v>
      </c>
    </row>
    <row r="801" spans="1:22" x14ac:dyDescent="0.25">
      <c r="A801" s="12" t="s">
        <v>63</v>
      </c>
      <c r="B801" s="12" t="s">
        <v>79</v>
      </c>
      <c r="C801" s="12" t="s">
        <v>88</v>
      </c>
      <c r="D801">
        <v>10.967231999999999</v>
      </c>
      <c r="E801">
        <v>10.7576487814343</v>
      </c>
      <c r="F801">
        <v>12.1522346875865</v>
      </c>
      <c r="G801">
        <v>11.6258383405579</v>
      </c>
      <c r="H801">
        <v>10.522001350638501</v>
      </c>
      <c r="I801">
        <v>9.1879205106350099</v>
      </c>
      <c r="J801">
        <v>8.0616880125314303</v>
      </c>
      <c r="K801">
        <v>7.6929060751989002</v>
      </c>
      <c r="L801">
        <v>7.5517027822821197</v>
      </c>
      <c r="M801">
        <v>7.2636885200631802</v>
      </c>
      <c r="N801">
        <v>6.7225125210171397</v>
      </c>
      <c r="O801">
        <v>6.1675318455150299</v>
      </c>
      <c r="P801">
        <v>5.6823231045951204</v>
      </c>
      <c r="Q801">
        <v>5.3401419595039101</v>
      </c>
      <c r="R801">
        <v>5.0735238989264397</v>
      </c>
      <c r="S801">
        <v>4.7940582086796404</v>
      </c>
      <c r="T801">
        <v>4.46863702949046</v>
      </c>
      <c r="U801">
        <v>4.1295943007767697</v>
      </c>
      <c r="V801">
        <v>3.8219883498642999</v>
      </c>
    </row>
    <row r="802" spans="1:22" x14ac:dyDescent="0.25">
      <c r="A802" s="12" t="s">
        <v>63</v>
      </c>
      <c r="B802" s="12" t="s">
        <v>79</v>
      </c>
      <c r="C802" s="12" t="s">
        <v>89</v>
      </c>
      <c r="D802">
        <v>1.5894999999999999E-2</v>
      </c>
      <c r="E802">
        <v>2.2460027904695399E-2</v>
      </c>
      <c r="F802">
        <v>2.2130903968303701E-2</v>
      </c>
      <c r="G802">
        <v>4.2348023770893702E-2</v>
      </c>
      <c r="H802">
        <v>6.9548744583894595E-2</v>
      </c>
      <c r="I802">
        <v>8.7048809888283493E-2</v>
      </c>
      <c r="J802">
        <v>0.133755433247679</v>
      </c>
      <c r="K802">
        <v>0.14115101824541601</v>
      </c>
      <c r="L802">
        <v>0.23890784469891899</v>
      </c>
      <c r="M802">
        <v>0.39261827664689197</v>
      </c>
      <c r="N802">
        <v>0.55587452491417699</v>
      </c>
      <c r="O802">
        <v>0.68374402632584497</v>
      </c>
      <c r="P802">
        <v>0.81757534121387099</v>
      </c>
      <c r="Q802">
        <v>1.1004718729732099</v>
      </c>
      <c r="R802">
        <v>1.52242018962699</v>
      </c>
      <c r="S802">
        <v>2.00768155186188</v>
      </c>
      <c r="T802">
        <v>2.4893497317360498</v>
      </c>
      <c r="U802">
        <v>2.6703448004522299</v>
      </c>
      <c r="V802">
        <v>2.7949481294988998</v>
      </c>
    </row>
    <row r="803" spans="1:22" x14ac:dyDescent="0.25">
      <c r="A803" s="12" t="s">
        <v>63</v>
      </c>
      <c r="B803" s="12" t="s">
        <v>79</v>
      </c>
      <c r="C803" s="12" t="s">
        <v>90</v>
      </c>
      <c r="D803">
        <v>13.603727000576701</v>
      </c>
      <c r="E803">
        <v>10.968941007198101</v>
      </c>
      <c r="F803">
        <v>10.762557913208701</v>
      </c>
      <c r="G803">
        <v>12.149454361752801</v>
      </c>
      <c r="H803">
        <v>11.6269544000187</v>
      </c>
      <c r="I803">
        <v>10.5333354903504</v>
      </c>
      <c r="J803">
        <v>9.2083759191830801</v>
      </c>
      <c r="K803">
        <v>8.0879851753251</v>
      </c>
      <c r="L803">
        <v>7.7202635530856396</v>
      </c>
      <c r="M803">
        <v>7.5770850426005403</v>
      </c>
      <c r="N803">
        <v>7.2880594810047503</v>
      </c>
      <c r="O803">
        <v>6.7426045016628997</v>
      </c>
      <c r="P803">
        <v>6.18334851002097</v>
      </c>
      <c r="Q803">
        <v>5.6944713216891101</v>
      </c>
      <c r="R803">
        <v>5.3492002712121796</v>
      </c>
      <c r="S803">
        <v>5.0797847530406903</v>
      </c>
      <c r="T803">
        <v>4.7976467690356097</v>
      </c>
      <c r="U803">
        <v>4.4697258935904403</v>
      </c>
      <c r="V803">
        <v>4.1284438889725896</v>
      </c>
    </row>
    <row r="804" spans="1:22" x14ac:dyDescent="0.25">
      <c r="A804" s="12" t="s">
        <v>63</v>
      </c>
      <c r="B804" s="12" t="s">
        <v>79</v>
      </c>
      <c r="C804" s="12" t="s">
        <v>91</v>
      </c>
      <c r="D804">
        <v>17.0733520010339</v>
      </c>
      <c r="E804">
        <v>13.582674083278601</v>
      </c>
      <c r="F804">
        <v>10.974283392755201</v>
      </c>
      <c r="G804">
        <v>10.7728924898024</v>
      </c>
      <c r="H804">
        <v>12.152376162188901</v>
      </c>
      <c r="I804">
        <v>11.6354524727046</v>
      </c>
      <c r="J804">
        <v>10.5532641977513</v>
      </c>
      <c r="K804">
        <v>9.23840724257151</v>
      </c>
      <c r="L804">
        <v>8.1247180066351401</v>
      </c>
      <c r="M804">
        <v>7.7586099359120899</v>
      </c>
      <c r="N804">
        <v>7.6136962783424602</v>
      </c>
      <c r="O804">
        <v>7.3197355212576998</v>
      </c>
      <c r="P804">
        <v>6.7681589089366003</v>
      </c>
      <c r="Q804">
        <v>6.2028274458865198</v>
      </c>
      <c r="R804">
        <v>5.7087536706137003</v>
      </c>
      <c r="S804">
        <v>5.3590573124011103</v>
      </c>
      <c r="T804">
        <v>5.0855421867057498</v>
      </c>
      <c r="U804">
        <v>4.7994258863874304</v>
      </c>
      <c r="V804">
        <v>4.4678074157266598</v>
      </c>
    </row>
    <row r="805" spans="1:22" x14ac:dyDescent="0.25">
      <c r="A805" s="12" t="s">
        <v>63</v>
      </c>
      <c r="B805" s="12" t="s">
        <v>79</v>
      </c>
      <c r="C805" s="12" t="s">
        <v>92</v>
      </c>
      <c r="D805">
        <v>16.770562000000002</v>
      </c>
      <c r="E805">
        <v>16.862670692573101</v>
      </c>
      <c r="F805">
        <v>13.543012298365101</v>
      </c>
      <c r="G805">
        <v>11.073330172024299</v>
      </c>
      <c r="H805">
        <v>10.8922580724863</v>
      </c>
      <c r="I805">
        <v>12.2293617398685</v>
      </c>
      <c r="J805">
        <v>11.736603055766601</v>
      </c>
      <c r="K805">
        <v>10.7047482350472</v>
      </c>
      <c r="L805">
        <v>9.43673413011898</v>
      </c>
      <c r="M805">
        <v>8.3538473828373991</v>
      </c>
      <c r="N805">
        <v>7.9920552305720696</v>
      </c>
      <c r="O805">
        <v>7.8219918167891596</v>
      </c>
      <c r="P805">
        <v>7.4961468280850996</v>
      </c>
      <c r="Q805">
        <v>6.9066749817859101</v>
      </c>
      <c r="R805">
        <v>6.3044404077581397</v>
      </c>
      <c r="S805">
        <v>5.7793208186074496</v>
      </c>
      <c r="T805">
        <v>5.4031959978806903</v>
      </c>
      <c r="U805">
        <v>5.10539113584937</v>
      </c>
      <c r="V805">
        <v>4.7963372777398199</v>
      </c>
    </row>
    <row r="806" spans="1:22" x14ac:dyDescent="0.25">
      <c r="A806" s="12" t="s">
        <v>63</v>
      </c>
      <c r="B806" s="12" t="s">
        <v>79</v>
      </c>
      <c r="C806" s="12" t="s">
        <v>93</v>
      </c>
      <c r="D806">
        <v>15.5350360004528</v>
      </c>
      <c r="E806">
        <v>16.7078139328706</v>
      </c>
      <c r="F806">
        <v>16.836384034380501</v>
      </c>
      <c r="G806">
        <v>13.695835046764699</v>
      </c>
      <c r="H806">
        <v>11.347279544213601</v>
      </c>
      <c r="I806">
        <v>11.189379416663099</v>
      </c>
      <c r="J806">
        <v>12.4933707929689</v>
      </c>
      <c r="K806">
        <v>12.0128516250511</v>
      </c>
      <c r="L806">
        <v>11.028528123091</v>
      </c>
      <c r="M806">
        <v>9.7988555723140198</v>
      </c>
      <c r="N806">
        <v>8.7376395665943694</v>
      </c>
      <c r="O806">
        <v>8.3234857968401705</v>
      </c>
      <c r="P806">
        <v>8.1084636597224407</v>
      </c>
      <c r="Q806">
        <v>7.73137803571439</v>
      </c>
      <c r="R806">
        <v>7.0846388278059802</v>
      </c>
      <c r="S806">
        <v>6.4279385782210001</v>
      </c>
      <c r="T806">
        <v>5.8552533479802999</v>
      </c>
      <c r="U806">
        <v>5.4374268171778199</v>
      </c>
      <c r="V806">
        <v>5.1012680909232202</v>
      </c>
    </row>
    <row r="807" spans="1:22" x14ac:dyDescent="0.25">
      <c r="A807" s="12" t="s">
        <v>63</v>
      </c>
      <c r="B807" s="12" t="s">
        <v>79</v>
      </c>
      <c r="C807" s="12" t="s">
        <v>94</v>
      </c>
      <c r="D807">
        <v>14.3999960002636</v>
      </c>
      <c r="E807">
        <v>15.4940593311401</v>
      </c>
      <c r="F807">
        <v>16.674805962209799</v>
      </c>
      <c r="G807">
        <v>16.834867294839501</v>
      </c>
      <c r="H807">
        <v>13.8209786851878</v>
      </c>
      <c r="I807">
        <v>11.5575221229011</v>
      </c>
      <c r="J807">
        <v>11.4195115554447</v>
      </c>
      <c r="K807">
        <v>12.7045674776029</v>
      </c>
      <c r="L807">
        <v>12.2336944452169</v>
      </c>
      <c r="M807">
        <v>11.2842553622756</v>
      </c>
      <c r="N807">
        <v>10.0817120101381</v>
      </c>
      <c r="O807">
        <v>8.9709954217821295</v>
      </c>
      <c r="P807">
        <v>8.5191351187125406</v>
      </c>
      <c r="Q807">
        <v>8.2711374651408391</v>
      </c>
      <c r="R807">
        <v>7.8580077502386203</v>
      </c>
      <c r="S807">
        <v>7.1728212120527299</v>
      </c>
      <c r="T807">
        <v>6.4803220760910802</v>
      </c>
      <c r="U807">
        <v>5.87655847906285</v>
      </c>
      <c r="V807">
        <v>5.4317407629025096</v>
      </c>
    </row>
    <row r="808" spans="1:22" x14ac:dyDescent="0.25">
      <c r="A808" s="12" t="s">
        <v>63</v>
      </c>
      <c r="B808" s="12" t="s">
        <v>79</v>
      </c>
      <c r="C808" s="12" t="s">
        <v>95</v>
      </c>
      <c r="D808">
        <v>13.351782999470601</v>
      </c>
      <c r="E808">
        <v>14.306858059440501</v>
      </c>
      <c r="F808">
        <v>15.4102141244127</v>
      </c>
      <c r="G808">
        <v>16.594470840530601</v>
      </c>
      <c r="H808">
        <v>16.779856306789899</v>
      </c>
      <c r="I808">
        <v>13.859066519639001</v>
      </c>
      <c r="J808">
        <v>11.6600753852821</v>
      </c>
      <c r="K808">
        <v>11.538466559546</v>
      </c>
      <c r="L808">
        <v>12.8124553504109</v>
      </c>
      <c r="M808">
        <v>12.352740783799799</v>
      </c>
      <c r="N808">
        <v>11.4299225147671</v>
      </c>
      <c r="O808">
        <v>10.202446770168001</v>
      </c>
      <c r="P808">
        <v>9.0685009385753101</v>
      </c>
      <c r="Q808">
        <v>8.5976153292098605</v>
      </c>
      <c r="R808">
        <v>8.3323281215141396</v>
      </c>
      <c r="S808">
        <v>7.9006729762640404</v>
      </c>
      <c r="T808">
        <v>7.1964095626998104</v>
      </c>
      <c r="U808">
        <v>6.4865028529394202</v>
      </c>
      <c r="V808">
        <v>5.86799293600561</v>
      </c>
    </row>
    <row r="809" spans="1:22" x14ac:dyDescent="0.25">
      <c r="A809" s="12" t="s">
        <v>63</v>
      </c>
      <c r="B809" s="12" t="s">
        <v>79</v>
      </c>
      <c r="C809" s="12" t="s">
        <v>96</v>
      </c>
      <c r="D809">
        <v>14.902859999915</v>
      </c>
      <c r="E809">
        <v>13.230646219993201</v>
      </c>
      <c r="F809">
        <v>14.1922971778258</v>
      </c>
      <c r="G809">
        <v>15.3038218573659</v>
      </c>
      <c r="H809">
        <v>16.494491121048998</v>
      </c>
      <c r="I809">
        <v>16.7014960779427</v>
      </c>
      <c r="J809">
        <v>13.8510691206587</v>
      </c>
      <c r="K809">
        <v>11.701420904538599</v>
      </c>
      <c r="L809">
        <v>11.5950771357211</v>
      </c>
      <c r="M809">
        <v>12.8661690557753</v>
      </c>
      <c r="N809">
        <v>12.419116502951301</v>
      </c>
      <c r="O809">
        <v>11.486666528422599</v>
      </c>
      <c r="P809">
        <v>10.2480356257384</v>
      </c>
      <c r="Q809">
        <v>9.1034094119074993</v>
      </c>
      <c r="R809">
        <v>8.6225649864129608</v>
      </c>
      <c r="S809">
        <v>8.3476369544307598</v>
      </c>
      <c r="T809">
        <v>7.9058022836578301</v>
      </c>
      <c r="U809">
        <v>7.1915415349097396</v>
      </c>
      <c r="V809">
        <v>6.4729278229111102</v>
      </c>
    </row>
    <row r="810" spans="1:22" x14ac:dyDescent="0.25">
      <c r="A810" s="12" t="s">
        <v>63</v>
      </c>
      <c r="B810" s="12" t="s">
        <v>79</v>
      </c>
      <c r="C810" s="12" t="s">
        <v>97</v>
      </c>
      <c r="D810">
        <v>10.774889999999999</v>
      </c>
      <c r="E810">
        <v>12.1876082817547</v>
      </c>
      <c r="F810">
        <v>11.6546306057108</v>
      </c>
      <c r="G810">
        <v>10.532333113889299</v>
      </c>
      <c r="H810">
        <v>9.1806765881158796</v>
      </c>
      <c r="I810">
        <v>8.0431869011795403</v>
      </c>
      <c r="J810">
        <v>7.6728053699754897</v>
      </c>
      <c r="K810">
        <v>7.5358424184520301</v>
      </c>
      <c r="L810">
        <v>7.2496084349322603</v>
      </c>
      <c r="M810">
        <v>6.7068683222239498</v>
      </c>
      <c r="N810">
        <v>6.1555175129749298</v>
      </c>
      <c r="O810">
        <v>5.6732266342177198</v>
      </c>
      <c r="P810">
        <v>5.3333993528269996</v>
      </c>
      <c r="Q810">
        <v>5.0687250243026503</v>
      </c>
      <c r="R810">
        <v>4.79110508485042</v>
      </c>
      <c r="S810">
        <v>4.4673148257681703</v>
      </c>
      <c r="T810">
        <v>4.1296967200429604</v>
      </c>
      <c r="U810">
        <v>3.8233073868011198</v>
      </c>
      <c r="V810">
        <v>3.5636669803335601</v>
      </c>
    </row>
    <row r="811" spans="1:22" x14ac:dyDescent="0.25">
      <c r="A811" s="12" t="s">
        <v>63</v>
      </c>
      <c r="B811" s="12" t="s">
        <v>79</v>
      </c>
      <c r="C811" s="12" t="s">
        <v>98</v>
      </c>
      <c r="D811">
        <v>15.5290490005784</v>
      </c>
      <c r="E811">
        <v>14.6335795154629</v>
      </c>
      <c r="F811">
        <v>13.043582942136901</v>
      </c>
      <c r="G811">
        <v>14.013809465616699</v>
      </c>
      <c r="H811">
        <v>15.136961089944201</v>
      </c>
      <c r="I811">
        <v>16.3319684003242</v>
      </c>
      <c r="J811">
        <v>16.560896484496102</v>
      </c>
      <c r="K811">
        <v>13.7784472216068</v>
      </c>
      <c r="L811">
        <v>11.6789358887372</v>
      </c>
      <c r="M811">
        <v>11.5895865552451</v>
      </c>
      <c r="N811">
        <v>12.860695419330201</v>
      </c>
      <c r="O811">
        <v>12.4190250392921</v>
      </c>
      <c r="P811">
        <v>11.485985142603001</v>
      </c>
      <c r="Q811">
        <v>10.246004410773001</v>
      </c>
      <c r="R811">
        <v>9.0990689185252993</v>
      </c>
      <c r="S811">
        <v>8.6141345839472603</v>
      </c>
      <c r="T811">
        <v>8.3344393944483599</v>
      </c>
      <c r="U811">
        <v>7.8876082349743104</v>
      </c>
      <c r="V811">
        <v>7.1690859835157301</v>
      </c>
    </row>
    <row r="812" spans="1:22" x14ac:dyDescent="0.25">
      <c r="A812" s="12" t="s">
        <v>63</v>
      </c>
      <c r="B812" s="12" t="s">
        <v>79</v>
      </c>
      <c r="C812" s="12" t="s">
        <v>99</v>
      </c>
      <c r="D812">
        <v>14.124632999868799</v>
      </c>
      <c r="E812">
        <v>15.0760987338225</v>
      </c>
      <c r="F812">
        <v>14.2493816737929</v>
      </c>
      <c r="G812">
        <v>12.7581362530051</v>
      </c>
      <c r="H812">
        <v>13.740531562561401</v>
      </c>
      <c r="I812">
        <v>14.877424656888399</v>
      </c>
      <c r="J812">
        <v>16.074774910366099</v>
      </c>
      <c r="K812">
        <v>16.327055196121201</v>
      </c>
      <c r="L812">
        <v>13.6242995184578</v>
      </c>
      <c r="M812">
        <v>11.584953314258099</v>
      </c>
      <c r="N812">
        <v>11.5163424901366</v>
      </c>
      <c r="O812">
        <v>12.786030133493499</v>
      </c>
      <c r="P812">
        <v>12.3564052257487</v>
      </c>
      <c r="Q812">
        <v>11.432861489934901</v>
      </c>
      <c r="R812">
        <v>10.201468900682499</v>
      </c>
      <c r="S812">
        <v>9.0605834754404793</v>
      </c>
      <c r="T812">
        <v>8.5773353101228391</v>
      </c>
      <c r="U812">
        <v>8.2975013903651593</v>
      </c>
      <c r="V812">
        <v>7.85064358193108</v>
      </c>
    </row>
    <row r="813" spans="1:22" x14ac:dyDescent="0.25">
      <c r="A813" s="12" t="s">
        <v>63</v>
      </c>
      <c r="B813" s="12" t="s">
        <v>79</v>
      </c>
      <c r="C813" s="12" t="s">
        <v>100</v>
      </c>
      <c r="D813">
        <v>10.8803069993628</v>
      </c>
      <c r="E813">
        <v>13.5064009438056</v>
      </c>
      <c r="F813">
        <v>14.464075160370299</v>
      </c>
      <c r="G813">
        <v>13.720641739643501</v>
      </c>
      <c r="H813">
        <v>12.351407209438801</v>
      </c>
      <c r="I813">
        <v>13.347639364835</v>
      </c>
      <c r="J813">
        <v>14.5004832820026</v>
      </c>
      <c r="K813">
        <v>15.6960040195374</v>
      </c>
      <c r="L813">
        <v>15.976288664216799</v>
      </c>
      <c r="M813">
        <v>13.372477971436499</v>
      </c>
      <c r="N813">
        <v>11.408694987656499</v>
      </c>
      <c r="O813">
        <v>11.359653884224899</v>
      </c>
      <c r="P813">
        <v>12.6293225046975</v>
      </c>
      <c r="Q813">
        <v>12.2223995160188</v>
      </c>
      <c r="R813">
        <v>11.321042531187601</v>
      </c>
      <c r="S813">
        <v>10.110676479268999</v>
      </c>
      <c r="T813">
        <v>8.9862359471996491</v>
      </c>
      <c r="U813">
        <v>8.5116601764440993</v>
      </c>
      <c r="V813">
        <v>8.2376474203438601</v>
      </c>
    </row>
    <row r="814" spans="1:22" x14ac:dyDescent="0.25">
      <c r="A814" s="12" t="s">
        <v>63</v>
      </c>
      <c r="B814" s="12" t="s">
        <v>79</v>
      </c>
      <c r="C814" s="12" t="s">
        <v>101</v>
      </c>
      <c r="D814">
        <v>7.7076746758305497</v>
      </c>
      <c r="E814">
        <v>10.158840216289301</v>
      </c>
      <c r="F814">
        <v>12.667884906865901</v>
      </c>
      <c r="G814">
        <v>13.629808159760399</v>
      </c>
      <c r="H814">
        <v>12.988523785439501</v>
      </c>
      <c r="I814">
        <v>11.7712028472807</v>
      </c>
      <c r="J814">
        <v>12.779493361588001</v>
      </c>
      <c r="K814">
        <v>13.9471504657282</v>
      </c>
      <c r="L814">
        <v>15.136873099941001</v>
      </c>
      <c r="M814">
        <v>15.450062618773799</v>
      </c>
      <c r="N814">
        <v>12.977663611155799</v>
      </c>
      <c r="O814">
        <v>11.1063677786198</v>
      </c>
      <c r="P814">
        <v>11.089534786905499</v>
      </c>
      <c r="Q814">
        <v>12.3613071712414</v>
      </c>
      <c r="R814">
        <v>11.992361546181399</v>
      </c>
      <c r="S814">
        <v>11.130570302218601</v>
      </c>
      <c r="T814">
        <v>9.9584017714355593</v>
      </c>
      <c r="U814">
        <v>8.8641630926653701</v>
      </c>
      <c r="V814">
        <v>8.4075723156452504</v>
      </c>
    </row>
    <row r="815" spans="1:22" x14ac:dyDescent="0.25">
      <c r="A815" s="12" t="s">
        <v>63</v>
      </c>
      <c r="B815" s="12" t="s">
        <v>79</v>
      </c>
      <c r="C815" s="12" t="s">
        <v>102</v>
      </c>
      <c r="D815">
        <v>9.9571070823932892</v>
      </c>
      <c r="E815">
        <v>6.8833599931479599</v>
      </c>
      <c r="F815">
        <v>9.1505594514910609</v>
      </c>
      <c r="G815">
        <v>11.496995811593299</v>
      </c>
      <c r="H815">
        <v>12.4562396173572</v>
      </c>
      <c r="I815">
        <v>11.9475422808021</v>
      </c>
      <c r="J815">
        <v>10.9239769432744</v>
      </c>
      <c r="K815">
        <v>11.938694094597601</v>
      </c>
      <c r="L815">
        <v>13.1209918729535</v>
      </c>
      <c r="M815">
        <v>14.296747447584</v>
      </c>
      <c r="N815">
        <v>14.654417079229701</v>
      </c>
      <c r="O815">
        <v>12.360594308687499</v>
      </c>
      <c r="P815">
        <v>10.630234566700601</v>
      </c>
      <c r="Q815">
        <v>10.660563210087799</v>
      </c>
      <c r="R815">
        <v>11.932963708009099</v>
      </c>
      <c r="S815">
        <v>11.6216937374439</v>
      </c>
      <c r="T815">
        <v>10.8229782628863</v>
      </c>
      <c r="U815">
        <v>9.7119658345937694</v>
      </c>
      <c r="V815">
        <v>8.6671985994462908</v>
      </c>
    </row>
    <row r="816" spans="1:22" x14ac:dyDescent="0.25">
      <c r="A816" s="12" t="s">
        <v>63</v>
      </c>
      <c r="B816" s="12" t="s">
        <v>79</v>
      </c>
      <c r="C816" s="12" t="s">
        <v>103</v>
      </c>
      <c r="D816">
        <v>6.6390650000000004</v>
      </c>
      <c r="E816">
        <v>8.0937427855281499</v>
      </c>
      <c r="F816">
        <v>5.72318065143374</v>
      </c>
      <c r="G816">
        <v>7.7283245599278798</v>
      </c>
      <c r="H816">
        <v>9.83761135548027</v>
      </c>
      <c r="I816">
        <v>10.7807428391438</v>
      </c>
      <c r="J816">
        <v>10.4421950168284</v>
      </c>
      <c r="K816">
        <v>9.6735455432738604</v>
      </c>
      <c r="L816">
        <v>10.687921888464</v>
      </c>
      <c r="M816">
        <v>11.8779034676525</v>
      </c>
      <c r="N816">
        <v>13.0279617857445</v>
      </c>
      <c r="O816">
        <v>13.443115085086101</v>
      </c>
      <c r="P816">
        <v>11.418651533301199</v>
      </c>
      <c r="Q816">
        <v>9.8966858181049702</v>
      </c>
      <c r="R816">
        <v>9.9937190423634004</v>
      </c>
      <c r="S816">
        <v>11.2611532686277</v>
      </c>
      <c r="T816">
        <v>11.036658553718899</v>
      </c>
      <c r="U816">
        <v>10.3346336135064</v>
      </c>
      <c r="V816">
        <v>9.3201161505201693</v>
      </c>
    </row>
    <row r="817" spans="1:22" x14ac:dyDescent="0.25">
      <c r="A817" s="12" t="s">
        <v>63</v>
      </c>
      <c r="B817" s="12" t="s">
        <v>79</v>
      </c>
      <c r="C817" s="12" t="s">
        <v>104</v>
      </c>
      <c r="D817">
        <v>5.1573389999999897</v>
      </c>
      <c r="E817">
        <v>4.6796488066361297</v>
      </c>
      <c r="F817">
        <v>5.8305366957750104</v>
      </c>
      <c r="G817">
        <v>4.2715435067187597</v>
      </c>
      <c r="H817">
        <v>5.9186463030798597</v>
      </c>
      <c r="I817">
        <v>7.6904782224703201</v>
      </c>
      <c r="J817">
        <v>8.5809339384429997</v>
      </c>
      <c r="K817">
        <v>8.4414830928545808</v>
      </c>
      <c r="L817">
        <v>7.9810030155828899</v>
      </c>
      <c r="M817">
        <v>8.9716360237875392</v>
      </c>
      <c r="N817">
        <v>10.1440525821021</v>
      </c>
      <c r="O817">
        <v>11.2450303792338</v>
      </c>
      <c r="P817">
        <v>11.724420322796499</v>
      </c>
      <c r="Q817">
        <v>10.0672769089838</v>
      </c>
      <c r="R817">
        <v>8.8289564857688507</v>
      </c>
      <c r="S817">
        <v>9.0089906410452603</v>
      </c>
      <c r="T817">
        <v>10.255127353284401</v>
      </c>
      <c r="U817">
        <v>10.1477100806561</v>
      </c>
      <c r="V817">
        <v>9.5845258941088396</v>
      </c>
    </row>
    <row r="818" spans="1:22" x14ac:dyDescent="0.25">
      <c r="A818" s="12" t="s">
        <v>63</v>
      </c>
      <c r="B818" s="12" t="s">
        <v>79</v>
      </c>
      <c r="C818" s="12" t="s">
        <v>105</v>
      </c>
      <c r="D818">
        <v>2.245384</v>
      </c>
      <c r="E818">
        <v>2.8824387985061302</v>
      </c>
      <c r="F818">
        <v>2.7317232185712901</v>
      </c>
      <c r="G818">
        <v>3.5178530258289999</v>
      </c>
      <c r="H818">
        <v>2.71620121074861</v>
      </c>
      <c r="I818">
        <v>3.9070724732507398</v>
      </c>
      <c r="J818">
        <v>5.2383210034259999</v>
      </c>
      <c r="K818">
        <v>6.0085000998776303</v>
      </c>
      <c r="L818">
        <v>6.0518053378280596</v>
      </c>
      <c r="M818">
        <v>5.9036126526333899</v>
      </c>
      <c r="N818">
        <v>6.8116613819879603</v>
      </c>
      <c r="O818">
        <v>7.9038588719284197</v>
      </c>
      <c r="P818">
        <v>8.9066489613672992</v>
      </c>
      <c r="Q818">
        <v>9.4357900657886304</v>
      </c>
      <c r="R818">
        <v>8.2393769505333694</v>
      </c>
      <c r="S818">
        <v>7.35535107566474</v>
      </c>
      <c r="T818">
        <v>7.6253364232547796</v>
      </c>
      <c r="U818">
        <v>8.81252216352493</v>
      </c>
      <c r="V818">
        <v>8.8509573686248793</v>
      </c>
    </row>
    <row r="819" spans="1:22" x14ac:dyDescent="0.25">
      <c r="A819" s="12" t="s">
        <v>63</v>
      </c>
      <c r="B819" s="12" t="s">
        <v>79</v>
      </c>
      <c r="C819" s="12" t="s">
        <v>106</v>
      </c>
      <c r="D819">
        <v>0.53104799999999996</v>
      </c>
      <c r="E819">
        <v>0.89069530564772703</v>
      </c>
      <c r="F819">
        <v>1.21191956042099</v>
      </c>
      <c r="G819">
        <v>1.22263322049102</v>
      </c>
      <c r="H819">
        <v>1.65421302637572</v>
      </c>
      <c r="I819">
        <v>1.3667874021828199</v>
      </c>
      <c r="J819">
        <v>2.0735773305684999</v>
      </c>
      <c r="K819">
        <v>2.9087802748880698</v>
      </c>
      <c r="L819">
        <v>3.4699375147601002</v>
      </c>
      <c r="M819">
        <v>3.6274055866794401</v>
      </c>
      <c r="N819">
        <v>3.6974804951729601</v>
      </c>
      <c r="O819">
        <v>4.4326872188057598</v>
      </c>
      <c r="P819">
        <v>5.3363302695929198</v>
      </c>
      <c r="Q819">
        <v>6.1675870703329698</v>
      </c>
      <c r="R819">
        <v>6.6963485448844198</v>
      </c>
      <c r="S819">
        <v>5.999668147046</v>
      </c>
      <c r="T819">
        <v>5.5004356836493997</v>
      </c>
      <c r="U819">
        <v>5.8373676061825996</v>
      </c>
      <c r="V819">
        <v>6.9019373993259103</v>
      </c>
    </row>
    <row r="820" spans="1:22" x14ac:dyDescent="0.25">
      <c r="A820" s="12" t="s">
        <v>63</v>
      </c>
      <c r="B820" s="12" t="s">
        <v>79</v>
      </c>
      <c r="C820" s="12" t="s">
        <v>107</v>
      </c>
      <c r="D820">
        <v>0.15089</v>
      </c>
      <c r="E820">
        <v>0.131498759936162</v>
      </c>
      <c r="F820">
        <v>0.237879992847326</v>
      </c>
      <c r="G820">
        <v>0.34935482360744902</v>
      </c>
      <c r="H820">
        <v>0.38336560246385298</v>
      </c>
      <c r="I820">
        <v>0.55141874894589105</v>
      </c>
      <c r="J820">
        <v>0.49622861547381197</v>
      </c>
      <c r="K820">
        <v>0.80775994520601702</v>
      </c>
      <c r="L820">
        <v>1.20228465353008</v>
      </c>
      <c r="M820">
        <v>1.52133326305868</v>
      </c>
      <c r="N820">
        <v>1.6741957863822301</v>
      </c>
      <c r="O820">
        <v>1.8112828490094</v>
      </c>
      <c r="P820">
        <v>2.2882411698596399</v>
      </c>
      <c r="Q820">
        <v>2.9011480530267102</v>
      </c>
      <c r="R820">
        <v>3.4850594008993001</v>
      </c>
      <c r="S820">
        <v>3.9251774734640299</v>
      </c>
      <c r="T820">
        <v>3.6561362748460899</v>
      </c>
      <c r="U820">
        <v>3.4822359399817402</v>
      </c>
      <c r="V820">
        <v>3.82548979466219</v>
      </c>
    </row>
    <row r="821" spans="1:22" x14ac:dyDescent="0.25">
      <c r="A821" s="12" t="s">
        <v>63</v>
      </c>
      <c r="B821" s="12" t="s">
        <v>79</v>
      </c>
      <c r="C821" s="12" t="s">
        <v>108</v>
      </c>
      <c r="D821">
        <v>12.994270999999999</v>
      </c>
      <c r="E821">
        <v>12.417578387862299</v>
      </c>
      <c r="F821">
        <v>11.198803054169501</v>
      </c>
      <c r="G821">
        <v>9.7354249657148699</v>
      </c>
      <c r="H821">
        <v>8.5090877873885908</v>
      </c>
      <c r="I821">
        <v>8.1171849009332302</v>
      </c>
      <c r="J821">
        <v>7.9813131150238901</v>
      </c>
      <c r="K821">
        <v>7.6806070831800604</v>
      </c>
      <c r="L821">
        <v>7.0989173143355799</v>
      </c>
      <c r="M821">
        <v>6.50854438264804</v>
      </c>
      <c r="N821">
        <v>6.0028659057080302</v>
      </c>
      <c r="O821">
        <v>5.6462382998933904</v>
      </c>
      <c r="P821">
        <v>5.3681180743917496</v>
      </c>
      <c r="Q821">
        <v>5.07580819172163</v>
      </c>
      <c r="R821">
        <v>4.7344911594883099</v>
      </c>
      <c r="S821">
        <v>4.3781900773568001</v>
      </c>
      <c r="T821">
        <v>4.0548514165696199</v>
      </c>
      <c r="U821">
        <v>3.7809303367584399</v>
      </c>
      <c r="V821">
        <v>3.5398870558448601</v>
      </c>
    </row>
    <row r="822" spans="1:22" x14ac:dyDescent="0.25">
      <c r="A822" s="12" t="s">
        <v>63</v>
      </c>
      <c r="B822" s="12" t="s">
        <v>79</v>
      </c>
      <c r="C822" s="12" t="s">
        <v>109</v>
      </c>
      <c r="D822">
        <v>11.520223999999899</v>
      </c>
      <c r="E822">
        <v>11.3558111004156</v>
      </c>
      <c r="F822">
        <v>12.847424707382199</v>
      </c>
      <c r="G822">
        <v>12.295741497063601</v>
      </c>
      <c r="H822">
        <v>11.125493016249701</v>
      </c>
      <c r="I822">
        <v>9.7087134625838605</v>
      </c>
      <c r="J822">
        <v>8.5133257793743198</v>
      </c>
      <c r="K822">
        <v>8.1286108972678903</v>
      </c>
      <c r="L822">
        <v>7.9861605118931402</v>
      </c>
      <c r="M822">
        <v>7.6847399517995498</v>
      </c>
      <c r="N822">
        <v>7.1092169389872799</v>
      </c>
      <c r="O822">
        <v>6.5232618587150801</v>
      </c>
      <c r="P822">
        <v>6.0136383772784896</v>
      </c>
      <c r="Q822">
        <v>5.6537360093441498</v>
      </c>
      <c r="R822">
        <v>5.3729665399045103</v>
      </c>
      <c r="S822">
        <v>5.07818810352813</v>
      </c>
      <c r="T822">
        <v>4.7344105193364197</v>
      </c>
      <c r="U822">
        <v>4.3761012015137997</v>
      </c>
      <c r="V822">
        <v>4.0510977241523696</v>
      </c>
    </row>
    <row r="823" spans="1:22" x14ac:dyDescent="0.25">
      <c r="A823" s="12" t="s">
        <v>63</v>
      </c>
      <c r="B823" s="12" t="s">
        <v>79</v>
      </c>
      <c r="C823" s="12" t="s">
        <v>110</v>
      </c>
      <c r="D823">
        <v>3.5389999819873501E-3</v>
      </c>
      <c r="E823">
        <v>5.5360929042472303E-3</v>
      </c>
      <c r="F823">
        <v>5.4077998271552397E-3</v>
      </c>
      <c r="G823">
        <v>8.8206769618762396E-3</v>
      </c>
      <c r="H823">
        <v>1.42656258945627E-2</v>
      </c>
      <c r="I823">
        <v>1.54601079357137E-2</v>
      </c>
      <c r="J823">
        <v>2.0490570496842199E-2</v>
      </c>
      <c r="K823">
        <v>1.9911657208908699E-2</v>
      </c>
      <c r="L823">
        <v>3.3663047721920802E-2</v>
      </c>
      <c r="M823">
        <v>5.4401842089731901E-2</v>
      </c>
      <c r="N823">
        <v>7.7723489814474495E-2</v>
      </c>
      <c r="O823">
        <v>9.9106252237308901E-2</v>
      </c>
      <c r="P823">
        <v>0.13152340656659001</v>
      </c>
      <c r="Q823">
        <v>0.19638920410115501</v>
      </c>
      <c r="R823">
        <v>0.30198424909359101</v>
      </c>
      <c r="S823">
        <v>0.42786466159650899</v>
      </c>
      <c r="T823">
        <v>0.57073630913962503</v>
      </c>
      <c r="U823">
        <v>0.656921137117637</v>
      </c>
      <c r="V823">
        <v>0.73873235577047403</v>
      </c>
    </row>
    <row r="824" spans="1:22" x14ac:dyDescent="0.25">
      <c r="A824" s="12" t="s">
        <v>63</v>
      </c>
      <c r="B824" s="12" t="s">
        <v>79</v>
      </c>
      <c r="C824" s="12" t="s">
        <v>111</v>
      </c>
      <c r="D824">
        <v>14.1854440013312</v>
      </c>
      <c r="E824">
        <v>11.496121932078699</v>
      </c>
      <c r="F824">
        <v>11.338914725867101</v>
      </c>
      <c r="G824">
        <v>12.8252221590348</v>
      </c>
      <c r="H824">
        <v>12.280301266104599</v>
      </c>
      <c r="I824">
        <v>11.121670310140299</v>
      </c>
      <c r="J824">
        <v>9.7156414401189402</v>
      </c>
      <c r="K824">
        <v>8.5271165135757396</v>
      </c>
      <c r="L824">
        <v>8.1446722423891096</v>
      </c>
      <c r="M824">
        <v>8.0013659931983891</v>
      </c>
      <c r="N824">
        <v>7.6999114752972302</v>
      </c>
      <c r="O824">
        <v>7.1217170929003402</v>
      </c>
      <c r="P824">
        <v>6.5330025452532796</v>
      </c>
      <c r="Q824">
        <v>6.0209778479902898</v>
      </c>
      <c r="R824">
        <v>5.6590308758039596</v>
      </c>
      <c r="S824">
        <v>5.37635831099435</v>
      </c>
      <c r="T824">
        <v>5.0797383707941197</v>
      </c>
      <c r="U824">
        <v>4.7342184800080203</v>
      </c>
      <c r="V824">
        <v>4.3743543042431599</v>
      </c>
    </row>
    <row r="825" spans="1:22" x14ac:dyDescent="0.25">
      <c r="A825" s="12" t="s">
        <v>63</v>
      </c>
      <c r="B825" s="12" t="s">
        <v>79</v>
      </c>
      <c r="C825" s="12" t="s">
        <v>112</v>
      </c>
      <c r="D825">
        <v>17.626027999695701</v>
      </c>
      <c r="E825">
        <v>14.097783414290801</v>
      </c>
      <c r="F825">
        <v>11.4537460543094</v>
      </c>
      <c r="G825">
        <v>11.3073976906986</v>
      </c>
      <c r="H825">
        <v>12.7883976350788</v>
      </c>
      <c r="I825">
        <v>12.2563771089412</v>
      </c>
      <c r="J825">
        <v>11.114103771104499</v>
      </c>
      <c r="K825">
        <v>9.72307505857923</v>
      </c>
      <c r="L825">
        <v>8.5441430418737507</v>
      </c>
      <c r="M825">
        <v>8.1654476427056792</v>
      </c>
      <c r="N825">
        <v>8.0220993243944605</v>
      </c>
      <c r="O825">
        <v>7.7181702937149002</v>
      </c>
      <c r="P825">
        <v>7.1362415175646001</v>
      </c>
      <c r="Q825">
        <v>6.5436728556113701</v>
      </c>
      <c r="R825">
        <v>6.0283321706525896</v>
      </c>
      <c r="S825">
        <v>5.6635012571525198</v>
      </c>
      <c r="T825">
        <v>5.3780646249070498</v>
      </c>
      <c r="U825">
        <v>5.0787223631772198</v>
      </c>
      <c r="V825">
        <v>4.7306457496001304</v>
      </c>
    </row>
    <row r="826" spans="1:22" x14ac:dyDescent="0.25">
      <c r="A826" s="12" t="s">
        <v>63</v>
      </c>
      <c r="B826" s="12" t="s">
        <v>79</v>
      </c>
      <c r="C826" s="12" t="s">
        <v>113</v>
      </c>
      <c r="D826">
        <v>17.080771999311501</v>
      </c>
      <c r="E826">
        <v>17.2887274273311</v>
      </c>
      <c r="F826">
        <v>13.9671722532874</v>
      </c>
      <c r="G826">
        <v>11.4695672221346</v>
      </c>
      <c r="H826">
        <v>11.3504982067242</v>
      </c>
      <c r="I826">
        <v>12.8009272759538</v>
      </c>
      <c r="J826">
        <v>12.2970806471512</v>
      </c>
      <c r="K826">
        <v>11.2074973557998</v>
      </c>
      <c r="L826">
        <v>9.8628289412458798</v>
      </c>
      <c r="M826">
        <v>8.7154224194542191</v>
      </c>
      <c r="N826">
        <v>8.3430968201382196</v>
      </c>
      <c r="O826">
        <v>8.1826805148334696</v>
      </c>
      <c r="P826">
        <v>7.8547965263295998</v>
      </c>
      <c r="Q826">
        <v>7.2430439854705604</v>
      </c>
      <c r="R826">
        <v>6.6213053745319099</v>
      </c>
      <c r="S826">
        <v>6.0816071921817603</v>
      </c>
      <c r="T826">
        <v>5.6958890932382902</v>
      </c>
      <c r="U826">
        <v>5.3909608797950401</v>
      </c>
      <c r="V826">
        <v>5.07305427320179</v>
      </c>
    </row>
    <row r="827" spans="1:22" x14ac:dyDescent="0.25">
      <c r="A827" s="12" t="s">
        <v>63</v>
      </c>
      <c r="B827" s="12" t="s">
        <v>79</v>
      </c>
      <c r="C827" s="12" t="s">
        <v>114</v>
      </c>
      <c r="D827">
        <v>15.473697999187699</v>
      </c>
      <c r="E827">
        <v>16.812403646426802</v>
      </c>
      <c r="F827">
        <v>17.087159062762399</v>
      </c>
      <c r="G827">
        <v>13.976693768724999</v>
      </c>
      <c r="H827">
        <v>11.6153333890898</v>
      </c>
      <c r="I827">
        <v>11.5304912857705</v>
      </c>
      <c r="J827">
        <v>12.954273193807801</v>
      </c>
      <c r="K827">
        <v>12.472763525851599</v>
      </c>
      <c r="L827">
        <v>11.431651141462501</v>
      </c>
      <c r="M827">
        <v>10.127821915354</v>
      </c>
      <c r="N827">
        <v>9.0036367068619807</v>
      </c>
      <c r="O827">
        <v>8.5930945235617102</v>
      </c>
      <c r="P827">
        <v>8.4003313280764402</v>
      </c>
      <c r="Q827">
        <v>8.03378733296225</v>
      </c>
      <c r="R827">
        <v>7.3776644538926899</v>
      </c>
      <c r="S827">
        <v>6.7136911772928398</v>
      </c>
      <c r="T827">
        <v>6.1371183645939196</v>
      </c>
      <c r="U827">
        <v>5.7188495527342296</v>
      </c>
      <c r="V827">
        <v>5.3836534690894897</v>
      </c>
    </row>
    <row r="828" spans="1:22" x14ac:dyDescent="0.25">
      <c r="A828" s="12" t="s">
        <v>63</v>
      </c>
      <c r="B828" s="12" t="s">
        <v>79</v>
      </c>
      <c r="C828" s="12" t="s">
        <v>115</v>
      </c>
      <c r="D828">
        <v>14.0906499993759</v>
      </c>
      <c r="E828">
        <v>15.210627795797301</v>
      </c>
      <c r="F828">
        <v>16.577095004185399</v>
      </c>
      <c r="G828">
        <v>16.90454890522</v>
      </c>
      <c r="H828">
        <v>13.961418901563301</v>
      </c>
      <c r="I828">
        <v>11.7119151582814</v>
      </c>
      <c r="J828">
        <v>11.6548622432987</v>
      </c>
      <c r="K828">
        <v>13.067806044091199</v>
      </c>
      <c r="L828">
        <v>12.6045459693041</v>
      </c>
      <c r="M828">
        <v>11.6037690868796</v>
      </c>
      <c r="N828">
        <v>10.330764686419499</v>
      </c>
      <c r="O828">
        <v>9.1714268161064592</v>
      </c>
      <c r="P828">
        <v>8.7342112101363103</v>
      </c>
      <c r="Q828">
        <v>8.5180570772955999</v>
      </c>
      <c r="R828">
        <v>8.1248938692208199</v>
      </c>
      <c r="S828">
        <v>7.4397729766425202</v>
      </c>
      <c r="T828">
        <v>6.7485764722321502</v>
      </c>
      <c r="U828">
        <v>6.1481794780572399</v>
      </c>
      <c r="V828">
        <v>5.7088226554955801</v>
      </c>
    </row>
    <row r="829" spans="1:22" x14ac:dyDescent="0.25">
      <c r="A829" s="12" t="s">
        <v>63</v>
      </c>
      <c r="B829" s="12" t="s">
        <v>79</v>
      </c>
      <c r="C829" s="12" t="s">
        <v>116</v>
      </c>
      <c r="D829">
        <v>12.699258000075099</v>
      </c>
      <c r="E829">
        <v>13.734288293541001</v>
      </c>
      <c r="F829">
        <v>14.9063786409004</v>
      </c>
      <c r="G829">
        <v>16.285201221254201</v>
      </c>
      <c r="H829">
        <v>16.660932254553199</v>
      </c>
      <c r="I829">
        <v>13.8619437916301</v>
      </c>
      <c r="J829">
        <v>11.704732909929801</v>
      </c>
      <c r="K829">
        <v>11.677720302644399</v>
      </c>
      <c r="L829">
        <v>13.084224560479401</v>
      </c>
      <c r="M829">
        <v>12.644589631764299</v>
      </c>
      <c r="N829">
        <v>11.6781667077239</v>
      </c>
      <c r="O829">
        <v>10.394816306243399</v>
      </c>
      <c r="P829">
        <v>9.2234494387461208</v>
      </c>
      <c r="Q829">
        <v>8.7751073631590497</v>
      </c>
      <c r="R829">
        <v>8.5483280458342801</v>
      </c>
      <c r="S829">
        <v>8.1432586758126604</v>
      </c>
      <c r="T829">
        <v>7.44556067765597</v>
      </c>
      <c r="U829">
        <v>6.7426904389319304</v>
      </c>
      <c r="V829">
        <v>6.1321072047714003</v>
      </c>
    </row>
    <row r="830" spans="1:22" x14ac:dyDescent="0.25">
      <c r="A830" s="12" t="s">
        <v>63</v>
      </c>
      <c r="B830" s="12" t="s">
        <v>79</v>
      </c>
      <c r="C830" s="12" t="s">
        <v>117</v>
      </c>
      <c r="D830">
        <v>13.668178000155001</v>
      </c>
      <c r="E830">
        <v>12.2458465891483</v>
      </c>
      <c r="F830">
        <v>13.320702687497899</v>
      </c>
      <c r="G830">
        <v>14.5317743877452</v>
      </c>
      <c r="H830">
        <v>15.9223501066234</v>
      </c>
      <c r="I830">
        <v>16.348513535594599</v>
      </c>
      <c r="J830">
        <v>13.6786618448906</v>
      </c>
      <c r="K830">
        <v>11.6147256445265</v>
      </c>
      <c r="L830">
        <v>11.616805469301299</v>
      </c>
      <c r="M830">
        <v>13.026035833025499</v>
      </c>
      <c r="N830">
        <v>12.6136662870755</v>
      </c>
      <c r="O830">
        <v>11.6567048324816</v>
      </c>
      <c r="P830">
        <v>10.3780975866435</v>
      </c>
      <c r="Q830">
        <v>9.2089639139629806</v>
      </c>
      <c r="R830">
        <v>8.7589072650786797</v>
      </c>
      <c r="S830">
        <v>8.5291867498820295</v>
      </c>
      <c r="T830">
        <v>8.1205758940255599</v>
      </c>
      <c r="U830">
        <v>7.4196370958123703</v>
      </c>
      <c r="V830">
        <v>6.7136628516655197</v>
      </c>
    </row>
    <row r="831" spans="1:22" x14ac:dyDescent="0.25">
      <c r="A831" s="12" t="s">
        <v>63</v>
      </c>
      <c r="B831" s="12" t="s">
        <v>79</v>
      </c>
      <c r="C831" s="12" t="s">
        <v>118</v>
      </c>
      <c r="D831">
        <v>11.385452999999901</v>
      </c>
      <c r="E831">
        <v>12.8891247200665</v>
      </c>
      <c r="F831">
        <v>12.330188358591901</v>
      </c>
      <c r="G831">
        <v>11.142294276133301</v>
      </c>
      <c r="H831">
        <v>9.7093102683790899</v>
      </c>
      <c r="I831">
        <v>8.5029505258291191</v>
      </c>
      <c r="J831">
        <v>8.1165528098908997</v>
      </c>
      <c r="K831">
        <v>7.9768946268901502</v>
      </c>
      <c r="L831">
        <v>7.67667251849194</v>
      </c>
      <c r="M831">
        <v>7.0993730477864103</v>
      </c>
      <c r="N831">
        <v>6.5157811008583</v>
      </c>
      <c r="O831">
        <v>6.0080355261380296</v>
      </c>
      <c r="P831">
        <v>5.6496802838061502</v>
      </c>
      <c r="Q831">
        <v>5.3702065635638103</v>
      </c>
      <c r="R831">
        <v>5.07664934291161</v>
      </c>
      <c r="S831">
        <v>4.7339952567795098</v>
      </c>
      <c r="T831">
        <v>4.3766776378345904</v>
      </c>
      <c r="U831">
        <v>4.0524924730763097</v>
      </c>
      <c r="V831">
        <v>3.7778805136814202</v>
      </c>
    </row>
    <row r="832" spans="1:22" x14ac:dyDescent="0.25">
      <c r="A832" s="12" t="s">
        <v>63</v>
      </c>
      <c r="B832" s="12" t="s">
        <v>79</v>
      </c>
      <c r="C832" s="12" t="s">
        <v>119</v>
      </c>
      <c r="D832">
        <v>13.587877000117601</v>
      </c>
      <c r="E832">
        <v>12.887652599150501</v>
      </c>
      <c r="F832">
        <v>11.67407108782</v>
      </c>
      <c r="G832">
        <v>12.7776915259383</v>
      </c>
      <c r="H832">
        <v>14.0239395609635</v>
      </c>
      <c r="I832">
        <v>15.4180859718607</v>
      </c>
      <c r="J832">
        <v>15.8881925480964</v>
      </c>
      <c r="K832">
        <v>13.367984596479999</v>
      </c>
      <c r="L832">
        <v>11.4103996825148</v>
      </c>
      <c r="M832">
        <v>11.449460487512299</v>
      </c>
      <c r="N832">
        <v>12.8608377541702</v>
      </c>
      <c r="O832">
        <v>12.4785754382882</v>
      </c>
      <c r="P832">
        <v>11.5457634307606</v>
      </c>
      <c r="Q832">
        <v>10.288859940336399</v>
      </c>
      <c r="R832">
        <v>9.1359692632413303</v>
      </c>
      <c r="S832">
        <v>8.6929689558076504</v>
      </c>
      <c r="T832">
        <v>8.4670003251221395</v>
      </c>
      <c r="U832">
        <v>8.0621230224691303</v>
      </c>
      <c r="V832">
        <v>7.3655727014433401</v>
      </c>
    </row>
    <row r="833" spans="1:22" x14ac:dyDescent="0.25">
      <c r="A833" s="12" t="s">
        <v>63</v>
      </c>
      <c r="B833" s="12" t="s">
        <v>79</v>
      </c>
      <c r="C833" s="12" t="s">
        <v>120</v>
      </c>
      <c r="D833">
        <v>11.6370190001895</v>
      </c>
      <c r="E833">
        <v>12.469169594224001</v>
      </c>
      <c r="F833">
        <v>11.9310793604465</v>
      </c>
      <c r="G833">
        <v>10.9362408656478</v>
      </c>
      <c r="H833">
        <v>12.0578607832509</v>
      </c>
      <c r="I833">
        <v>13.3276762783773</v>
      </c>
      <c r="J833">
        <v>14.707441787121599</v>
      </c>
      <c r="K833">
        <v>15.221569392750601</v>
      </c>
      <c r="L833">
        <v>12.8834199850521</v>
      </c>
      <c r="M833">
        <v>11.0633816821063</v>
      </c>
      <c r="N833">
        <v>11.1461421301073</v>
      </c>
      <c r="O833">
        <v>12.557539561481899</v>
      </c>
      <c r="P833">
        <v>12.218526922710501</v>
      </c>
      <c r="Q833">
        <v>11.330575083367201</v>
      </c>
      <c r="R833">
        <v>10.116340830398</v>
      </c>
      <c r="S833">
        <v>8.9968075512278904</v>
      </c>
      <c r="T833">
        <v>8.5710190751038997</v>
      </c>
      <c r="U833">
        <v>8.3568602086401107</v>
      </c>
      <c r="V833">
        <v>7.9637708132310303</v>
      </c>
    </row>
    <row r="834" spans="1:22" x14ac:dyDescent="0.25">
      <c r="A834" s="12" t="s">
        <v>63</v>
      </c>
      <c r="B834" s="12" t="s">
        <v>79</v>
      </c>
      <c r="C834" s="12" t="s">
        <v>121</v>
      </c>
      <c r="D834">
        <v>8.3191480000423397</v>
      </c>
      <c r="E834">
        <v>10.2999748425023</v>
      </c>
      <c r="F834">
        <v>11.137604340233</v>
      </c>
      <c r="G834">
        <v>10.767031393775801</v>
      </c>
      <c r="H834">
        <v>10.0033739348394</v>
      </c>
      <c r="I834">
        <v>11.118985151702001</v>
      </c>
      <c r="J834">
        <v>12.4012755446551</v>
      </c>
      <c r="K834">
        <v>13.740751822645899</v>
      </c>
      <c r="L834">
        <v>14.301156240064801</v>
      </c>
      <c r="M834">
        <v>12.1918847323353</v>
      </c>
      <c r="N834">
        <v>10.545502574604701</v>
      </c>
      <c r="O834">
        <v>10.677166286151399</v>
      </c>
      <c r="P834">
        <v>12.0836359609889</v>
      </c>
      <c r="Q834">
        <v>11.807660409787999</v>
      </c>
      <c r="R834">
        <v>10.990749066151601</v>
      </c>
      <c r="S834">
        <v>9.8450540023895297</v>
      </c>
      <c r="T834">
        <v>8.7794222762817906</v>
      </c>
      <c r="U834">
        <v>8.3835322595366808</v>
      </c>
      <c r="V834">
        <v>8.1906712451108099</v>
      </c>
    </row>
    <row r="835" spans="1:22" x14ac:dyDescent="0.25">
      <c r="A835" s="12" t="s">
        <v>63</v>
      </c>
      <c r="B835" s="12" t="s">
        <v>79</v>
      </c>
      <c r="C835" s="12" t="s">
        <v>122</v>
      </c>
      <c r="D835">
        <v>5.1759586209638098</v>
      </c>
      <c r="E835">
        <v>7.0119645808324798</v>
      </c>
      <c r="F835">
        <v>8.7723961998260904</v>
      </c>
      <c r="G835">
        <v>9.6039996463231194</v>
      </c>
      <c r="H835">
        <v>9.3920550929625204</v>
      </c>
      <c r="I835">
        <v>8.8550006318359404</v>
      </c>
      <c r="J835">
        <v>9.9508764651847503</v>
      </c>
      <c r="K835">
        <v>11.212970131281301</v>
      </c>
      <c r="L835">
        <v>12.4978444716578</v>
      </c>
      <c r="M835">
        <v>13.099538910466601</v>
      </c>
      <c r="N835">
        <v>11.268774886988099</v>
      </c>
      <c r="O835">
        <v>9.8270901106342503</v>
      </c>
      <c r="P835">
        <v>10.0180837709343</v>
      </c>
      <c r="Q835">
        <v>11.410891476177101</v>
      </c>
      <c r="R835">
        <v>11.2194678820404</v>
      </c>
      <c r="S835">
        <v>10.501763093792301</v>
      </c>
      <c r="T835">
        <v>9.4529650432468593</v>
      </c>
      <c r="U835">
        <v>8.4653322858655997</v>
      </c>
      <c r="V835">
        <v>8.1130265331218396</v>
      </c>
    </row>
    <row r="836" spans="1:22" x14ac:dyDescent="0.25">
      <c r="A836" s="12" t="s">
        <v>63</v>
      </c>
      <c r="B836" s="12" t="s">
        <v>79</v>
      </c>
      <c r="C836" s="12" t="s">
        <v>123</v>
      </c>
      <c r="D836">
        <v>5.7864553177966096</v>
      </c>
      <c r="E836">
        <v>4.0688639697118001</v>
      </c>
      <c r="F836">
        <v>5.5861860684094902</v>
      </c>
      <c r="G836">
        <v>7.1009296829445896</v>
      </c>
      <c r="H836">
        <v>7.8883008882070698</v>
      </c>
      <c r="I836">
        <v>7.8037906802063297</v>
      </c>
      <c r="J836">
        <v>7.50451078994816</v>
      </c>
      <c r="K836">
        <v>8.5342763334058702</v>
      </c>
      <c r="L836">
        <v>9.7597229834436199</v>
      </c>
      <c r="M836">
        <v>10.959120429854099</v>
      </c>
      <c r="N836">
        <v>11.595728595850099</v>
      </c>
      <c r="O836">
        <v>10.079439924070901</v>
      </c>
      <c r="P836">
        <v>8.88302875443018</v>
      </c>
      <c r="Q836">
        <v>9.1368160423245204</v>
      </c>
      <c r="R836">
        <v>10.498781843684499</v>
      </c>
      <c r="S836">
        <v>10.411222652132601</v>
      </c>
      <c r="T836">
        <v>9.8207252060372401</v>
      </c>
      <c r="U836">
        <v>8.9016211625115709</v>
      </c>
      <c r="V836">
        <v>8.0193478285008997</v>
      </c>
    </row>
    <row r="837" spans="1:22" x14ac:dyDescent="0.25">
      <c r="A837" s="12" t="s">
        <v>63</v>
      </c>
      <c r="B837" s="12" t="s">
        <v>79</v>
      </c>
      <c r="C837" s="12" t="s">
        <v>124</v>
      </c>
      <c r="D837">
        <v>3.4693469999993498</v>
      </c>
      <c r="E837">
        <v>3.9929217291105501</v>
      </c>
      <c r="F837">
        <v>2.8984478946952401</v>
      </c>
      <c r="G837">
        <v>4.0698387938208498</v>
      </c>
      <c r="H837">
        <v>5.2801792443462396</v>
      </c>
      <c r="I837">
        <v>5.9589051354032696</v>
      </c>
      <c r="J837">
        <v>5.9991434254251903</v>
      </c>
      <c r="K837">
        <v>5.8989344861214903</v>
      </c>
      <c r="L837">
        <v>6.8354056452166496</v>
      </c>
      <c r="M837">
        <v>7.97073825561655</v>
      </c>
      <c r="N837">
        <v>9.0542687361637793</v>
      </c>
      <c r="O837">
        <v>9.7039089407078798</v>
      </c>
      <c r="P837">
        <v>8.5634509103759395</v>
      </c>
      <c r="Q837">
        <v>7.6605029990847102</v>
      </c>
      <c r="R837">
        <v>7.9780291434002999</v>
      </c>
      <c r="S837">
        <v>9.2801078330468592</v>
      </c>
      <c r="T837">
        <v>9.3134430762922005</v>
      </c>
      <c r="U837">
        <v>8.8829388121264294</v>
      </c>
      <c r="V837">
        <v>8.1317613224598304</v>
      </c>
    </row>
    <row r="838" spans="1:22" x14ac:dyDescent="0.25">
      <c r="A838" s="12" t="s">
        <v>63</v>
      </c>
      <c r="B838" s="12" t="s">
        <v>79</v>
      </c>
      <c r="C838" s="12" t="s">
        <v>125</v>
      </c>
      <c r="D838">
        <v>2.18948798789051</v>
      </c>
      <c r="E838">
        <v>2.0361076025574198</v>
      </c>
      <c r="F838">
        <v>2.3738547711823399</v>
      </c>
      <c r="G838">
        <v>1.80285837975192</v>
      </c>
      <c r="H838">
        <v>2.6067700301269401</v>
      </c>
      <c r="I838">
        <v>3.45957875793466</v>
      </c>
      <c r="J838">
        <v>4.0044886626132996</v>
      </c>
      <c r="K838">
        <v>4.1042291128406596</v>
      </c>
      <c r="L838">
        <v>4.1742914958430299</v>
      </c>
      <c r="M838">
        <v>4.9555042964961196</v>
      </c>
      <c r="N838">
        <v>5.9426436701470804</v>
      </c>
      <c r="O838">
        <v>6.8585415236701097</v>
      </c>
      <c r="P838">
        <v>7.4891987504835598</v>
      </c>
      <c r="Q838">
        <v>6.7489151983036804</v>
      </c>
      <c r="R838">
        <v>6.1621377237497903</v>
      </c>
      <c r="S838">
        <v>6.5290860816757403</v>
      </c>
      <c r="T838">
        <v>7.7225620292977899</v>
      </c>
      <c r="U838">
        <v>7.88229792024599</v>
      </c>
      <c r="V838">
        <v>7.6345707151447302</v>
      </c>
    </row>
    <row r="839" spans="1:22" x14ac:dyDescent="0.25">
      <c r="A839" s="12" t="s">
        <v>63</v>
      </c>
      <c r="B839" s="12" t="s">
        <v>79</v>
      </c>
      <c r="C839" s="12" t="s">
        <v>126</v>
      </c>
      <c r="D839">
        <v>0.69686699705395905</v>
      </c>
      <c r="E839">
        <v>1.0141043246507799</v>
      </c>
      <c r="F839">
        <v>0.96750642550728605</v>
      </c>
      <c r="G839">
        <v>1.1574298857745</v>
      </c>
      <c r="H839">
        <v>0.92527365828638297</v>
      </c>
      <c r="I839">
        <v>1.38313056408396</v>
      </c>
      <c r="J839">
        <v>1.90367235768897</v>
      </c>
      <c r="K839">
        <v>2.2607084956802699</v>
      </c>
      <c r="L839">
        <v>2.3895345917651598</v>
      </c>
      <c r="M839">
        <v>2.53227130703617</v>
      </c>
      <c r="N839">
        <v>3.1149342280437402</v>
      </c>
      <c r="O839">
        <v>3.8742682537384598</v>
      </c>
      <c r="P839">
        <v>4.5825921392486801</v>
      </c>
      <c r="Q839">
        <v>5.1356294662141</v>
      </c>
      <c r="R839">
        <v>4.7636923746823197</v>
      </c>
      <c r="S839">
        <v>4.4730157535087498</v>
      </c>
      <c r="T839">
        <v>4.8529035540515997</v>
      </c>
      <c r="U839">
        <v>5.8747240514337404</v>
      </c>
      <c r="V839">
        <v>6.1377796954787396</v>
      </c>
    </row>
    <row r="840" spans="1:22" x14ac:dyDescent="0.25">
      <c r="A840" s="12" t="s">
        <v>63</v>
      </c>
      <c r="B840" s="12" t="s">
        <v>79</v>
      </c>
      <c r="C840" s="12" t="s">
        <v>127</v>
      </c>
      <c r="D840">
        <v>0.14160199946389199</v>
      </c>
      <c r="E840">
        <v>0.23620799756354499</v>
      </c>
      <c r="F840">
        <v>0.351396764757478</v>
      </c>
      <c r="G840">
        <v>0.34811437707957799</v>
      </c>
      <c r="H840">
        <v>0.43054149358956301</v>
      </c>
      <c r="I840">
        <v>0.36202398951273201</v>
      </c>
      <c r="J840">
        <v>0.569622734390274</v>
      </c>
      <c r="K840">
        <v>0.81210119348961896</v>
      </c>
      <c r="L840">
        <v>1.0076421644051701</v>
      </c>
      <c r="M840">
        <v>1.103901569849</v>
      </c>
      <c r="N840">
        <v>1.2381976106054799</v>
      </c>
      <c r="O840">
        <v>1.5950058349624601</v>
      </c>
      <c r="P840">
        <v>2.0885270685713802</v>
      </c>
      <c r="Q840">
        <v>2.5592083246118098</v>
      </c>
      <c r="R840">
        <v>2.97213980960281</v>
      </c>
      <c r="S840">
        <v>2.8679593012390701</v>
      </c>
      <c r="T840">
        <v>2.7963187972227401</v>
      </c>
      <c r="U840">
        <v>3.1352782380125901</v>
      </c>
      <c r="V840">
        <v>3.9165923224705401</v>
      </c>
    </row>
    <row r="841" spans="1:22" x14ac:dyDescent="0.25">
      <c r="A841" s="12" t="s">
        <v>63</v>
      </c>
      <c r="B841" s="12" t="s">
        <v>79</v>
      </c>
      <c r="C841" s="12" t="s">
        <v>128</v>
      </c>
      <c r="D841">
        <v>3.4768999870507702E-2</v>
      </c>
      <c r="E841">
        <v>3.2712948737460702E-2</v>
      </c>
      <c r="F841">
        <v>5.4991754984058103E-2</v>
      </c>
      <c r="G841">
        <v>8.4856813962360195E-2</v>
      </c>
      <c r="H841">
        <v>8.7188898925673303E-2</v>
      </c>
      <c r="I841">
        <v>0.11099237142821899</v>
      </c>
      <c r="J841">
        <v>9.9799379374935798E-2</v>
      </c>
      <c r="K841">
        <v>0.164330528697262</v>
      </c>
      <c r="L841">
        <v>0.248312068922106</v>
      </c>
      <c r="M841">
        <v>0.32302557843540602</v>
      </c>
      <c r="N841">
        <v>0.37419164228022</v>
      </c>
      <c r="O841">
        <v>0.44935158848575901</v>
      </c>
      <c r="P841">
        <v>0.61817749725558202</v>
      </c>
      <c r="Q841">
        <v>0.86547380435420196</v>
      </c>
      <c r="R841">
        <v>1.11423317652523</v>
      </c>
      <c r="S841">
        <v>1.3579042192956301</v>
      </c>
      <c r="T841">
        <v>1.38104867580054</v>
      </c>
      <c r="U841">
        <v>1.41609239349057</v>
      </c>
      <c r="V841">
        <v>1.6593367486728201</v>
      </c>
    </row>
    <row r="842" spans="1:22" x14ac:dyDescent="0.25">
      <c r="A842" s="12" t="s">
        <v>64</v>
      </c>
      <c r="B842" s="12" t="s">
        <v>66</v>
      </c>
      <c r="C842" s="12" t="s">
        <v>87</v>
      </c>
      <c r="D842">
        <v>150.43283500000001</v>
      </c>
      <c r="E842">
        <v>135.250474826209</v>
      </c>
      <c r="F842">
        <v>124.40973663483</v>
      </c>
      <c r="G842">
        <v>113.369871641963</v>
      </c>
      <c r="H842">
        <v>102.12054504229501</v>
      </c>
      <c r="I842">
        <v>94.834242837821094</v>
      </c>
      <c r="J842">
        <v>86.440652779790298</v>
      </c>
      <c r="K842">
        <v>77.722494317546307</v>
      </c>
      <c r="L842">
        <v>69.333328733916503</v>
      </c>
      <c r="M842">
        <v>62.737812042678897</v>
      </c>
      <c r="N842">
        <v>56.914428782947297</v>
      </c>
      <c r="O842">
        <v>51.648785554743803</v>
      </c>
      <c r="P842">
        <v>46.704645491020003</v>
      </c>
      <c r="Q842">
        <v>42.124386105777297</v>
      </c>
      <c r="R842">
        <v>37.984678271259099</v>
      </c>
      <c r="S842">
        <v>34.296274040207201</v>
      </c>
      <c r="T842">
        <v>31.011954144660901</v>
      </c>
      <c r="U842">
        <v>28.070419953621201</v>
      </c>
      <c r="V842">
        <v>25.412688805733101</v>
      </c>
    </row>
    <row r="843" spans="1:22" x14ac:dyDescent="0.25">
      <c r="A843" s="12" t="s">
        <v>64</v>
      </c>
      <c r="B843" s="12" t="s">
        <v>66</v>
      </c>
      <c r="C843" s="12" t="s">
        <v>88</v>
      </c>
      <c r="D843">
        <v>154.186373</v>
      </c>
      <c r="E843">
        <v>148.03326540472801</v>
      </c>
      <c r="F843">
        <v>147.43483209326999</v>
      </c>
      <c r="G843">
        <v>133.06363092250501</v>
      </c>
      <c r="H843">
        <v>122.660916375925</v>
      </c>
      <c r="I843">
        <v>111.97376682330599</v>
      </c>
      <c r="J843">
        <v>101.002377538538</v>
      </c>
      <c r="K843">
        <v>93.904055512868894</v>
      </c>
      <c r="L843">
        <v>85.669064922827403</v>
      </c>
      <c r="M843">
        <v>77.079968174033795</v>
      </c>
      <c r="N843">
        <v>68.794144879958196</v>
      </c>
      <c r="O843">
        <v>62.285590740232202</v>
      </c>
      <c r="P843">
        <v>56.550017711481601</v>
      </c>
      <c r="Q843">
        <v>51.356132613201403</v>
      </c>
      <c r="R843">
        <v>46.473929367969497</v>
      </c>
      <c r="S843">
        <v>41.949609013036898</v>
      </c>
      <c r="T843">
        <v>37.860341976043301</v>
      </c>
      <c r="U843">
        <v>34.216515490347803</v>
      </c>
      <c r="V843">
        <v>30.971123378913699</v>
      </c>
    </row>
    <row r="844" spans="1:22" x14ac:dyDescent="0.25">
      <c r="A844" s="12" t="s">
        <v>64</v>
      </c>
      <c r="B844" s="12" t="s">
        <v>66</v>
      </c>
      <c r="C844" s="12" t="s">
        <v>89</v>
      </c>
      <c r="D844">
        <v>2.6463999917666198E-2</v>
      </c>
      <c r="E844">
        <v>4.1643852630665397E-2</v>
      </c>
      <c r="F844">
        <v>7.1082286435883504E-2</v>
      </c>
      <c r="G844">
        <v>0.11657651593811</v>
      </c>
      <c r="H844">
        <v>0.196204684381592</v>
      </c>
      <c r="I844">
        <v>0.338613596381241</v>
      </c>
      <c r="J844">
        <v>0.55125955249571101</v>
      </c>
      <c r="K844">
        <v>0.90800346316996705</v>
      </c>
      <c r="L844">
        <v>1.68384770232089</v>
      </c>
      <c r="M844">
        <v>3.32916005036817</v>
      </c>
      <c r="N844">
        <v>5.5408004876879202</v>
      </c>
      <c r="O844">
        <v>9.0652183811309097</v>
      </c>
      <c r="P844">
        <v>14.681419063102201</v>
      </c>
      <c r="Q844">
        <v>20.983275893193898</v>
      </c>
      <c r="R844">
        <v>26.6468732238861</v>
      </c>
      <c r="S844">
        <v>36.941915332548497</v>
      </c>
      <c r="T844">
        <v>51.684160758717802</v>
      </c>
      <c r="U844">
        <v>64.126269831284901</v>
      </c>
      <c r="V844">
        <v>73.813847925178806</v>
      </c>
    </row>
    <row r="845" spans="1:22" x14ac:dyDescent="0.25">
      <c r="A845" s="12" t="s">
        <v>64</v>
      </c>
      <c r="B845" s="12" t="s">
        <v>66</v>
      </c>
      <c r="C845" s="12" t="s">
        <v>90</v>
      </c>
      <c r="D845">
        <v>158.34958100185</v>
      </c>
      <c r="E845">
        <v>153.35522699578499</v>
      </c>
      <c r="F845">
        <v>147.435448104453</v>
      </c>
      <c r="G845">
        <v>146.92799410904101</v>
      </c>
      <c r="H845">
        <v>132.680139853344</v>
      </c>
      <c r="I845">
        <v>122.362826473327</v>
      </c>
      <c r="J845">
        <v>111.734828610701</v>
      </c>
      <c r="K845">
        <v>100.80969415096</v>
      </c>
      <c r="L845">
        <v>93.741841011298902</v>
      </c>
      <c r="M845">
        <v>85.532211386553399</v>
      </c>
      <c r="N845">
        <v>76.962173715201104</v>
      </c>
      <c r="O845">
        <v>68.6996036784588</v>
      </c>
      <c r="P845">
        <v>62.210457535704002</v>
      </c>
      <c r="Q845">
        <v>56.491106091069</v>
      </c>
      <c r="R845">
        <v>51.310772996822003</v>
      </c>
      <c r="S845">
        <v>46.440526646354499</v>
      </c>
      <c r="T845">
        <v>41.927091718395303</v>
      </c>
      <c r="U845">
        <v>37.847691277401601</v>
      </c>
      <c r="V845">
        <v>34.212663681048198</v>
      </c>
    </row>
    <row r="846" spans="1:22" x14ac:dyDescent="0.25">
      <c r="A846" s="12" t="s">
        <v>64</v>
      </c>
      <c r="B846" s="12" t="s">
        <v>66</v>
      </c>
      <c r="C846" s="12" t="s">
        <v>91</v>
      </c>
      <c r="D846">
        <v>161.535403995443</v>
      </c>
      <c r="E846">
        <v>157.47122250248199</v>
      </c>
      <c r="F846">
        <v>152.67681204770699</v>
      </c>
      <c r="G846">
        <v>146.87173870352601</v>
      </c>
      <c r="H846">
        <v>146.45875520228299</v>
      </c>
      <c r="I846">
        <v>132.29378681694899</v>
      </c>
      <c r="J846">
        <v>122.03876667067399</v>
      </c>
      <c r="K846">
        <v>111.46314417359299</v>
      </c>
      <c r="L846">
        <v>100.579318789064</v>
      </c>
      <c r="M846">
        <v>93.537343458964003</v>
      </c>
      <c r="N846">
        <v>85.351316689885394</v>
      </c>
      <c r="O846">
        <v>76.813330123677204</v>
      </c>
      <c r="P846">
        <v>68.580435928394394</v>
      </c>
      <c r="Q846">
        <v>62.116841711061802</v>
      </c>
      <c r="R846">
        <v>56.419413613613699</v>
      </c>
      <c r="S846">
        <v>51.258046723213702</v>
      </c>
      <c r="T846">
        <v>46.404741501917101</v>
      </c>
      <c r="U846">
        <v>41.9068316959291</v>
      </c>
      <c r="V846">
        <v>37.841666985824702</v>
      </c>
    </row>
    <row r="847" spans="1:22" x14ac:dyDescent="0.25">
      <c r="A847" s="12" t="s">
        <v>64</v>
      </c>
      <c r="B847" s="12" t="s">
        <v>66</v>
      </c>
      <c r="C847" s="12" t="s">
        <v>92</v>
      </c>
      <c r="D847">
        <v>146.06094100003901</v>
      </c>
      <c r="E847">
        <v>159.49780512386599</v>
      </c>
      <c r="F847">
        <v>155.82333062790099</v>
      </c>
      <c r="G847">
        <v>151.03507238179</v>
      </c>
      <c r="H847">
        <v>145.406038168164</v>
      </c>
      <c r="I847">
        <v>145.109702843496</v>
      </c>
      <c r="J847">
        <v>131.018112307785</v>
      </c>
      <c r="K847">
        <v>120.836578601678</v>
      </c>
      <c r="L847">
        <v>110.34725260222299</v>
      </c>
      <c r="M847">
        <v>99.542628990312096</v>
      </c>
      <c r="N847">
        <v>92.551599100150895</v>
      </c>
      <c r="O847">
        <v>84.508510438914101</v>
      </c>
      <c r="P847">
        <v>76.115261747782299</v>
      </c>
      <c r="Q847">
        <v>68.025158425801905</v>
      </c>
      <c r="R847">
        <v>61.693845459764198</v>
      </c>
      <c r="S847">
        <v>56.113513797701003</v>
      </c>
      <c r="T847">
        <v>51.057737373457101</v>
      </c>
      <c r="U847">
        <v>46.303057968857502</v>
      </c>
      <c r="V847">
        <v>41.899461319717297</v>
      </c>
    </row>
    <row r="848" spans="1:22" x14ac:dyDescent="0.25">
      <c r="A848" s="12" t="s">
        <v>64</v>
      </c>
      <c r="B848" s="12" t="s">
        <v>66</v>
      </c>
      <c r="C848" s="12" t="s">
        <v>93</v>
      </c>
      <c r="D848">
        <v>132.39708799822299</v>
      </c>
      <c r="E848">
        <v>144.18842413566699</v>
      </c>
      <c r="F848">
        <v>157.984445570139</v>
      </c>
      <c r="G848">
        <v>154.27694864420801</v>
      </c>
      <c r="H848">
        <v>149.59699505892399</v>
      </c>
      <c r="I848">
        <v>144.12433693849999</v>
      </c>
      <c r="J848">
        <v>143.93880917703501</v>
      </c>
      <c r="K848">
        <v>129.907516678061</v>
      </c>
      <c r="L848">
        <v>119.79072509660401</v>
      </c>
      <c r="M848">
        <v>109.37929266335099</v>
      </c>
      <c r="N848">
        <v>98.647801952493694</v>
      </c>
      <c r="O848">
        <v>91.783853772073897</v>
      </c>
      <c r="P848">
        <v>83.862089624270894</v>
      </c>
      <c r="Q848">
        <v>75.592842365160493</v>
      </c>
      <c r="R848">
        <v>67.625649933995106</v>
      </c>
      <c r="S848">
        <v>61.407490483163699</v>
      </c>
      <c r="T848">
        <v>55.928454821501902</v>
      </c>
      <c r="U848">
        <v>50.963705076398597</v>
      </c>
      <c r="V848">
        <v>46.293701679794303</v>
      </c>
    </row>
    <row r="849" spans="1:22" x14ac:dyDescent="0.25">
      <c r="A849" s="12" t="s">
        <v>64</v>
      </c>
      <c r="B849" s="12" t="s">
        <v>66</v>
      </c>
      <c r="C849" s="12" t="s">
        <v>94</v>
      </c>
      <c r="D849">
        <v>136.90787799955601</v>
      </c>
      <c r="E849">
        <v>130.909071733514</v>
      </c>
      <c r="F849">
        <v>142.963231094381</v>
      </c>
      <c r="G849">
        <v>156.76696302224599</v>
      </c>
      <c r="H849">
        <v>153.14006346608301</v>
      </c>
      <c r="I849">
        <v>148.54726646677301</v>
      </c>
      <c r="J849">
        <v>143.20067788934699</v>
      </c>
      <c r="K849">
        <v>143.11087024140701</v>
      </c>
      <c r="L849">
        <v>129.13042036714199</v>
      </c>
      <c r="M849">
        <v>119.064332124806</v>
      </c>
      <c r="N849">
        <v>108.712880248882</v>
      </c>
      <c r="O849">
        <v>98.0920483636923</v>
      </c>
      <c r="P849">
        <v>91.315720677689399</v>
      </c>
      <c r="Q849">
        <v>83.477267363949295</v>
      </c>
      <c r="R849">
        <v>75.292616717901296</v>
      </c>
      <c r="S849">
        <v>67.408594919308996</v>
      </c>
      <c r="T849">
        <v>61.266173086467099</v>
      </c>
      <c r="U849">
        <v>55.854477738240398</v>
      </c>
      <c r="V849">
        <v>50.950706695528801</v>
      </c>
    </row>
    <row r="850" spans="1:22" x14ac:dyDescent="0.25">
      <c r="A850" s="12" t="s">
        <v>64</v>
      </c>
      <c r="B850" s="12" t="s">
        <v>66</v>
      </c>
      <c r="C850" s="12" t="s">
        <v>95</v>
      </c>
      <c r="D850">
        <v>130.118193014051</v>
      </c>
      <c r="E850">
        <v>135.39019615755601</v>
      </c>
      <c r="F850">
        <v>129.68053846601501</v>
      </c>
      <c r="G850">
        <v>141.80047277050701</v>
      </c>
      <c r="H850">
        <v>155.684385013428</v>
      </c>
      <c r="I850">
        <v>152.15797770117101</v>
      </c>
      <c r="J850">
        <v>147.67125094862899</v>
      </c>
      <c r="K850">
        <v>142.44563513117001</v>
      </c>
      <c r="L850">
        <v>142.44189540345999</v>
      </c>
      <c r="M850">
        <v>128.52081637171901</v>
      </c>
      <c r="N850">
        <v>118.50812805653899</v>
      </c>
      <c r="O850">
        <v>108.25162830103901</v>
      </c>
      <c r="P850">
        <v>97.718561104285897</v>
      </c>
      <c r="Q850">
        <v>91.010610137728094</v>
      </c>
      <c r="R850">
        <v>83.236194319253997</v>
      </c>
      <c r="S850">
        <v>75.113909639285794</v>
      </c>
      <c r="T850">
        <v>67.289017288928505</v>
      </c>
      <c r="U850">
        <v>61.199340410955301</v>
      </c>
      <c r="V850">
        <v>55.834253644882502</v>
      </c>
    </row>
    <row r="851" spans="1:22" x14ac:dyDescent="0.25">
      <c r="A851" s="12" t="s">
        <v>64</v>
      </c>
      <c r="B851" s="12" t="s">
        <v>66</v>
      </c>
      <c r="C851" s="12" t="s">
        <v>96</v>
      </c>
      <c r="D851">
        <v>108.012164004711</v>
      </c>
      <c r="E851">
        <v>128.32312846474801</v>
      </c>
      <c r="F851">
        <v>133.82361540799101</v>
      </c>
      <c r="G851">
        <v>128.31161128487801</v>
      </c>
      <c r="H851">
        <v>140.561753077156</v>
      </c>
      <c r="I851">
        <v>154.54347449809899</v>
      </c>
      <c r="J851">
        <v>151.16727967839799</v>
      </c>
      <c r="K851">
        <v>146.82032364751299</v>
      </c>
      <c r="L851">
        <v>141.72282804995601</v>
      </c>
      <c r="M851">
        <v>141.80780260583899</v>
      </c>
      <c r="N851">
        <v>127.96945226183701</v>
      </c>
      <c r="O851">
        <v>118.05403622808301</v>
      </c>
      <c r="P851">
        <v>107.887726236299</v>
      </c>
      <c r="Q851">
        <v>97.433817819474996</v>
      </c>
      <c r="R851">
        <v>90.786760459796</v>
      </c>
      <c r="S851">
        <v>83.067587609805898</v>
      </c>
      <c r="T851">
        <v>74.996063828416894</v>
      </c>
      <c r="U851">
        <v>67.216620790695004</v>
      </c>
      <c r="V851">
        <v>61.1655115029832</v>
      </c>
    </row>
    <row r="852" spans="1:22" x14ac:dyDescent="0.25">
      <c r="A852" s="12" t="s">
        <v>64</v>
      </c>
      <c r="B852" s="12" t="s">
        <v>66</v>
      </c>
      <c r="C852" s="12" t="s">
        <v>97</v>
      </c>
      <c r="D852">
        <v>148.903469999999</v>
      </c>
      <c r="E852">
        <v>148.06218497047001</v>
      </c>
      <c r="F852">
        <v>133.57286367784801</v>
      </c>
      <c r="G852">
        <v>123.068181393937</v>
      </c>
      <c r="H852">
        <v>112.307046816837</v>
      </c>
      <c r="I852">
        <v>101.28054969006401</v>
      </c>
      <c r="J852">
        <v>94.145672213990295</v>
      </c>
      <c r="K852">
        <v>85.877452592122907</v>
      </c>
      <c r="L852">
        <v>77.2604723634512</v>
      </c>
      <c r="M852">
        <v>68.952040029956805</v>
      </c>
      <c r="N852">
        <v>62.413737108033402</v>
      </c>
      <c r="O852">
        <v>56.653438367686498</v>
      </c>
      <c r="P852">
        <v>51.438573809068203</v>
      </c>
      <c r="Q852">
        <v>46.537947218839498</v>
      </c>
      <c r="R852">
        <v>41.996539078265002</v>
      </c>
      <c r="S852">
        <v>37.891447137112998</v>
      </c>
      <c r="T852">
        <v>34.233266953528698</v>
      </c>
      <c r="U852">
        <v>30.9750036683178</v>
      </c>
      <c r="V852">
        <v>28.055928058800401</v>
      </c>
    </row>
    <row r="853" spans="1:22" x14ac:dyDescent="0.25">
      <c r="A853" s="12" t="s">
        <v>64</v>
      </c>
      <c r="B853" s="12" t="s">
        <v>66</v>
      </c>
      <c r="C853" s="12" t="s">
        <v>98</v>
      </c>
      <c r="D853">
        <v>91.795013994619396</v>
      </c>
      <c r="E853">
        <v>105.877456403629</v>
      </c>
      <c r="F853">
        <v>126.197929754512</v>
      </c>
      <c r="G853">
        <v>131.89108117350801</v>
      </c>
      <c r="H853">
        <v>126.66678948635</v>
      </c>
      <c r="I853">
        <v>139.092710612058</v>
      </c>
      <c r="J853">
        <v>153.21628054141499</v>
      </c>
      <c r="K853">
        <v>150.047629917135</v>
      </c>
      <c r="L853">
        <v>145.87269322235699</v>
      </c>
      <c r="M853">
        <v>140.924105934431</v>
      </c>
      <c r="N853">
        <v>141.11410280863001</v>
      </c>
      <c r="O853">
        <v>127.410033067835</v>
      </c>
      <c r="P853">
        <v>117.608432441452</v>
      </c>
      <c r="Q853">
        <v>107.539966604992</v>
      </c>
      <c r="R853">
        <v>97.169994366116896</v>
      </c>
      <c r="S853">
        <v>90.585109505868999</v>
      </c>
      <c r="T853">
        <v>82.920259722882804</v>
      </c>
      <c r="U853">
        <v>74.895887773031006</v>
      </c>
      <c r="V853">
        <v>67.155959562097493</v>
      </c>
    </row>
    <row r="854" spans="1:22" x14ac:dyDescent="0.25">
      <c r="A854" s="12" t="s">
        <v>64</v>
      </c>
      <c r="B854" s="12" t="s">
        <v>66</v>
      </c>
      <c r="C854" s="12" t="s">
        <v>99</v>
      </c>
      <c r="D854">
        <v>81.705086011773503</v>
      </c>
      <c r="E854">
        <v>88.977437215929697</v>
      </c>
      <c r="F854">
        <v>103.09269972908</v>
      </c>
      <c r="G854">
        <v>123.381884091278</v>
      </c>
      <c r="H854">
        <v>129.356561622258</v>
      </c>
      <c r="I854">
        <v>124.536739642512</v>
      </c>
      <c r="J854">
        <v>137.221434859911</v>
      </c>
      <c r="K854">
        <v>151.55497717409401</v>
      </c>
      <c r="L854">
        <v>148.653061019147</v>
      </c>
      <c r="M854">
        <v>144.69858988199201</v>
      </c>
      <c r="N854">
        <v>139.939903099953</v>
      </c>
      <c r="O854">
        <v>140.274556954405</v>
      </c>
      <c r="P854">
        <v>126.752228609422</v>
      </c>
      <c r="Q854">
        <v>117.09442827883301</v>
      </c>
      <c r="R854">
        <v>107.145829560172</v>
      </c>
      <c r="S854">
        <v>96.8753530842895</v>
      </c>
      <c r="T854">
        <v>90.361455171477303</v>
      </c>
      <c r="U854">
        <v>82.756836439615896</v>
      </c>
      <c r="V854">
        <v>74.782154711372399</v>
      </c>
    </row>
    <row r="855" spans="1:22" x14ac:dyDescent="0.25">
      <c r="A855" s="12" t="s">
        <v>64</v>
      </c>
      <c r="B855" s="12" t="s">
        <v>66</v>
      </c>
      <c r="C855" s="12" t="s">
        <v>100</v>
      </c>
      <c r="D855">
        <v>58.560495999190202</v>
      </c>
      <c r="E855">
        <v>77.694965126010302</v>
      </c>
      <c r="F855">
        <v>85.160736943510798</v>
      </c>
      <c r="G855">
        <v>99.262682364978602</v>
      </c>
      <c r="H855">
        <v>119.51990491245699</v>
      </c>
      <c r="I855">
        <v>125.906030134679</v>
      </c>
      <c r="J855">
        <v>121.66992740122301</v>
      </c>
      <c r="K855">
        <v>134.72705978487801</v>
      </c>
      <c r="L855">
        <v>149.312188578632</v>
      </c>
      <c r="M855">
        <v>146.770120716902</v>
      </c>
      <c r="N855">
        <v>143.117655920929</v>
      </c>
      <c r="O855">
        <v>138.62928702446399</v>
      </c>
      <c r="P855">
        <v>139.165539963078</v>
      </c>
      <c r="Q855">
        <v>125.89800411046301</v>
      </c>
      <c r="R855">
        <v>116.436175563787</v>
      </c>
      <c r="S855">
        <v>106.644375404592</v>
      </c>
      <c r="T855">
        <v>96.500344861444603</v>
      </c>
      <c r="U855">
        <v>90.073437355398795</v>
      </c>
      <c r="V855">
        <v>82.540456406371206</v>
      </c>
    </row>
    <row r="856" spans="1:22" x14ac:dyDescent="0.25">
      <c r="A856" s="12" t="s">
        <v>64</v>
      </c>
      <c r="B856" s="12" t="s">
        <v>66</v>
      </c>
      <c r="C856" s="12" t="s">
        <v>101</v>
      </c>
      <c r="D856">
        <v>43.826556000734797</v>
      </c>
      <c r="E856">
        <v>53.802405748878499</v>
      </c>
      <c r="F856">
        <v>72.218046688625805</v>
      </c>
      <c r="G856">
        <v>79.843463142746302</v>
      </c>
      <c r="H856">
        <v>93.936988807513998</v>
      </c>
      <c r="I856">
        <v>114.07306318492699</v>
      </c>
      <c r="J856">
        <v>121.03908405838</v>
      </c>
      <c r="K856">
        <v>117.642986817417</v>
      </c>
      <c r="L856">
        <v>131.15180358162601</v>
      </c>
      <c r="M856">
        <v>146.0389426703</v>
      </c>
      <c r="N856">
        <v>144.00475968710001</v>
      </c>
      <c r="O856">
        <v>140.798698152573</v>
      </c>
      <c r="P856">
        <v>136.71240145365499</v>
      </c>
      <c r="Q856">
        <v>137.539845544548</v>
      </c>
      <c r="R856">
        <v>124.652033932705</v>
      </c>
      <c r="S856">
        <v>115.473302398778</v>
      </c>
      <c r="T856">
        <v>105.90284571861601</v>
      </c>
      <c r="U856">
        <v>95.934019065089899</v>
      </c>
      <c r="V856">
        <v>89.623084693983103</v>
      </c>
    </row>
    <row r="857" spans="1:22" x14ac:dyDescent="0.25">
      <c r="A857" s="12" t="s">
        <v>64</v>
      </c>
      <c r="B857" s="12" t="s">
        <v>66</v>
      </c>
      <c r="C857" s="12" t="s">
        <v>102</v>
      </c>
      <c r="D857">
        <v>34.4299320012179</v>
      </c>
      <c r="E857">
        <v>37.965458372917901</v>
      </c>
      <c r="F857">
        <v>47.4754657664649</v>
      </c>
      <c r="G857">
        <v>64.714319402064703</v>
      </c>
      <c r="H857">
        <v>72.540194237121298</v>
      </c>
      <c r="I857">
        <v>86.515611982398994</v>
      </c>
      <c r="J857">
        <v>106.371301486286</v>
      </c>
      <c r="K857">
        <v>114.066553849355</v>
      </c>
      <c r="L857">
        <v>111.786172969741</v>
      </c>
      <c r="M857">
        <v>125.78484941467801</v>
      </c>
      <c r="N857">
        <v>141.01613129282799</v>
      </c>
      <c r="O857">
        <v>139.714930747446</v>
      </c>
      <c r="P857">
        <v>137.179650762813</v>
      </c>
      <c r="Q857">
        <v>133.69854915443901</v>
      </c>
      <c r="R857">
        <v>134.965971276559</v>
      </c>
      <c r="S857">
        <v>122.662448394401</v>
      </c>
      <c r="T857">
        <v>113.912979576654</v>
      </c>
      <c r="U857">
        <v>104.67293003314499</v>
      </c>
      <c r="V857">
        <v>94.964545928267597</v>
      </c>
    </row>
    <row r="858" spans="1:22" x14ac:dyDescent="0.25">
      <c r="A858" s="12" t="s">
        <v>64</v>
      </c>
      <c r="B858" s="12" t="s">
        <v>66</v>
      </c>
      <c r="C858" s="12" t="s">
        <v>103</v>
      </c>
      <c r="D858">
        <v>23.9014759993726</v>
      </c>
      <c r="E858">
        <v>27.0941274963129</v>
      </c>
      <c r="F858">
        <v>30.6818208968118</v>
      </c>
      <c r="G858">
        <v>39.343664963130699</v>
      </c>
      <c r="H858">
        <v>54.878920815494801</v>
      </c>
      <c r="I858">
        <v>62.868284920412101</v>
      </c>
      <c r="J858">
        <v>76.492107587508201</v>
      </c>
      <c r="K858">
        <v>95.750705765629107</v>
      </c>
      <c r="L858">
        <v>104.220630765934</v>
      </c>
      <c r="M858">
        <v>103.287695046626</v>
      </c>
      <c r="N858">
        <v>117.770831555318</v>
      </c>
      <c r="O858">
        <v>133.36171542253501</v>
      </c>
      <c r="P858">
        <v>133.11035072905599</v>
      </c>
      <c r="Q858">
        <v>131.54547142109601</v>
      </c>
      <c r="R858">
        <v>128.96065777684399</v>
      </c>
      <c r="S858">
        <v>130.86949348320499</v>
      </c>
      <c r="T858">
        <v>119.44411084231101</v>
      </c>
      <c r="U858">
        <v>111.326024751769</v>
      </c>
      <c r="V858">
        <v>102.570551163549</v>
      </c>
    </row>
    <row r="859" spans="1:22" x14ac:dyDescent="0.25">
      <c r="A859" s="12" t="s">
        <v>64</v>
      </c>
      <c r="B859" s="12" t="s">
        <v>66</v>
      </c>
      <c r="C859" s="12" t="s">
        <v>104</v>
      </c>
      <c r="D859">
        <v>13.145025001115</v>
      </c>
      <c r="E859">
        <v>16.193267082860899</v>
      </c>
      <c r="F859">
        <v>19.036447155491899</v>
      </c>
      <c r="G859">
        <v>22.351664538903499</v>
      </c>
      <c r="H859">
        <v>29.726564870793499</v>
      </c>
      <c r="I859">
        <v>42.943887158804799</v>
      </c>
      <c r="J859">
        <v>50.790380183986997</v>
      </c>
      <c r="K859">
        <v>63.614004118801297</v>
      </c>
      <c r="L859">
        <v>81.613369734216207</v>
      </c>
      <c r="M859">
        <v>90.665894184976196</v>
      </c>
      <c r="N859">
        <v>91.259919494456895</v>
      </c>
      <c r="O859">
        <v>106.056483728442</v>
      </c>
      <c r="P859">
        <v>121.953758127309</v>
      </c>
      <c r="Q859">
        <v>123.108523519535</v>
      </c>
      <c r="R859">
        <v>122.895934653327</v>
      </c>
      <c r="S859">
        <v>121.570969849253</v>
      </c>
      <c r="T859">
        <v>124.352395376537</v>
      </c>
      <c r="U859">
        <v>114.182107269426</v>
      </c>
      <c r="V859">
        <v>106.951106734433</v>
      </c>
    </row>
    <row r="860" spans="1:22" x14ac:dyDescent="0.25">
      <c r="A860" s="12" t="s">
        <v>64</v>
      </c>
      <c r="B860" s="12" t="s">
        <v>66</v>
      </c>
      <c r="C860" s="12" t="s">
        <v>105</v>
      </c>
      <c r="D860">
        <v>5.6180959998016897</v>
      </c>
      <c r="E860">
        <v>7.0787552658568096</v>
      </c>
      <c r="F860">
        <v>9.2144895884101903</v>
      </c>
      <c r="G860">
        <v>11.368948799697099</v>
      </c>
      <c r="H860">
        <v>14.0448052766272</v>
      </c>
      <c r="I860">
        <v>19.698179730773798</v>
      </c>
      <c r="J860">
        <v>29.876426240029598</v>
      </c>
      <c r="K860">
        <v>37.011618512647701</v>
      </c>
      <c r="L860">
        <v>48.197570819791999</v>
      </c>
      <c r="M860">
        <v>63.903450528000398</v>
      </c>
      <c r="N860">
        <v>73.028622990077295</v>
      </c>
      <c r="O860">
        <v>75.132671982204997</v>
      </c>
      <c r="P860">
        <v>89.778624260271997</v>
      </c>
      <c r="Q860">
        <v>105.64524705615599</v>
      </c>
      <c r="R860">
        <v>108.50679381316201</v>
      </c>
      <c r="S860">
        <v>109.99258504577099</v>
      </c>
      <c r="T860">
        <v>110.26394486391099</v>
      </c>
      <c r="U860">
        <v>114.031162526782</v>
      </c>
      <c r="V860">
        <v>105.535224639231</v>
      </c>
    </row>
    <row r="861" spans="1:22" x14ac:dyDescent="0.25">
      <c r="A861" s="12" t="s">
        <v>64</v>
      </c>
      <c r="B861" s="12" t="s">
        <v>66</v>
      </c>
      <c r="C861" s="12" t="s">
        <v>106</v>
      </c>
      <c r="D861">
        <v>1.6698989999387699</v>
      </c>
      <c r="E861">
        <v>2.1750825011965702</v>
      </c>
      <c r="F861">
        <v>2.9544099081613302</v>
      </c>
      <c r="G861">
        <v>4.1261011831212402</v>
      </c>
      <c r="H861">
        <v>5.4340421096259703</v>
      </c>
      <c r="I861">
        <v>7.2050217659436999</v>
      </c>
      <c r="J861">
        <v>10.8373574292785</v>
      </c>
      <c r="K861">
        <v>17.574628401540799</v>
      </c>
      <c r="L861">
        <v>23.1639837171975</v>
      </c>
      <c r="M861">
        <v>31.7489816195529</v>
      </c>
      <c r="N861">
        <v>43.994540902642598</v>
      </c>
      <c r="O861">
        <v>52.285916992921599</v>
      </c>
      <c r="P861">
        <v>55.528312905940503</v>
      </c>
      <c r="Q861">
        <v>69.005176327824699</v>
      </c>
      <c r="R861">
        <v>84.024600566319904</v>
      </c>
      <c r="S861">
        <v>88.529918859273806</v>
      </c>
      <c r="T861">
        <v>91.738094174763205</v>
      </c>
      <c r="U861">
        <v>93.572260435846403</v>
      </c>
      <c r="V861">
        <v>98.074152619459795</v>
      </c>
    </row>
    <row r="862" spans="1:22" x14ac:dyDescent="0.25">
      <c r="A862" s="12" t="s">
        <v>64</v>
      </c>
      <c r="B862" s="12" t="s">
        <v>66</v>
      </c>
      <c r="C862" s="12" t="s">
        <v>107</v>
      </c>
      <c r="D862">
        <v>0.27240399986834901</v>
      </c>
      <c r="E862">
        <v>0.41259105273845798</v>
      </c>
      <c r="F862">
        <v>0.59367528411944304</v>
      </c>
      <c r="G862">
        <v>0.88376971309436703</v>
      </c>
      <c r="H862">
        <v>1.3491543580270999</v>
      </c>
      <c r="I862">
        <v>1.93857721304591</v>
      </c>
      <c r="J862">
        <v>2.8047009912454901</v>
      </c>
      <c r="K862">
        <v>4.6272360097698799</v>
      </c>
      <c r="L862">
        <v>8.1662452901864597</v>
      </c>
      <c r="M862">
        <v>11.6693041966438</v>
      </c>
      <c r="N862">
        <v>17.093490719294401</v>
      </c>
      <c r="O862">
        <v>25.108909693026899</v>
      </c>
      <c r="P862">
        <v>31.497293378214799</v>
      </c>
      <c r="Q862">
        <v>34.9723270034088</v>
      </c>
      <c r="R862">
        <v>45.8481916995852</v>
      </c>
      <c r="S862">
        <v>58.596229032794099</v>
      </c>
      <c r="T862">
        <v>63.912883061581702</v>
      </c>
      <c r="U862">
        <v>67.994052686862602</v>
      </c>
      <c r="V862">
        <v>70.678725939451596</v>
      </c>
    </row>
    <row r="863" spans="1:22" x14ac:dyDescent="0.25">
      <c r="A863" s="12" t="s">
        <v>64</v>
      </c>
      <c r="B863" s="12" t="s">
        <v>66</v>
      </c>
      <c r="C863" s="12" t="s">
        <v>108</v>
      </c>
      <c r="D863">
        <v>165.978024</v>
      </c>
      <c r="E863">
        <v>148.14304340331401</v>
      </c>
      <c r="F863">
        <v>135.51716810236701</v>
      </c>
      <c r="G863">
        <v>123.068067527666</v>
      </c>
      <c r="H863">
        <v>110.527963723657</v>
      </c>
      <c r="I863">
        <v>102.40541995159199</v>
      </c>
      <c r="J863">
        <v>93.111844673247404</v>
      </c>
      <c r="K863">
        <v>83.539961742409901</v>
      </c>
      <c r="L863">
        <v>74.376933005295896</v>
      </c>
      <c r="M863">
        <v>67.175758037454997</v>
      </c>
      <c r="N863">
        <v>60.831502013030601</v>
      </c>
      <c r="O863">
        <v>55.107044069446601</v>
      </c>
      <c r="P863">
        <v>49.8280704141618</v>
      </c>
      <c r="Q863">
        <v>44.939365406079403</v>
      </c>
      <c r="R863">
        <v>40.521180000791396</v>
      </c>
      <c r="S863">
        <v>36.5858481080069</v>
      </c>
      <c r="T863">
        <v>33.081635418650599</v>
      </c>
      <c r="U863">
        <v>29.943550033035098</v>
      </c>
      <c r="V863">
        <v>27.1082000618348</v>
      </c>
    </row>
    <row r="864" spans="1:22" x14ac:dyDescent="0.25">
      <c r="A864" s="12" t="s">
        <v>64</v>
      </c>
      <c r="B864" s="12" t="s">
        <v>66</v>
      </c>
      <c r="C864" s="12" t="s">
        <v>109</v>
      </c>
      <c r="D864">
        <v>170.32202999999899</v>
      </c>
      <c r="E864">
        <v>164.12454917301901</v>
      </c>
      <c r="F864">
        <v>162.97511797409899</v>
      </c>
      <c r="G864">
        <v>145.87742153469699</v>
      </c>
      <c r="H864">
        <v>133.67130025834999</v>
      </c>
      <c r="I864">
        <v>121.569538550925</v>
      </c>
      <c r="J864">
        <v>109.328181094415</v>
      </c>
      <c r="K864">
        <v>101.397495171679</v>
      </c>
      <c r="L864">
        <v>92.267565185545294</v>
      </c>
      <c r="M864">
        <v>82.831158181104996</v>
      </c>
      <c r="N864">
        <v>73.775200710531195</v>
      </c>
      <c r="O864">
        <v>66.6683514664212</v>
      </c>
      <c r="P864">
        <v>60.420664516107102</v>
      </c>
      <c r="Q864">
        <v>54.7765799593179</v>
      </c>
      <c r="R864">
        <v>49.567079545533304</v>
      </c>
      <c r="S864">
        <v>44.740838407661499</v>
      </c>
      <c r="T864">
        <v>40.378851685877898</v>
      </c>
      <c r="U864">
        <v>36.493063194969899</v>
      </c>
      <c r="V864">
        <v>33.032150117594597</v>
      </c>
    </row>
    <row r="865" spans="1:22" x14ac:dyDescent="0.25">
      <c r="A865" s="12" t="s">
        <v>64</v>
      </c>
      <c r="B865" s="12" t="s">
        <v>66</v>
      </c>
      <c r="C865" s="12" t="s">
        <v>110</v>
      </c>
      <c r="D865">
        <v>1.45359999661753E-2</v>
      </c>
      <c r="E865">
        <v>2.0863453590839499E-2</v>
      </c>
      <c r="F865">
        <v>3.2215919540542599E-2</v>
      </c>
      <c r="G865">
        <v>4.8954258993636299E-2</v>
      </c>
      <c r="H865">
        <v>7.7400981884653997E-2</v>
      </c>
      <c r="I865">
        <v>0.12811765249298701</v>
      </c>
      <c r="J865">
        <v>0.20883880332544799</v>
      </c>
      <c r="K865">
        <v>0.347076206795427</v>
      </c>
      <c r="L865">
        <v>0.65052607836388099</v>
      </c>
      <c r="M865">
        <v>1.3648945448884</v>
      </c>
      <c r="N865">
        <v>2.3277313291291599</v>
      </c>
      <c r="O865">
        <v>3.8740977761277202</v>
      </c>
      <c r="P865">
        <v>6.5747825678022798</v>
      </c>
      <c r="Q865">
        <v>9.7702370451468905</v>
      </c>
      <c r="R865">
        <v>12.9714028188393</v>
      </c>
      <c r="S865">
        <v>19.2997775348021</v>
      </c>
      <c r="T865">
        <v>29.040587036869599</v>
      </c>
      <c r="U865">
        <v>38.941852024669799</v>
      </c>
      <c r="V865">
        <v>49.069790597817203</v>
      </c>
    </row>
    <row r="866" spans="1:22" x14ac:dyDescent="0.25">
      <c r="A866" s="12" t="s">
        <v>64</v>
      </c>
      <c r="B866" s="12" t="s">
        <v>66</v>
      </c>
      <c r="C866" s="12" t="s">
        <v>111</v>
      </c>
      <c r="D866">
        <v>173.65257899725</v>
      </c>
      <c r="E866">
        <v>169.350031815477</v>
      </c>
      <c r="F866">
        <v>163.37106488457201</v>
      </c>
      <c r="G866">
        <v>162.32760145196099</v>
      </c>
      <c r="H866">
        <v>145.36671014868</v>
      </c>
      <c r="I866">
        <v>133.27496930907401</v>
      </c>
      <c r="J866">
        <v>121.253372410606</v>
      </c>
      <c r="K866">
        <v>109.074299753554</v>
      </c>
      <c r="L866">
        <v>101.186953458153</v>
      </c>
      <c r="M866">
        <v>92.0896439092907</v>
      </c>
      <c r="N866">
        <v>82.680087915316406</v>
      </c>
      <c r="O866">
        <v>73.654313050313206</v>
      </c>
      <c r="P866">
        <v>66.572327960619205</v>
      </c>
      <c r="Q866">
        <v>60.345195681382698</v>
      </c>
      <c r="R866">
        <v>54.718316346058003</v>
      </c>
      <c r="S866">
        <v>49.523809842076801</v>
      </c>
      <c r="T866">
        <v>44.710946281074499</v>
      </c>
      <c r="U866">
        <v>40.360935487611997</v>
      </c>
      <c r="V866">
        <v>36.485690431977197</v>
      </c>
    </row>
    <row r="867" spans="1:22" x14ac:dyDescent="0.25">
      <c r="A867" s="12" t="s">
        <v>64</v>
      </c>
      <c r="B867" s="12" t="s">
        <v>66</v>
      </c>
      <c r="C867" s="12" t="s">
        <v>112</v>
      </c>
      <c r="D867">
        <v>173.40429485045601</v>
      </c>
      <c r="E867">
        <v>172.43429536254399</v>
      </c>
      <c r="F867">
        <v>168.38620719277699</v>
      </c>
      <c r="G867">
        <v>162.531999257596</v>
      </c>
      <c r="H867">
        <v>161.62052889275901</v>
      </c>
      <c r="I867">
        <v>144.79663286574899</v>
      </c>
      <c r="J867">
        <v>132.805180847163</v>
      </c>
      <c r="K867">
        <v>120.86991648042</v>
      </c>
      <c r="L867">
        <v>108.753633089147</v>
      </c>
      <c r="M867">
        <v>100.908416318688</v>
      </c>
      <c r="N867">
        <v>91.847806744661895</v>
      </c>
      <c r="O867">
        <v>82.483329992999998</v>
      </c>
      <c r="P867">
        <v>73.497898300383795</v>
      </c>
      <c r="Q867">
        <v>66.449596327912104</v>
      </c>
      <c r="R867">
        <v>60.250883305317103</v>
      </c>
      <c r="S867">
        <v>54.648164663953899</v>
      </c>
      <c r="T867">
        <v>49.4749565326766</v>
      </c>
      <c r="U867">
        <v>44.681237821822201</v>
      </c>
      <c r="V867">
        <v>40.3484587345175</v>
      </c>
    </row>
    <row r="868" spans="1:22" x14ac:dyDescent="0.25">
      <c r="A868" s="12" t="s">
        <v>64</v>
      </c>
      <c r="B868" s="12" t="s">
        <v>66</v>
      </c>
      <c r="C868" s="12" t="s">
        <v>113</v>
      </c>
      <c r="D868">
        <v>153.90900599774801</v>
      </c>
      <c r="E868">
        <v>170.75847407542699</v>
      </c>
      <c r="F868">
        <v>170.26194220335501</v>
      </c>
      <c r="G868">
        <v>166.23815710894999</v>
      </c>
      <c r="H868">
        <v>160.635351193736</v>
      </c>
      <c r="I868">
        <v>159.88948814916199</v>
      </c>
      <c r="J868">
        <v>143.21372135456201</v>
      </c>
      <c r="K868">
        <v>131.358865300753</v>
      </c>
      <c r="L868">
        <v>119.550121370928</v>
      </c>
      <c r="M868">
        <v>107.547497446557</v>
      </c>
      <c r="N868">
        <v>99.774657725911695</v>
      </c>
      <c r="O868">
        <v>90.886817669999004</v>
      </c>
      <c r="P868">
        <v>81.693558699300596</v>
      </c>
      <c r="Q868">
        <v>72.873684349858607</v>
      </c>
      <c r="R868">
        <v>65.975185083069405</v>
      </c>
      <c r="S868">
        <v>59.907968938582599</v>
      </c>
      <c r="T868">
        <v>54.4222067460666</v>
      </c>
      <c r="U868">
        <v>49.357109979278199</v>
      </c>
      <c r="V868">
        <v>44.665775405888603</v>
      </c>
    </row>
    <row r="869" spans="1:22" x14ac:dyDescent="0.25">
      <c r="A869" s="12" t="s">
        <v>64</v>
      </c>
      <c r="B869" s="12" t="s">
        <v>66</v>
      </c>
      <c r="C869" s="12" t="s">
        <v>114</v>
      </c>
      <c r="D869">
        <v>138.18816900558301</v>
      </c>
      <c r="E869">
        <v>151.369133130508</v>
      </c>
      <c r="F869">
        <v>168.630351374838</v>
      </c>
      <c r="G869">
        <v>168.09188051388199</v>
      </c>
      <c r="H869">
        <v>164.27257947721699</v>
      </c>
      <c r="I869">
        <v>158.90581021025599</v>
      </c>
      <c r="J869">
        <v>158.32105188283401</v>
      </c>
      <c r="K869">
        <v>141.787379459112</v>
      </c>
      <c r="L869">
        <v>130.050807841363</v>
      </c>
      <c r="M869">
        <v>118.363900406288</v>
      </c>
      <c r="N869">
        <v>106.46887896421499</v>
      </c>
      <c r="O869">
        <v>98.856696777613095</v>
      </c>
      <c r="P869">
        <v>90.120700910903494</v>
      </c>
      <c r="Q869">
        <v>81.079283944418606</v>
      </c>
      <c r="R869">
        <v>72.406327717370104</v>
      </c>
      <c r="S869">
        <v>65.6402514229612</v>
      </c>
      <c r="T869">
        <v>59.6894364047889</v>
      </c>
      <c r="U869">
        <v>54.307232251662199</v>
      </c>
      <c r="V869">
        <v>49.337301888181202</v>
      </c>
    </row>
    <row r="870" spans="1:22" x14ac:dyDescent="0.25">
      <c r="A870" s="12" t="s">
        <v>64</v>
      </c>
      <c r="B870" s="12" t="s">
        <v>66</v>
      </c>
      <c r="C870" s="12" t="s">
        <v>115</v>
      </c>
      <c r="D870">
        <v>141.946502994252</v>
      </c>
      <c r="E870">
        <v>135.99161328435699</v>
      </c>
      <c r="F870">
        <v>149.51750940481301</v>
      </c>
      <c r="G870">
        <v>166.75019780886001</v>
      </c>
      <c r="H870">
        <v>166.37888393375201</v>
      </c>
      <c r="I870">
        <v>162.74188478197701</v>
      </c>
      <c r="J870">
        <v>157.58192804177699</v>
      </c>
      <c r="K870">
        <v>157.151711542492</v>
      </c>
      <c r="L870">
        <v>140.735137428695</v>
      </c>
      <c r="M870">
        <v>129.10023115184501</v>
      </c>
      <c r="N870">
        <v>117.51185732022699</v>
      </c>
      <c r="O870">
        <v>105.767630540176</v>
      </c>
      <c r="P870">
        <v>98.271096233005693</v>
      </c>
      <c r="Q870">
        <v>89.644153819125705</v>
      </c>
      <c r="R870">
        <v>80.709943125620001</v>
      </c>
      <c r="S870">
        <v>72.1389033407835</v>
      </c>
      <c r="T870">
        <v>65.463033947820904</v>
      </c>
      <c r="U870">
        <v>59.591176594793403</v>
      </c>
      <c r="V870">
        <v>54.279348931057697</v>
      </c>
    </row>
    <row r="871" spans="1:22" x14ac:dyDescent="0.25">
      <c r="A871" s="12" t="s">
        <v>64</v>
      </c>
      <c r="B871" s="12" t="s">
        <v>66</v>
      </c>
      <c r="C871" s="12" t="s">
        <v>116</v>
      </c>
      <c r="D871">
        <v>135.47689606433201</v>
      </c>
      <c r="E871">
        <v>139.52887628002199</v>
      </c>
      <c r="F871">
        <v>134.01413442565701</v>
      </c>
      <c r="G871">
        <v>147.63441513618</v>
      </c>
      <c r="H871">
        <v>164.98320146131101</v>
      </c>
      <c r="I871">
        <v>164.804435514212</v>
      </c>
      <c r="J871">
        <v>161.37442344360099</v>
      </c>
      <c r="K871">
        <v>156.42921399168199</v>
      </c>
      <c r="L871">
        <v>156.13388274610301</v>
      </c>
      <c r="M871">
        <v>139.85132234913701</v>
      </c>
      <c r="N871">
        <v>128.32232146375</v>
      </c>
      <c r="O871">
        <v>116.875378832257</v>
      </c>
      <c r="P871">
        <v>105.257407649006</v>
      </c>
      <c r="Q871">
        <v>97.856756499450199</v>
      </c>
      <c r="R871">
        <v>89.318394936684498</v>
      </c>
      <c r="S871">
        <v>80.467309274467794</v>
      </c>
      <c r="T871">
        <v>71.972662836112804</v>
      </c>
      <c r="U871">
        <v>65.362350014000498</v>
      </c>
      <c r="V871">
        <v>59.547013779327699</v>
      </c>
    </row>
    <row r="872" spans="1:22" x14ac:dyDescent="0.25">
      <c r="A872" s="12" t="s">
        <v>64</v>
      </c>
      <c r="B872" s="12" t="s">
        <v>66</v>
      </c>
      <c r="C872" s="12" t="s">
        <v>117</v>
      </c>
      <c r="D872">
        <v>111.765920998149</v>
      </c>
      <c r="E872">
        <v>132.54754998574501</v>
      </c>
      <c r="F872">
        <v>136.949327675283</v>
      </c>
      <c r="G872">
        <v>131.74112829381301</v>
      </c>
      <c r="H872">
        <v>145.57369186497701</v>
      </c>
      <c r="I872">
        <v>163.051606256051</v>
      </c>
      <c r="J872">
        <v>163.12578458183799</v>
      </c>
      <c r="K872">
        <v>159.955021312209</v>
      </c>
      <c r="L872">
        <v>155.22981948267801</v>
      </c>
      <c r="M872">
        <v>155.08529692236101</v>
      </c>
      <c r="N872">
        <v>138.97460606310301</v>
      </c>
      <c r="O872">
        <v>127.609979046476</v>
      </c>
      <c r="P872">
        <v>116.307541113356</v>
      </c>
      <c r="Q872">
        <v>104.81409992778001</v>
      </c>
      <c r="R872">
        <v>97.506187627432396</v>
      </c>
      <c r="S872">
        <v>89.050647772177001</v>
      </c>
      <c r="T872">
        <v>80.274179651268298</v>
      </c>
      <c r="U872">
        <v>71.844150863442906</v>
      </c>
      <c r="V872">
        <v>65.286389278821105</v>
      </c>
    </row>
    <row r="873" spans="1:22" x14ac:dyDescent="0.25">
      <c r="A873" s="12" t="s">
        <v>64</v>
      </c>
      <c r="B873" s="12" t="s">
        <v>66</v>
      </c>
      <c r="C873" s="12" t="s">
        <v>118</v>
      </c>
      <c r="D873">
        <v>165.097365</v>
      </c>
      <c r="E873">
        <v>163.72214075231301</v>
      </c>
      <c r="F873">
        <v>146.48059751940499</v>
      </c>
      <c r="G873">
        <v>134.16521542101299</v>
      </c>
      <c r="H873">
        <v>121.967753557078</v>
      </c>
      <c r="I873">
        <v>109.658928592789</v>
      </c>
      <c r="J873">
        <v>101.68398803207199</v>
      </c>
      <c r="K873">
        <v>92.514950759492095</v>
      </c>
      <c r="L873">
        <v>83.046355738582506</v>
      </c>
      <c r="M873">
        <v>73.962231750891206</v>
      </c>
      <c r="N873">
        <v>66.8201498381096</v>
      </c>
      <c r="O873">
        <v>60.542997210204902</v>
      </c>
      <c r="P873">
        <v>54.874041212665702</v>
      </c>
      <c r="Q873">
        <v>49.642749050802699</v>
      </c>
      <c r="R873">
        <v>44.796522294496199</v>
      </c>
      <c r="S873">
        <v>40.416285410700198</v>
      </c>
      <c r="T873">
        <v>36.514088341422202</v>
      </c>
      <c r="U873">
        <v>33.038599778073802</v>
      </c>
      <c r="V873">
        <v>29.925272804217599</v>
      </c>
    </row>
    <row r="874" spans="1:22" x14ac:dyDescent="0.25">
      <c r="A874" s="12" t="s">
        <v>64</v>
      </c>
      <c r="B874" s="12" t="s">
        <v>66</v>
      </c>
      <c r="C874" s="12" t="s">
        <v>119</v>
      </c>
      <c r="D874">
        <v>95.747774999707801</v>
      </c>
      <c r="E874">
        <v>108.275331583558</v>
      </c>
      <c r="F874">
        <v>129.004530304317</v>
      </c>
      <c r="G874">
        <v>133.701087457043</v>
      </c>
      <c r="H874">
        <v>128.920941039833</v>
      </c>
      <c r="I874">
        <v>143.02059794687901</v>
      </c>
      <c r="J874">
        <v>160.67857543222601</v>
      </c>
      <c r="K874">
        <v>161.096811018219</v>
      </c>
      <c r="L874">
        <v>158.229323623017</v>
      </c>
      <c r="M874">
        <v>153.772348848462</v>
      </c>
      <c r="N874">
        <v>153.81693529403299</v>
      </c>
      <c r="O874">
        <v>137.96611791990301</v>
      </c>
      <c r="P874">
        <v>126.808540070158</v>
      </c>
      <c r="Q874">
        <v>115.67900457071499</v>
      </c>
      <c r="R874">
        <v>104.331574387194</v>
      </c>
      <c r="S874">
        <v>97.128185089491296</v>
      </c>
      <c r="T874">
        <v>88.765329852334503</v>
      </c>
      <c r="U874">
        <v>80.068277784168103</v>
      </c>
      <c r="V874">
        <v>71.7035688087213</v>
      </c>
    </row>
    <row r="875" spans="1:22" x14ac:dyDescent="0.25">
      <c r="A875" s="12" t="s">
        <v>64</v>
      </c>
      <c r="B875" s="12" t="s">
        <v>66</v>
      </c>
      <c r="C875" s="12" t="s">
        <v>120</v>
      </c>
      <c r="D875">
        <v>84.537542966069097</v>
      </c>
      <c r="E875">
        <v>91.183589094097002</v>
      </c>
      <c r="F875">
        <v>103.67838707022401</v>
      </c>
      <c r="G875">
        <v>124.27724194736</v>
      </c>
      <c r="H875">
        <v>129.33738182653201</v>
      </c>
      <c r="I875">
        <v>125.138243194881</v>
      </c>
      <c r="J875">
        <v>139.601402146704</v>
      </c>
      <c r="K875">
        <v>157.53403757348201</v>
      </c>
      <c r="L875">
        <v>158.37172889376399</v>
      </c>
      <c r="M875">
        <v>155.90716045693901</v>
      </c>
      <c r="N875">
        <v>151.805971262383</v>
      </c>
      <c r="O875">
        <v>152.120151508802</v>
      </c>
      <c r="P875">
        <v>136.639381560076</v>
      </c>
      <c r="Q875">
        <v>125.765264157332</v>
      </c>
      <c r="R875">
        <v>114.866961376072</v>
      </c>
      <c r="S875">
        <v>103.70959925119</v>
      </c>
      <c r="T875">
        <v>96.642235291019702</v>
      </c>
      <c r="U875">
        <v>88.397087774766305</v>
      </c>
      <c r="V875">
        <v>79.798360130053098</v>
      </c>
    </row>
    <row r="876" spans="1:22" x14ac:dyDescent="0.25">
      <c r="A876" s="12" t="s">
        <v>64</v>
      </c>
      <c r="B876" s="12" t="s">
        <v>66</v>
      </c>
      <c r="C876" s="12" t="s">
        <v>121</v>
      </c>
      <c r="D876">
        <v>57.743876003862702</v>
      </c>
      <c r="E876">
        <v>78.213209076567694</v>
      </c>
      <c r="F876">
        <v>85.021919068881502</v>
      </c>
      <c r="G876">
        <v>97.422020856212399</v>
      </c>
      <c r="H876">
        <v>117.73862532334</v>
      </c>
      <c r="I876">
        <v>123.315969087317</v>
      </c>
      <c r="J876">
        <v>119.95026072772301</v>
      </c>
      <c r="K876">
        <v>134.92225743437299</v>
      </c>
      <c r="L876">
        <v>153.14197925619001</v>
      </c>
      <c r="M876">
        <v>154.55014324642099</v>
      </c>
      <c r="N876">
        <v>152.635055099482</v>
      </c>
      <c r="O876">
        <v>149.046118002003</v>
      </c>
      <c r="P876">
        <v>149.75226696305299</v>
      </c>
      <c r="Q876">
        <v>134.804396300322</v>
      </c>
      <c r="R876">
        <v>124.331622637046</v>
      </c>
      <c r="S876">
        <v>113.750898743959</v>
      </c>
      <c r="T876">
        <v>102.85720021175401</v>
      </c>
      <c r="U876">
        <v>95.974087823668199</v>
      </c>
      <c r="V876">
        <v>87.887440307943507</v>
      </c>
    </row>
    <row r="877" spans="1:22" x14ac:dyDescent="0.25">
      <c r="A877" s="12" t="s">
        <v>64</v>
      </c>
      <c r="B877" s="12" t="s">
        <v>66</v>
      </c>
      <c r="C877" s="12" t="s">
        <v>122</v>
      </c>
      <c r="D877">
        <v>41.721409016008103</v>
      </c>
      <c r="E877">
        <v>50.812132692736199</v>
      </c>
      <c r="F877">
        <v>69.826296756827404</v>
      </c>
      <c r="G877">
        <v>76.810746255852905</v>
      </c>
      <c r="H877">
        <v>88.995819146471106</v>
      </c>
      <c r="I877">
        <v>108.806853333367</v>
      </c>
      <c r="J877">
        <v>115.117132663305</v>
      </c>
      <c r="K877">
        <v>112.922715096685</v>
      </c>
      <c r="L877">
        <v>128.421597115602</v>
      </c>
      <c r="M877">
        <v>146.91861350233799</v>
      </c>
      <c r="N877">
        <v>149.077903771731</v>
      </c>
      <c r="O877">
        <v>147.932817015099</v>
      </c>
      <c r="P877">
        <v>145.081736711688</v>
      </c>
      <c r="Q877">
        <v>146.33863915501999</v>
      </c>
      <c r="R877">
        <v>132.15804577144499</v>
      </c>
      <c r="S877">
        <v>122.249856934508</v>
      </c>
      <c r="T877">
        <v>112.124513848234</v>
      </c>
      <c r="U877">
        <v>101.60456299083999</v>
      </c>
      <c r="V877">
        <v>94.982352937035103</v>
      </c>
    </row>
    <row r="878" spans="1:22" x14ac:dyDescent="0.25">
      <c r="A878" s="12" t="s">
        <v>64</v>
      </c>
      <c r="B878" s="12" t="s">
        <v>66</v>
      </c>
      <c r="C878" s="12" t="s">
        <v>123</v>
      </c>
      <c r="D878">
        <v>31.0653079981346</v>
      </c>
      <c r="E878">
        <v>33.9994066823715</v>
      </c>
      <c r="F878">
        <v>42.237880854430998</v>
      </c>
      <c r="G878">
        <v>59.2887036948866</v>
      </c>
      <c r="H878">
        <v>66.346243452546801</v>
      </c>
      <c r="I878">
        <v>78.135902895625705</v>
      </c>
      <c r="J878">
        <v>97.151939447920995</v>
      </c>
      <c r="K878">
        <v>104.29286703989</v>
      </c>
      <c r="L878">
        <v>103.510273502689</v>
      </c>
      <c r="M878">
        <v>119.415747722741</v>
      </c>
      <c r="N878">
        <v>138.077348530096</v>
      </c>
      <c r="O878">
        <v>141.21124629013701</v>
      </c>
      <c r="P878">
        <v>141.123477737039</v>
      </c>
      <c r="Q878">
        <v>139.28612128658301</v>
      </c>
      <c r="R878">
        <v>141.299314614417</v>
      </c>
      <c r="S878">
        <v>128.20536045883401</v>
      </c>
      <c r="T878">
        <v>119.115007904325</v>
      </c>
      <c r="U878">
        <v>109.64755935709</v>
      </c>
      <c r="V878">
        <v>99.675319911931197</v>
      </c>
    </row>
    <row r="879" spans="1:22" x14ac:dyDescent="0.25">
      <c r="A879" s="12" t="s">
        <v>64</v>
      </c>
      <c r="B879" s="12" t="s">
        <v>66</v>
      </c>
      <c r="C879" s="12" t="s">
        <v>124</v>
      </c>
      <c r="D879">
        <v>19.897265995178699</v>
      </c>
      <c r="E879">
        <v>22.476681368799401</v>
      </c>
      <c r="F879">
        <v>25.348419318019399</v>
      </c>
      <c r="G879">
        <v>32.439726650556899</v>
      </c>
      <c r="H879">
        <v>46.814255159334202</v>
      </c>
      <c r="I879">
        <v>53.791587368414397</v>
      </c>
      <c r="J879">
        <v>64.886037508114001</v>
      </c>
      <c r="K879">
        <v>82.592033633959204</v>
      </c>
      <c r="L879">
        <v>90.425786467540803</v>
      </c>
      <c r="M879">
        <v>91.135739685083493</v>
      </c>
      <c r="N879">
        <v>107.17174462064401</v>
      </c>
      <c r="O879">
        <v>125.7867818268</v>
      </c>
      <c r="P879">
        <v>130.14081871482901</v>
      </c>
      <c r="Q879">
        <v>131.40759220511299</v>
      </c>
      <c r="R879">
        <v>130.905896007922</v>
      </c>
      <c r="S879">
        <v>133.895863083211</v>
      </c>
      <c r="T879">
        <v>122.336347411204</v>
      </c>
      <c r="U879">
        <v>114.39751125872399</v>
      </c>
      <c r="V879">
        <v>105.87324026326</v>
      </c>
    </row>
    <row r="880" spans="1:22" x14ac:dyDescent="0.25">
      <c r="A880" s="12" t="s">
        <v>64</v>
      </c>
      <c r="B880" s="12" t="s">
        <v>66</v>
      </c>
      <c r="C880" s="12" t="s">
        <v>125</v>
      </c>
      <c r="D880">
        <v>9.9476789998148902</v>
      </c>
      <c r="E880">
        <v>12.0721593847316</v>
      </c>
      <c r="F880">
        <v>14.1769540842119</v>
      </c>
      <c r="G880">
        <v>16.712308080515001</v>
      </c>
      <c r="H880">
        <v>22.2017652833899</v>
      </c>
      <c r="I880">
        <v>33.395131071747102</v>
      </c>
      <c r="J880">
        <v>39.879268994607898</v>
      </c>
      <c r="K880">
        <v>49.765626405332497</v>
      </c>
      <c r="L880">
        <v>65.331460091621395</v>
      </c>
      <c r="M880">
        <v>73.413044592677906</v>
      </c>
      <c r="N880">
        <v>75.526074789758695</v>
      </c>
      <c r="O880">
        <v>91.1551184861313</v>
      </c>
      <c r="P880">
        <v>109.327314723374</v>
      </c>
      <c r="Q880">
        <v>115.01936962297501</v>
      </c>
      <c r="R880">
        <v>117.886280969255</v>
      </c>
      <c r="S880">
        <v>119.001781369656</v>
      </c>
      <c r="T880">
        <v>123.212542439179</v>
      </c>
      <c r="U880">
        <v>113.72463763933401</v>
      </c>
      <c r="V880">
        <v>107.357206456776</v>
      </c>
    </row>
    <row r="881" spans="1:22" x14ac:dyDescent="0.25">
      <c r="A881" s="12" t="s">
        <v>64</v>
      </c>
      <c r="B881" s="12" t="s">
        <v>66</v>
      </c>
      <c r="C881" s="12" t="s">
        <v>126</v>
      </c>
      <c r="D881">
        <v>3.7252120000397699</v>
      </c>
      <c r="E881">
        <v>4.6793691526201098</v>
      </c>
      <c r="F881">
        <v>5.9883523474523299</v>
      </c>
      <c r="G881">
        <v>7.4489666547244804</v>
      </c>
      <c r="H881">
        <v>9.2513413729582901</v>
      </c>
      <c r="I881">
        <v>12.993924037021401</v>
      </c>
      <c r="J881">
        <v>20.689915115474101</v>
      </c>
      <c r="K881">
        <v>26.073768086202499</v>
      </c>
      <c r="L881">
        <v>34.024206670591298</v>
      </c>
      <c r="M881">
        <v>46.483118227528998</v>
      </c>
      <c r="N881">
        <v>54.076668007888301</v>
      </c>
      <c r="O881">
        <v>57.2343654527387</v>
      </c>
      <c r="P881">
        <v>71.599674635649194</v>
      </c>
      <c r="Q881">
        <v>88.536982495520107</v>
      </c>
      <c r="R881">
        <v>95.400174817861796</v>
      </c>
      <c r="S881">
        <v>99.859571059608001</v>
      </c>
      <c r="T881">
        <v>102.765180715865</v>
      </c>
      <c r="U881">
        <v>108.297058309747</v>
      </c>
      <c r="V881">
        <v>101.433253969756</v>
      </c>
    </row>
    <row r="882" spans="1:22" x14ac:dyDescent="0.25">
      <c r="A882" s="12" t="s">
        <v>64</v>
      </c>
      <c r="B882" s="12" t="s">
        <v>66</v>
      </c>
      <c r="C882" s="12" t="s">
        <v>127</v>
      </c>
      <c r="D882">
        <v>0.980270999999999</v>
      </c>
      <c r="E882">
        <v>1.24488946787272</v>
      </c>
      <c r="F882">
        <v>1.66255618376591</v>
      </c>
      <c r="G882">
        <v>2.2971595202582198</v>
      </c>
      <c r="H882">
        <v>3.0449942184419401</v>
      </c>
      <c r="I882">
        <v>4.0721491872078701</v>
      </c>
      <c r="J882">
        <v>6.1592810961034603</v>
      </c>
      <c r="K882">
        <v>10.5745537996021</v>
      </c>
      <c r="L882">
        <v>14.284564668800099</v>
      </c>
      <c r="M882">
        <v>19.746588228456002</v>
      </c>
      <c r="N882">
        <v>28.3997791372731</v>
      </c>
      <c r="O882">
        <v>34.628308510056101</v>
      </c>
      <c r="P882">
        <v>38.151249732216101</v>
      </c>
      <c r="Q882">
        <v>50.066769961134703</v>
      </c>
      <c r="R882">
        <v>64.582454744827203</v>
      </c>
      <c r="S882">
        <v>71.933478278668403</v>
      </c>
      <c r="T882">
        <v>77.586093704378399</v>
      </c>
      <c r="U882">
        <v>82.045329260515004</v>
      </c>
      <c r="V882">
        <v>88.651261049124599</v>
      </c>
    </row>
    <row r="883" spans="1:22" x14ac:dyDescent="0.25">
      <c r="A883" s="12" t="s">
        <v>64</v>
      </c>
      <c r="B883" s="12" t="s">
        <v>66</v>
      </c>
      <c r="C883" s="12" t="s">
        <v>128</v>
      </c>
      <c r="D883">
        <v>0.14224699939793101</v>
      </c>
      <c r="E883">
        <v>0.21255628002781801</v>
      </c>
      <c r="F883">
        <v>0.28878649951011498</v>
      </c>
      <c r="G883">
        <v>0.42184813331867099</v>
      </c>
      <c r="H883">
        <v>0.62876127877131605</v>
      </c>
      <c r="I883">
        <v>0.90981762677069</v>
      </c>
      <c r="J883">
        <v>1.33371764955429</v>
      </c>
      <c r="K883">
        <v>2.2192165822328902</v>
      </c>
      <c r="L883">
        <v>4.1759510969469797</v>
      </c>
      <c r="M883">
        <v>6.1530380393660904</v>
      </c>
      <c r="N883">
        <v>9.1481496199460501</v>
      </c>
      <c r="O883">
        <v>14.057717884318199</v>
      </c>
      <c r="P883">
        <v>18.266402740399599</v>
      </c>
      <c r="Q883">
        <v>21.260184862951199</v>
      </c>
      <c r="R883">
        <v>29.6865153004549</v>
      </c>
      <c r="S883">
        <v>40.497175599489303</v>
      </c>
      <c r="T883">
        <v>47.220488647525499</v>
      </c>
      <c r="U883">
        <v>53.056347832868703</v>
      </c>
      <c r="V883">
        <v>58.220851270369501</v>
      </c>
    </row>
    <row r="884" spans="1:22" x14ac:dyDescent="0.25">
      <c r="A884" s="12" t="s">
        <v>64</v>
      </c>
      <c r="B884" s="12" t="s">
        <v>76</v>
      </c>
      <c r="C884" s="12" t="s">
        <v>87</v>
      </c>
      <c r="D884">
        <v>26.201256000000001</v>
      </c>
      <c r="E884">
        <v>23.7494362173233</v>
      </c>
      <c r="F884">
        <v>21.754487297927898</v>
      </c>
      <c r="G884">
        <v>19.906823747819899</v>
      </c>
      <c r="H884">
        <v>17.892565484316201</v>
      </c>
      <c r="I884">
        <v>16.493759436558701</v>
      </c>
      <c r="J884">
        <v>14.929432631922801</v>
      </c>
      <c r="K884">
        <v>13.332329549780001</v>
      </c>
      <c r="L884">
        <v>11.7841110431727</v>
      </c>
      <c r="M884">
        <v>10.561603916767099</v>
      </c>
      <c r="N884">
        <v>9.46425748842349</v>
      </c>
      <c r="O884">
        <v>8.47343410680711</v>
      </c>
      <c r="P884">
        <v>7.5739986878157399</v>
      </c>
      <c r="Q884">
        <v>6.7640152229277604</v>
      </c>
      <c r="R884">
        <v>6.0460888867833598</v>
      </c>
      <c r="S884">
        <v>5.4210546512407696</v>
      </c>
      <c r="T884">
        <v>4.87960155110025</v>
      </c>
      <c r="U884">
        <v>4.40847811853327</v>
      </c>
      <c r="V884">
        <v>3.9915698482029098</v>
      </c>
    </row>
    <row r="885" spans="1:22" x14ac:dyDescent="0.25">
      <c r="A885" s="12" t="s">
        <v>64</v>
      </c>
      <c r="B885" s="12" t="s">
        <v>76</v>
      </c>
      <c r="C885" s="12" t="s">
        <v>88</v>
      </c>
      <c r="D885">
        <v>26.916491999999899</v>
      </c>
      <c r="E885">
        <v>26.855260584553101</v>
      </c>
      <c r="F885">
        <v>25.617876365041202</v>
      </c>
      <c r="G885">
        <v>23.181798690536802</v>
      </c>
      <c r="H885">
        <v>21.209039904333299</v>
      </c>
      <c r="I885">
        <v>19.407424588622401</v>
      </c>
      <c r="J885">
        <v>17.436349492111798</v>
      </c>
      <c r="K885">
        <v>16.0710879744063</v>
      </c>
      <c r="L885">
        <v>14.5417808858671</v>
      </c>
      <c r="M885">
        <v>12.9798260879853</v>
      </c>
      <c r="N885">
        <v>11.4635168099796</v>
      </c>
      <c r="O885">
        <v>10.2806277942826</v>
      </c>
      <c r="P885">
        <v>9.2362291655862396</v>
      </c>
      <c r="Q885">
        <v>8.29235159946073</v>
      </c>
      <c r="R885">
        <v>7.4342148265940002</v>
      </c>
      <c r="S885">
        <v>6.6611539814746097</v>
      </c>
      <c r="T885">
        <v>5.9760726841050298</v>
      </c>
      <c r="U885">
        <v>5.3800889759962498</v>
      </c>
      <c r="V885">
        <v>4.8644280173091303</v>
      </c>
    </row>
    <row r="886" spans="1:22" x14ac:dyDescent="0.25">
      <c r="A886" s="12" t="s">
        <v>64</v>
      </c>
      <c r="B886" s="12" t="s">
        <v>76</v>
      </c>
      <c r="C886" s="12" t="s">
        <v>89</v>
      </c>
      <c r="D886">
        <v>2.9149999998187098E-2</v>
      </c>
      <c r="E886">
        <v>5.0452014093581E-2</v>
      </c>
      <c r="F886">
        <v>7.8003373873443596E-2</v>
      </c>
      <c r="G886">
        <v>0.123817464690679</v>
      </c>
      <c r="H886">
        <v>0.19138685697057001</v>
      </c>
      <c r="I886">
        <v>0.27677899500282599</v>
      </c>
      <c r="J886">
        <v>0.40339839077565498</v>
      </c>
      <c r="K886">
        <v>0.61565931838982701</v>
      </c>
      <c r="L886">
        <v>0.99347272395224695</v>
      </c>
      <c r="M886">
        <v>1.6682175674208899</v>
      </c>
      <c r="N886">
        <v>2.6460470563512799</v>
      </c>
      <c r="O886">
        <v>4.0648907763455604</v>
      </c>
      <c r="P886">
        <v>5.7158580155893004</v>
      </c>
      <c r="Q886">
        <v>7.73908368580868</v>
      </c>
      <c r="R886">
        <v>10.2075181726234</v>
      </c>
      <c r="S886">
        <v>12.984711626820699</v>
      </c>
      <c r="T886">
        <v>15.298115717302901</v>
      </c>
      <c r="U886">
        <v>17.032455496587598</v>
      </c>
      <c r="V886">
        <v>18.265599625903501</v>
      </c>
    </row>
    <row r="887" spans="1:22" x14ac:dyDescent="0.25">
      <c r="A887" s="12" t="s">
        <v>64</v>
      </c>
      <c r="B887" s="12" t="s">
        <v>76</v>
      </c>
      <c r="C887" s="12" t="s">
        <v>90</v>
      </c>
      <c r="D887">
        <v>26.542565994536002</v>
      </c>
      <c r="E887">
        <v>26.766411470546402</v>
      </c>
      <c r="F887">
        <v>26.700201678031</v>
      </c>
      <c r="G887">
        <v>25.4648119455188</v>
      </c>
      <c r="H887">
        <v>23.044685494752301</v>
      </c>
      <c r="I887">
        <v>21.085032932883301</v>
      </c>
      <c r="J887">
        <v>19.294630968142901</v>
      </c>
      <c r="K887">
        <v>17.334365621683201</v>
      </c>
      <c r="L887">
        <v>15.976903047006401</v>
      </c>
      <c r="M887">
        <v>14.456019395834099</v>
      </c>
      <c r="N887">
        <v>12.902567233432899</v>
      </c>
      <c r="O887">
        <v>11.4013153290445</v>
      </c>
      <c r="P887">
        <v>10.231143592670399</v>
      </c>
      <c r="Q887">
        <v>9.19767004220075</v>
      </c>
      <c r="R887">
        <v>8.2633918073991008</v>
      </c>
      <c r="S887">
        <v>7.4137121696795303</v>
      </c>
      <c r="T887">
        <v>6.6481482158911902</v>
      </c>
      <c r="U887">
        <v>5.9696966954396604</v>
      </c>
      <c r="V887">
        <v>5.3796049382212203</v>
      </c>
    </row>
    <row r="888" spans="1:22" x14ac:dyDescent="0.25">
      <c r="A888" s="12" t="s">
        <v>64</v>
      </c>
      <c r="B888" s="12" t="s">
        <v>76</v>
      </c>
      <c r="C888" s="12" t="s">
        <v>91</v>
      </c>
      <c r="D888">
        <v>25.796201</v>
      </c>
      <c r="E888">
        <v>26.3776192364822</v>
      </c>
      <c r="F888">
        <v>26.592905075400999</v>
      </c>
      <c r="G888">
        <v>26.5216083347844</v>
      </c>
      <c r="H888">
        <v>25.3011735133075</v>
      </c>
      <c r="I888">
        <v>22.897355675832198</v>
      </c>
      <c r="J888">
        <v>20.9513388024818</v>
      </c>
      <c r="K888">
        <v>19.172620616019799</v>
      </c>
      <c r="L888">
        <v>17.2234302261813</v>
      </c>
      <c r="M888">
        <v>15.874193991392</v>
      </c>
      <c r="N888">
        <v>14.3621271759216</v>
      </c>
      <c r="O888">
        <v>12.8266822242713</v>
      </c>
      <c r="P888">
        <v>11.3411960427023</v>
      </c>
      <c r="Q888">
        <v>10.1843483969673</v>
      </c>
      <c r="R888">
        <v>9.1623764357731101</v>
      </c>
      <c r="S888">
        <v>8.2382203139284993</v>
      </c>
      <c r="T888">
        <v>7.3974692181709596</v>
      </c>
      <c r="U888">
        <v>6.6399345910658099</v>
      </c>
      <c r="V888">
        <v>5.9687720103086104</v>
      </c>
    </row>
    <row r="889" spans="1:22" x14ac:dyDescent="0.25">
      <c r="A889" s="12" t="s">
        <v>64</v>
      </c>
      <c r="B889" s="12" t="s">
        <v>76</v>
      </c>
      <c r="C889" s="12" t="s">
        <v>92</v>
      </c>
      <c r="D889">
        <v>24.671188999845899</v>
      </c>
      <c r="E889">
        <v>25.2077063058214</v>
      </c>
      <c r="F889">
        <v>25.680993580388101</v>
      </c>
      <c r="G889">
        <v>25.804432678797902</v>
      </c>
      <c r="H889">
        <v>25.762213305906901</v>
      </c>
      <c r="I889">
        <v>24.5849820563508</v>
      </c>
      <c r="J889">
        <v>22.2315792539376</v>
      </c>
      <c r="K889">
        <v>20.330277162502099</v>
      </c>
      <c r="L889">
        <v>18.591503847376</v>
      </c>
      <c r="M889">
        <v>16.682564689457202</v>
      </c>
      <c r="N889">
        <v>15.3641731462404</v>
      </c>
      <c r="O889">
        <v>13.942784019802099</v>
      </c>
      <c r="P889">
        <v>12.492138264630499</v>
      </c>
      <c r="Q889">
        <v>11.081556714213001</v>
      </c>
      <c r="R889">
        <v>9.9892376569901504</v>
      </c>
      <c r="S889">
        <v>9.0235057578718791</v>
      </c>
      <c r="T889">
        <v>8.1497906742152004</v>
      </c>
      <c r="U889">
        <v>7.3546041923965397</v>
      </c>
      <c r="V889">
        <v>6.6387001902146601</v>
      </c>
    </row>
    <row r="890" spans="1:22" x14ac:dyDescent="0.25">
      <c r="A890" s="12" t="s">
        <v>64</v>
      </c>
      <c r="B890" s="12" t="s">
        <v>76</v>
      </c>
      <c r="C890" s="12" t="s">
        <v>93</v>
      </c>
      <c r="D890">
        <v>22.892922999861199</v>
      </c>
      <c r="E890">
        <v>23.9172562869011</v>
      </c>
      <c r="F890">
        <v>24.335953373917501</v>
      </c>
      <c r="G890">
        <v>24.645744040452499</v>
      </c>
      <c r="H890">
        <v>24.768054766700899</v>
      </c>
      <c r="I890">
        <v>24.745227756826999</v>
      </c>
      <c r="J890">
        <v>23.623344179237101</v>
      </c>
      <c r="K890">
        <v>21.3334722260417</v>
      </c>
      <c r="L890">
        <v>19.493856656206098</v>
      </c>
      <c r="M890">
        <v>17.8126951618327</v>
      </c>
      <c r="N890">
        <v>15.9620030886613</v>
      </c>
      <c r="O890">
        <v>14.7656843827623</v>
      </c>
      <c r="P890">
        <v>13.4595397230201</v>
      </c>
      <c r="Q890">
        <v>12.117638897028399</v>
      </c>
      <c r="R890">
        <v>10.8036552681549</v>
      </c>
      <c r="S890">
        <v>9.79366992608103</v>
      </c>
      <c r="T890">
        <v>8.8998149757412097</v>
      </c>
      <c r="U890">
        <v>8.0903254030357399</v>
      </c>
      <c r="V890">
        <v>7.35289080601944</v>
      </c>
    </row>
    <row r="891" spans="1:22" x14ac:dyDescent="0.25">
      <c r="A891" s="12" t="s">
        <v>64</v>
      </c>
      <c r="B891" s="12" t="s">
        <v>76</v>
      </c>
      <c r="C891" s="12" t="s">
        <v>94</v>
      </c>
      <c r="D891">
        <v>20.896378999864002</v>
      </c>
      <c r="E891">
        <v>22.287082386188299</v>
      </c>
      <c r="F891">
        <v>23.256195948170401</v>
      </c>
      <c r="G891">
        <v>23.575717793717601</v>
      </c>
      <c r="H891">
        <v>23.8420822375416</v>
      </c>
      <c r="I891">
        <v>23.971950485643699</v>
      </c>
      <c r="J891">
        <v>23.965385630925802</v>
      </c>
      <c r="K891">
        <v>22.886455949973399</v>
      </c>
      <c r="L891">
        <v>20.647793383286299</v>
      </c>
      <c r="M891">
        <v>18.858909216991002</v>
      </c>
      <c r="N891">
        <v>17.2249707910422</v>
      </c>
      <c r="O891">
        <v>15.4861857341487</v>
      </c>
      <c r="P891">
        <v>14.3772492506913</v>
      </c>
      <c r="Q891">
        <v>13.153256967813199</v>
      </c>
      <c r="R891">
        <v>11.8886260400757</v>
      </c>
      <c r="S891">
        <v>10.6433592277951</v>
      </c>
      <c r="T891">
        <v>9.6922802038219</v>
      </c>
      <c r="U891">
        <v>8.8505055483994504</v>
      </c>
      <c r="V891">
        <v>8.0878456177123095</v>
      </c>
    </row>
    <row r="892" spans="1:22" x14ac:dyDescent="0.25">
      <c r="A892" s="12" t="s">
        <v>64</v>
      </c>
      <c r="B892" s="12" t="s">
        <v>76</v>
      </c>
      <c r="C892" s="12" t="s">
        <v>95</v>
      </c>
      <c r="D892">
        <v>19.103134999995099</v>
      </c>
      <c r="E892">
        <v>20.4170073765609</v>
      </c>
      <c r="F892">
        <v>21.767745793514599</v>
      </c>
      <c r="G892">
        <v>22.705130677204501</v>
      </c>
      <c r="H892">
        <v>23.014421444881499</v>
      </c>
      <c r="I892">
        <v>23.260255003667599</v>
      </c>
      <c r="J892">
        <v>23.403983747621002</v>
      </c>
      <c r="K892">
        <v>23.412500234455599</v>
      </c>
      <c r="L892">
        <v>22.366825802631499</v>
      </c>
      <c r="M892">
        <v>20.167227273131299</v>
      </c>
      <c r="N892">
        <v>18.416435888926401</v>
      </c>
      <c r="O892">
        <v>16.865334673636301</v>
      </c>
      <c r="P892">
        <v>15.200440784445901</v>
      </c>
      <c r="Q892">
        <v>14.149844950717601</v>
      </c>
      <c r="R892">
        <v>12.980153014724101</v>
      </c>
      <c r="S892">
        <v>11.7659083789582</v>
      </c>
      <c r="T892">
        <v>10.5653241415406</v>
      </c>
      <c r="U892">
        <v>9.6533352613234999</v>
      </c>
      <c r="V892">
        <v>8.8467274920938106</v>
      </c>
    </row>
    <row r="893" spans="1:22" x14ac:dyDescent="0.25">
      <c r="A893" s="12" t="s">
        <v>64</v>
      </c>
      <c r="B893" s="12" t="s">
        <v>76</v>
      </c>
      <c r="C893" s="12" t="s">
        <v>96</v>
      </c>
      <c r="D893">
        <v>17.485186999988102</v>
      </c>
      <c r="E893">
        <v>18.701291075548902</v>
      </c>
      <c r="F893">
        <v>19.981984404419499</v>
      </c>
      <c r="G893">
        <v>21.317537947404499</v>
      </c>
      <c r="H893">
        <v>22.277340433580498</v>
      </c>
      <c r="I893">
        <v>22.592697016154101</v>
      </c>
      <c r="J893">
        <v>22.8373722758319</v>
      </c>
      <c r="K893">
        <v>22.9994247849652</v>
      </c>
      <c r="L893">
        <v>23.024110121872699</v>
      </c>
      <c r="M893">
        <v>22.005430511663601</v>
      </c>
      <c r="N893">
        <v>19.837318727519602</v>
      </c>
      <c r="O893">
        <v>18.149639153214601</v>
      </c>
      <c r="P893">
        <v>16.653132352618002</v>
      </c>
      <c r="Q893">
        <v>15.036503563957201</v>
      </c>
      <c r="R893">
        <v>14.0241501643928</v>
      </c>
      <c r="S893">
        <v>12.8892858951228</v>
      </c>
      <c r="T893">
        <v>11.7066262755203</v>
      </c>
      <c r="U893">
        <v>10.534348808152201</v>
      </c>
      <c r="V893">
        <v>9.6475227532174195</v>
      </c>
    </row>
    <row r="894" spans="1:22" x14ac:dyDescent="0.25">
      <c r="A894" s="12" t="s">
        <v>64</v>
      </c>
      <c r="B894" s="12" t="s">
        <v>76</v>
      </c>
      <c r="C894" s="12" t="s">
        <v>97</v>
      </c>
      <c r="D894">
        <v>27.067861999999899</v>
      </c>
      <c r="E894">
        <v>25.832053554013601</v>
      </c>
      <c r="F894">
        <v>23.3959069434238</v>
      </c>
      <c r="G894">
        <v>21.405935831652702</v>
      </c>
      <c r="H894">
        <v>19.588994104543399</v>
      </c>
      <c r="I894">
        <v>17.602941758447699</v>
      </c>
      <c r="J894">
        <v>16.2261169066891</v>
      </c>
      <c r="K894">
        <v>14.684379156019499</v>
      </c>
      <c r="L894">
        <v>13.109653239018201</v>
      </c>
      <c r="M894">
        <v>11.581627031317</v>
      </c>
      <c r="N894">
        <v>10.376863847638401</v>
      </c>
      <c r="O894">
        <v>9.3134881139589307</v>
      </c>
      <c r="P894">
        <v>8.3527956214476298</v>
      </c>
      <c r="Q894">
        <v>7.4798304271076601</v>
      </c>
      <c r="R894">
        <v>6.6934727401126501</v>
      </c>
      <c r="S894">
        <v>5.9965008504578003</v>
      </c>
      <c r="T894">
        <v>5.38991148871325</v>
      </c>
      <c r="U894">
        <v>4.86474034176707</v>
      </c>
      <c r="V894">
        <v>4.4080258159400101</v>
      </c>
    </row>
    <row r="895" spans="1:22" x14ac:dyDescent="0.25">
      <c r="A895" s="12" t="s">
        <v>64</v>
      </c>
      <c r="B895" s="12" t="s">
        <v>76</v>
      </c>
      <c r="C895" s="12" t="s">
        <v>98</v>
      </c>
      <c r="D895">
        <v>14.7003420028066</v>
      </c>
      <c r="E895">
        <v>17.086991228491598</v>
      </c>
      <c r="F895">
        <v>18.2941721870138</v>
      </c>
      <c r="G895">
        <v>19.5608650532978</v>
      </c>
      <c r="H895">
        <v>20.9195992414259</v>
      </c>
      <c r="I895">
        <v>21.909767040158201</v>
      </c>
      <c r="J895">
        <v>22.244474559654002</v>
      </c>
      <c r="K895">
        <v>22.4997043099238</v>
      </c>
      <c r="L895">
        <v>22.683274931562799</v>
      </c>
      <c r="M895">
        <v>22.7262347761739</v>
      </c>
      <c r="N895">
        <v>21.733218834123601</v>
      </c>
      <c r="O895">
        <v>19.6183256716557</v>
      </c>
      <c r="P895">
        <v>17.977089394872401</v>
      </c>
      <c r="Q895">
        <v>16.5199523151169</v>
      </c>
      <c r="R895">
        <v>14.937542559438</v>
      </c>
      <c r="S895">
        <v>13.951497206413899</v>
      </c>
      <c r="T895">
        <v>12.8396846142646</v>
      </c>
      <c r="U895">
        <v>11.6782253236748</v>
      </c>
      <c r="V895">
        <v>10.5250879999665</v>
      </c>
    </row>
    <row r="896" spans="1:22" x14ac:dyDescent="0.25">
      <c r="A896" s="12" t="s">
        <v>64</v>
      </c>
      <c r="B896" s="12" t="s">
        <v>76</v>
      </c>
      <c r="C896" s="12" t="s">
        <v>99</v>
      </c>
      <c r="D896">
        <v>12.2285959978318</v>
      </c>
      <c r="E896">
        <v>14.280662767346501</v>
      </c>
      <c r="F896">
        <v>16.647350232395901</v>
      </c>
      <c r="G896">
        <v>17.856045293231102</v>
      </c>
      <c r="H896">
        <v>19.142567436240899</v>
      </c>
      <c r="I896">
        <v>20.532219780473401</v>
      </c>
      <c r="J896">
        <v>21.5624839037261</v>
      </c>
      <c r="K896">
        <v>21.9267965733472</v>
      </c>
      <c r="L896">
        <v>22.202260868411201</v>
      </c>
      <c r="M896">
        <v>22.4111670809754</v>
      </c>
      <c r="N896">
        <v>22.475904182095601</v>
      </c>
      <c r="O896">
        <v>21.5267977332784</v>
      </c>
      <c r="P896">
        <v>19.457252248927102</v>
      </c>
      <c r="Q896">
        <v>17.8539843253578</v>
      </c>
      <c r="R896">
        <v>16.428164194705101</v>
      </c>
      <c r="S896">
        <v>14.871246382098301</v>
      </c>
      <c r="T896">
        <v>13.9036275222408</v>
      </c>
      <c r="U896">
        <v>12.808755771126</v>
      </c>
      <c r="V896">
        <v>11.6629494457337</v>
      </c>
    </row>
    <row r="897" spans="1:22" x14ac:dyDescent="0.25">
      <c r="A897" s="12" t="s">
        <v>64</v>
      </c>
      <c r="B897" s="12" t="s">
        <v>76</v>
      </c>
      <c r="C897" s="12" t="s">
        <v>100</v>
      </c>
      <c r="D897">
        <v>9.3711259984630395</v>
      </c>
      <c r="E897">
        <v>11.732829601206699</v>
      </c>
      <c r="F897">
        <v>13.7698089986895</v>
      </c>
      <c r="G897">
        <v>16.119131969364599</v>
      </c>
      <c r="H897">
        <v>17.356823419870601</v>
      </c>
      <c r="I897">
        <v>18.6764400942264</v>
      </c>
      <c r="J897">
        <v>20.106697031663799</v>
      </c>
      <c r="K897">
        <v>21.189345997819199</v>
      </c>
      <c r="L897">
        <v>21.5966414752418</v>
      </c>
      <c r="M897">
        <v>21.9031656158818</v>
      </c>
      <c r="N897">
        <v>22.1449039460832</v>
      </c>
      <c r="O897">
        <v>22.2525217917139</v>
      </c>
      <c r="P897">
        <v>21.347972069341701</v>
      </c>
      <c r="Q897">
        <v>19.322198268394999</v>
      </c>
      <c r="R897">
        <v>17.7537180963952</v>
      </c>
      <c r="S897">
        <v>16.353644635385699</v>
      </c>
      <c r="T897">
        <v>14.8157984142407</v>
      </c>
      <c r="U897">
        <v>13.863033606000201</v>
      </c>
      <c r="V897">
        <v>12.7820731240106</v>
      </c>
    </row>
    <row r="898" spans="1:22" x14ac:dyDescent="0.25">
      <c r="A898" s="12" t="s">
        <v>64</v>
      </c>
      <c r="B898" s="12" t="s">
        <v>76</v>
      </c>
      <c r="C898" s="12" t="s">
        <v>101</v>
      </c>
      <c r="D898">
        <v>7.3051339977673599</v>
      </c>
      <c r="E898">
        <v>8.7965596223679299</v>
      </c>
      <c r="F898">
        <v>11.1037713361413</v>
      </c>
      <c r="G898">
        <v>13.126489776205201</v>
      </c>
      <c r="H898">
        <v>15.471852270206</v>
      </c>
      <c r="I898">
        <v>16.7548825005059</v>
      </c>
      <c r="J898">
        <v>18.129136220752802</v>
      </c>
      <c r="K898">
        <v>19.611465251130401</v>
      </c>
      <c r="L898">
        <v>20.763849951108899</v>
      </c>
      <c r="M898">
        <v>21.230552429041001</v>
      </c>
      <c r="N898">
        <v>21.583530402878399</v>
      </c>
      <c r="O898">
        <v>21.8802896503353</v>
      </c>
      <c r="P898">
        <v>22.034728193155601</v>
      </c>
      <c r="Q898">
        <v>21.177282703785099</v>
      </c>
      <c r="R898">
        <v>19.1964502319302</v>
      </c>
      <c r="S898">
        <v>17.657077810744202</v>
      </c>
      <c r="T898">
        <v>16.274631114815602</v>
      </c>
      <c r="U898">
        <v>14.7521476118742</v>
      </c>
      <c r="V898">
        <v>13.810714833490399</v>
      </c>
    </row>
    <row r="899" spans="1:22" x14ac:dyDescent="0.25">
      <c r="A899" s="12" t="s">
        <v>64</v>
      </c>
      <c r="B899" s="12" t="s">
        <v>76</v>
      </c>
      <c r="C899" s="12" t="s">
        <v>102</v>
      </c>
      <c r="D899">
        <v>5.7555559998168802</v>
      </c>
      <c r="E899">
        <v>6.6056574489233402</v>
      </c>
      <c r="F899">
        <v>8.0583261080114799</v>
      </c>
      <c r="G899">
        <v>10.292086113741</v>
      </c>
      <c r="H899">
        <v>12.303208661366201</v>
      </c>
      <c r="I899">
        <v>14.647407418775099</v>
      </c>
      <c r="J899">
        <v>15.989792264124601</v>
      </c>
      <c r="K899">
        <v>17.426345286638</v>
      </c>
      <c r="L899">
        <v>18.972720773148399</v>
      </c>
      <c r="M899">
        <v>20.2135763423071</v>
      </c>
      <c r="N899">
        <v>20.7610424145793</v>
      </c>
      <c r="O899">
        <v>21.188458717853401</v>
      </c>
      <c r="P899">
        <v>21.552660636450302</v>
      </c>
      <c r="Q899">
        <v>21.764347314533602</v>
      </c>
      <c r="R899">
        <v>20.963385377171299</v>
      </c>
      <c r="S899">
        <v>19.029336127152899</v>
      </c>
      <c r="T899">
        <v>17.5137802795882</v>
      </c>
      <c r="U899">
        <v>16.149411800418001</v>
      </c>
      <c r="V899">
        <v>14.6436508490135</v>
      </c>
    </row>
    <row r="900" spans="1:22" x14ac:dyDescent="0.25">
      <c r="A900" s="12" t="s">
        <v>64</v>
      </c>
      <c r="B900" s="12" t="s">
        <v>76</v>
      </c>
      <c r="C900" s="12" t="s">
        <v>103</v>
      </c>
      <c r="D900">
        <v>4.2474089984218004</v>
      </c>
      <c r="E900">
        <v>4.9001595992633797</v>
      </c>
      <c r="F900">
        <v>5.7338773433005201</v>
      </c>
      <c r="G900">
        <v>7.1228031123856601</v>
      </c>
      <c r="H900">
        <v>9.25445984316449</v>
      </c>
      <c r="I900">
        <v>11.2377762243307</v>
      </c>
      <c r="J900">
        <v>13.568593591229</v>
      </c>
      <c r="K900">
        <v>14.978064336248201</v>
      </c>
      <c r="L900">
        <v>16.489677810974001</v>
      </c>
      <c r="M900">
        <v>18.108759154460198</v>
      </c>
      <c r="N900">
        <v>19.464144211492201</v>
      </c>
      <c r="O900">
        <v>20.124979891190101</v>
      </c>
      <c r="P900">
        <v>20.6486914353255</v>
      </c>
      <c r="Q900">
        <v>21.096742898972899</v>
      </c>
      <c r="R900">
        <v>21.380103395637502</v>
      </c>
      <c r="S900">
        <v>20.633914877088301</v>
      </c>
      <c r="T900">
        <v>18.7429010399362</v>
      </c>
      <c r="U900">
        <v>17.255267992087202</v>
      </c>
      <c r="V900">
        <v>15.913024246636001</v>
      </c>
    </row>
    <row r="901" spans="1:22" x14ac:dyDescent="0.25">
      <c r="A901" s="12" t="s">
        <v>64</v>
      </c>
      <c r="B901" s="12" t="s">
        <v>76</v>
      </c>
      <c r="C901" s="12" t="s">
        <v>104</v>
      </c>
      <c r="D901">
        <v>2.8477119992825801</v>
      </c>
      <c r="E901">
        <v>3.28140432462697</v>
      </c>
      <c r="F901">
        <v>3.8880186448291099</v>
      </c>
      <c r="G901">
        <v>4.6703851895819</v>
      </c>
      <c r="H901">
        <v>5.9498851260378904</v>
      </c>
      <c r="I901">
        <v>7.91552807361135</v>
      </c>
      <c r="J901">
        <v>9.8232017693427593</v>
      </c>
      <c r="K901">
        <v>12.090576560646401</v>
      </c>
      <c r="L901">
        <v>13.561131835715001</v>
      </c>
      <c r="M901">
        <v>15.1446211580481</v>
      </c>
      <c r="N901">
        <v>16.840878521329699</v>
      </c>
      <c r="O901">
        <v>18.337831129820898</v>
      </c>
      <c r="P901">
        <v>19.150095349330101</v>
      </c>
      <c r="Q901">
        <v>19.804262336699999</v>
      </c>
      <c r="R901">
        <v>20.365883543554599</v>
      </c>
      <c r="S901">
        <v>20.717139985790801</v>
      </c>
      <c r="T901">
        <v>20.012779166333502</v>
      </c>
      <c r="U901">
        <v>18.190119157793401</v>
      </c>
      <c r="V901">
        <v>16.750645687118901</v>
      </c>
    </row>
    <row r="902" spans="1:22" x14ac:dyDescent="0.25">
      <c r="A902" s="12" t="s">
        <v>64</v>
      </c>
      <c r="B902" s="12" t="s">
        <v>76</v>
      </c>
      <c r="C902" s="12" t="s">
        <v>105</v>
      </c>
      <c r="D902">
        <v>1.49802999979496</v>
      </c>
      <c r="E902">
        <v>1.8982687927198301</v>
      </c>
      <c r="F902">
        <v>2.2694678179626799</v>
      </c>
      <c r="G902">
        <v>2.7857852021776699</v>
      </c>
      <c r="H902">
        <v>3.4669166539904199</v>
      </c>
      <c r="I902">
        <v>4.5661175522831501</v>
      </c>
      <c r="J902">
        <v>6.27136391465217</v>
      </c>
      <c r="K902">
        <v>8.0248312507987993</v>
      </c>
      <c r="L902">
        <v>10.148133552143801</v>
      </c>
      <c r="M902">
        <v>11.638656240372001</v>
      </c>
      <c r="N902">
        <v>13.2667014814875</v>
      </c>
      <c r="O902">
        <v>15.0215065868185</v>
      </c>
      <c r="P902">
        <v>16.669407401028899</v>
      </c>
      <c r="Q902">
        <v>17.6649326491853</v>
      </c>
      <c r="R902">
        <v>18.480727789979898</v>
      </c>
      <c r="S902">
        <v>19.133751866016599</v>
      </c>
      <c r="T902">
        <v>19.498307621468101</v>
      </c>
      <c r="U902">
        <v>18.851411749314799</v>
      </c>
      <c r="V902">
        <v>17.1443920479593</v>
      </c>
    </row>
    <row r="903" spans="1:22" x14ac:dyDescent="0.25">
      <c r="A903" s="12" t="s">
        <v>64</v>
      </c>
      <c r="B903" s="12" t="s">
        <v>76</v>
      </c>
      <c r="C903" s="12" t="s">
        <v>106</v>
      </c>
      <c r="D903">
        <v>0.58313699991013801</v>
      </c>
      <c r="E903">
        <v>0.80333751493838901</v>
      </c>
      <c r="F903">
        <v>1.07085464636412</v>
      </c>
      <c r="G903">
        <v>1.3410141593017599</v>
      </c>
      <c r="H903">
        <v>1.7244844935941801</v>
      </c>
      <c r="I903">
        <v>2.2423131520586699</v>
      </c>
      <c r="J903">
        <v>3.0825501712954599</v>
      </c>
      <c r="K903">
        <v>4.4351986359845297</v>
      </c>
      <c r="L903">
        <v>5.9191059814956297</v>
      </c>
      <c r="M903">
        <v>7.7672794247051904</v>
      </c>
      <c r="N903">
        <v>9.1922317382735699</v>
      </c>
      <c r="O903">
        <v>10.788437403005201</v>
      </c>
      <c r="P903">
        <v>12.532580209308399</v>
      </c>
      <c r="Q903">
        <v>14.2866168512549</v>
      </c>
      <c r="R903">
        <v>15.460225601559999</v>
      </c>
      <c r="S903">
        <v>16.362980856979199</v>
      </c>
      <c r="T903">
        <v>16.9936382266085</v>
      </c>
      <c r="U903">
        <v>17.345348624106698</v>
      </c>
      <c r="V903">
        <v>16.783306725036201</v>
      </c>
    </row>
    <row r="904" spans="1:22" x14ac:dyDescent="0.25">
      <c r="A904" s="12" t="s">
        <v>64</v>
      </c>
      <c r="B904" s="12" t="s">
        <v>76</v>
      </c>
      <c r="C904" s="12" t="s">
        <v>107</v>
      </c>
      <c r="D904">
        <v>0.164993999977737</v>
      </c>
      <c r="E904">
        <v>0.230392383559306</v>
      </c>
      <c r="F904">
        <v>0.338627644871075</v>
      </c>
      <c r="G904">
        <v>0.47908103132812402</v>
      </c>
      <c r="H904">
        <v>0.63573258714182201</v>
      </c>
      <c r="I904">
        <v>0.86192056700841202</v>
      </c>
      <c r="J904">
        <v>1.18320486945405</v>
      </c>
      <c r="K904">
        <v>1.7359940524656801</v>
      </c>
      <c r="L904">
        <v>2.6565836787428498</v>
      </c>
      <c r="M904">
        <v>3.74840617324009</v>
      </c>
      <c r="N904">
        <v>5.17330155515603</v>
      </c>
      <c r="O904">
        <v>6.3963716593068503</v>
      </c>
      <c r="P904">
        <v>7.8167659349853702</v>
      </c>
      <c r="Q904">
        <v>9.4048343901636802</v>
      </c>
      <c r="R904">
        <v>11.118866242584099</v>
      </c>
      <c r="S904">
        <v>12.280247344728499</v>
      </c>
      <c r="T904">
        <v>13.0568374540946</v>
      </c>
      <c r="U904">
        <v>13.5960228984996</v>
      </c>
      <c r="V904">
        <v>13.8977523609041</v>
      </c>
    </row>
    <row r="905" spans="1:22" x14ac:dyDescent="0.25">
      <c r="A905" s="12" t="s">
        <v>64</v>
      </c>
      <c r="B905" s="12" t="s">
        <v>76</v>
      </c>
      <c r="C905" s="12" t="s">
        <v>108</v>
      </c>
      <c r="D905">
        <v>27.3152749999999</v>
      </c>
      <c r="E905">
        <v>24.767519781413998</v>
      </c>
      <c r="F905">
        <v>22.7162798301101</v>
      </c>
      <c r="G905">
        <v>20.805484994884001</v>
      </c>
      <c r="H905">
        <v>18.707860625599299</v>
      </c>
      <c r="I905">
        <v>17.2555398773798</v>
      </c>
      <c r="J905">
        <v>15.6280825345222</v>
      </c>
      <c r="K905">
        <v>13.963173696465701</v>
      </c>
      <c r="L905">
        <v>12.3454474407713</v>
      </c>
      <c r="M905">
        <v>11.066289975475099</v>
      </c>
      <c r="N905">
        <v>9.9178020184292794</v>
      </c>
      <c r="O905">
        <v>8.8803538163462594</v>
      </c>
      <c r="P905">
        <v>7.9386112831217996</v>
      </c>
      <c r="Q905">
        <v>7.0903221093302404</v>
      </c>
      <c r="R905">
        <v>6.3383524897445804</v>
      </c>
      <c r="S905">
        <v>5.6836465499723197</v>
      </c>
      <c r="T905">
        <v>5.1165656500711201</v>
      </c>
      <c r="U905">
        <v>4.62319523580818</v>
      </c>
      <c r="V905">
        <v>4.1864888235821196</v>
      </c>
    </row>
    <row r="906" spans="1:22" x14ac:dyDescent="0.25">
      <c r="A906" s="12" t="s">
        <v>64</v>
      </c>
      <c r="B906" s="12" t="s">
        <v>76</v>
      </c>
      <c r="C906" s="12" t="s">
        <v>109</v>
      </c>
      <c r="D906">
        <v>27.855711999999901</v>
      </c>
      <c r="E906">
        <v>27.889330567856199</v>
      </c>
      <c r="F906">
        <v>26.668193631016202</v>
      </c>
      <c r="G906">
        <v>24.1538353921331</v>
      </c>
      <c r="H906">
        <v>22.1382261188275</v>
      </c>
      <c r="I906">
        <v>20.282111789738799</v>
      </c>
      <c r="J906">
        <v>18.235791995481701</v>
      </c>
      <c r="K906">
        <v>16.822315239816401</v>
      </c>
      <c r="L906">
        <v>15.234083496177099</v>
      </c>
      <c r="M906">
        <v>13.607285124091501</v>
      </c>
      <c r="N906">
        <v>12.0238776196967</v>
      </c>
      <c r="O906">
        <v>10.785796556354899</v>
      </c>
      <c r="P906">
        <v>9.6907656238226103</v>
      </c>
      <c r="Q906">
        <v>8.7004795900929608</v>
      </c>
      <c r="R906">
        <v>7.80003422491985</v>
      </c>
      <c r="S906">
        <v>6.9884838485109197</v>
      </c>
      <c r="T906">
        <v>6.2690777855920103</v>
      </c>
      <c r="U906">
        <v>5.6430684384987897</v>
      </c>
      <c r="V906">
        <v>5.1013420510678102</v>
      </c>
    </row>
    <row r="907" spans="1:22" x14ac:dyDescent="0.25">
      <c r="A907" s="12" t="s">
        <v>64</v>
      </c>
      <c r="B907" s="12" t="s">
        <v>76</v>
      </c>
      <c r="C907" s="12" t="s">
        <v>110</v>
      </c>
      <c r="D907">
        <v>1.38280000000269E-2</v>
      </c>
      <c r="E907">
        <v>2.2927068555770001E-2</v>
      </c>
      <c r="F907">
        <v>3.4914809377258799E-2</v>
      </c>
      <c r="G907">
        <v>5.4794936819549903E-2</v>
      </c>
      <c r="H907">
        <v>8.3253254875466198E-2</v>
      </c>
      <c r="I907">
        <v>0.119574758045965</v>
      </c>
      <c r="J907">
        <v>0.179101146564973</v>
      </c>
      <c r="K907">
        <v>0.27371517976226201</v>
      </c>
      <c r="L907">
        <v>0.44174826468606398</v>
      </c>
      <c r="M907">
        <v>0.74267299865389003</v>
      </c>
      <c r="N907">
        <v>1.1811190336414199</v>
      </c>
      <c r="O907">
        <v>1.83413214255546</v>
      </c>
      <c r="P907">
        <v>2.5926528491265701</v>
      </c>
      <c r="Q907">
        <v>3.5794765365539698</v>
      </c>
      <c r="R907">
        <v>4.8775532130379204</v>
      </c>
      <c r="S907">
        <v>6.6639944223493996</v>
      </c>
      <c r="T907">
        <v>8.7473379192949707</v>
      </c>
      <c r="U907">
        <v>11.1511906447183</v>
      </c>
      <c r="V907">
        <v>13.683665819758</v>
      </c>
    </row>
    <row r="908" spans="1:22" x14ac:dyDescent="0.25">
      <c r="A908" s="12" t="s">
        <v>64</v>
      </c>
      <c r="B908" s="12" t="s">
        <v>76</v>
      </c>
      <c r="C908" s="12" t="s">
        <v>111</v>
      </c>
      <c r="D908">
        <v>27.199918999997202</v>
      </c>
      <c r="E908">
        <v>27.625663434398401</v>
      </c>
      <c r="F908">
        <v>27.662715174523001</v>
      </c>
      <c r="G908">
        <v>26.453415187673301</v>
      </c>
      <c r="H908">
        <v>23.968721688875601</v>
      </c>
      <c r="I908">
        <v>21.976635443487002</v>
      </c>
      <c r="J908">
        <v>20.1395561822651</v>
      </c>
      <c r="K908">
        <v>18.110760587035301</v>
      </c>
      <c r="L908">
        <v>16.709971475286601</v>
      </c>
      <c r="M908">
        <v>15.1342622694419</v>
      </c>
      <c r="N908">
        <v>13.5193207347255</v>
      </c>
      <c r="O908">
        <v>11.9536552094171</v>
      </c>
      <c r="P908">
        <v>10.730258237095599</v>
      </c>
      <c r="Q908">
        <v>9.6476558354722304</v>
      </c>
      <c r="R908">
        <v>8.66812566178106</v>
      </c>
      <c r="S908">
        <v>7.7770036954226196</v>
      </c>
      <c r="T908">
        <v>6.9736123892878998</v>
      </c>
      <c r="U908">
        <v>6.2613444956931099</v>
      </c>
      <c r="V908">
        <v>5.64157482832952</v>
      </c>
    </row>
    <row r="909" spans="1:22" x14ac:dyDescent="0.25">
      <c r="A909" s="12" t="s">
        <v>64</v>
      </c>
      <c r="B909" s="12" t="s">
        <v>76</v>
      </c>
      <c r="C909" s="12" t="s">
        <v>112</v>
      </c>
      <c r="D909">
        <v>25.934585000009601</v>
      </c>
      <c r="E909">
        <v>26.897709712085899</v>
      </c>
      <c r="F909">
        <v>27.327135879066802</v>
      </c>
      <c r="G909">
        <v>27.370934613544399</v>
      </c>
      <c r="H909">
        <v>26.1928029751869</v>
      </c>
      <c r="I909">
        <v>23.7433784150946</v>
      </c>
      <c r="J909">
        <v>21.780039853517</v>
      </c>
      <c r="K909">
        <v>19.9675089355752</v>
      </c>
      <c r="L909">
        <v>17.960842260545299</v>
      </c>
      <c r="M909">
        <v>16.576306634373001</v>
      </c>
      <c r="N909">
        <v>15.0163266424463</v>
      </c>
      <c r="O909">
        <v>13.4250864974256</v>
      </c>
      <c r="P909">
        <v>11.879822056714801</v>
      </c>
      <c r="Q909">
        <v>10.673092927678701</v>
      </c>
      <c r="R909">
        <v>9.6046040515333093</v>
      </c>
      <c r="S909">
        <v>8.6372331594119292</v>
      </c>
      <c r="T909">
        <v>7.7566567850421899</v>
      </c>
      <c r="U909">
        <v>6.9624733397485796</v>
      </c>
      <c r="V909">
        <v>6.2582382539080701</v>
      </c>
    </row>
    <row r="910" spans="1:22" x14ac:dyDescent="0.25">
      <c r="A910" s="12" t="s">
        <v>64</v>
      </c>
      <c r="B910" s="12" t="s">
        <v>76</v>
      </c>
      <c r="C910" s="12" t="s">
        <v>113</v>
      </c>
      <c r="D910">
        <v>24.462815000141699</v>
      </c>
      <c r="E910">
        <v>25.168090696983899</v>
      </c>
      <c r="F910">
        <v>26.034854913903001</v>
      </c>
      <c r="G910">
        <v>26.3846854784363</v>
      </c>
      <c r="H910">
        <v>26.4730431723194</v>
      </c>
      <c r="I910">
        <v>25.359647221163598</v>
      </c>
      <c r="J910">
        <v>22.987998842812399</v>
      </c>
      <c r="K910">
        <v>21.091320783057999</v>
      </c>
      <c r="L910">
        <v>19.335857414732502</v>
      </c>
      <c r="M910">
        <v>17.384109618643699</v>
      </c>
      <c r="N910">
        <v>16.040751176034501</v>
      </c>
      <c r="O910">
        <v>14.5787627772376</v>
      </c>
      <c r="P910">
        <v>13.078093877005999</v>
      </c>
      <c r="Q910">
        <v>11.6120857958285</v>
      </c>
      <c r="R910">
        <v>10.472663229113399</v>
      </c>
      <c r="S910">
        <v>9.4623793154970492</v>
      </c>
      <c r="T910">
        <v>8.5464304941669607</v>
      </c>
      <c r="U910">
        <v>7.7116816220641304</v>
      </c>
      <c r="V910">
        <v>6.95860057465912</v>
      </c>
    </row>
    <row r="911" spans="1:22" x14ac:dyDescent="0.25">
      <c r="A911" s="12" t="s">
        <v>64</v>
      </c>
      <c r="B911" s="12" t="s">
        <v>76</v>
      </c>
      <c r="C911" s="12" t="s">
        <v>114</v>
      </c>
      <c r="D911">
        <v>22.303719000016301</v>
      </c>
      <c r="E911">
        <v>23.5309875116683</v>
      </c>
      <c r="F911">
        <v>24.133442587023001</v>
      </c>
      <c r="G911">
        <v>24.827585718411299</v>
      </c>
      <c r="H911">
        <v>25.181978919587699</v>
      </c>
      <c r="I911">
        <v>25.301760005999199</v>
      </c>
      <c r="J911">
        <v>24.262835807978099</v>
      </c>
      <c r="K911">
        <v>21.9827037653655</v>
      </c>
      <c r="L911">
        <v>20.169758613739798</v>
      </c>
      <c r="M911">
        <v>18.489748591032399</v>
      </c>
      <c r="N911">
        <v>16.610939113844999</v>
      </c>
      <c r="O911">
        <v>15.402403902149899</v>
      </c>
      <c r="P911">
        <v>14.065929781265799</v>
      </c>
      <c r="Q911">
        <v>12.6822858259958</v>
      </c>
      <c r="R911">
        <v>11.3194543933673</v>
      </c>
      <c r="S911">
        <v>10.2670262646675</v>
      </c>
      <c r="T911">
        <v>9.3321570452450295</v>
      </c>
      <c r="U911">
        <v>8.4828590765235798</v>
      </c>
      <c r="V911">
        <v>7.7070640154215004</v>
      </c>
    </row>
    <row r="912" spans="1:22" x14ac:dyDescent="0.25">
      <c r="A912" s="12" t="s">
        <v>64</v>
      </c>
      <c r="B912" s="12" t="s">
        <v>76</v>
      </c>
      <c r="C912" s="12" t="s">
        <v>115</v>
      </c>
      <c r="D912">
        <v>20.129806999994699</v>
      </c>
      <c r="E912">
        <v>21.537564602832699</v>
      </c>
      <c r="F912">
        <v>22.7239221873985</v>
      </c>
      <c r="G912">
        <v>23.238088387568599</v>
      </c>
      <c r="H912">
        <v>23.882084731537201</v>
      </c>
      <c r="I912">
        <v>24.2482851763606</v>
      </c>
      <c r="J912">
        <v>24.395050507409501</v>
      </c>
      <c r="K912">
        <v>23.416271997018502</v>
      </c>
      <c r="L912">
        <v>21.210127518025899</v>
      </c>
      <c r="M912">
        <v>19.4662294427775</v>
      </c>
      <c r="N912">
        <v>17.847804164629</v>
      </c>
      <c r="O912">
        <v>16.0944528207099</v>
      </c>
      <c r="P912">
        <v>14.982852183111801</v>
      </c>
      <c r="Q912">
        <v>13.736643896999301</v>
      </c>
      <c r="R912">
        <v>12.4369397275787</v>
      </c>
      <c r="S912">
        <v>11.1481008633475</v>
      </c>
      <c r="T912">
        <v>10.158442098157799</v>
      </c>
      <c r="U912">
        <v>9.2782829706637795</v>
      </c>
      <c r="V912">
        <v>8.4771443520653005</v>
      </c>
    </row>
    <row r="913" spans="1:22" x14ac:dyDescent="0.25">
      <c r="A913" s="12" t="s">
        <v>64</v>
      </c>
      <c r="B913" s="12" t="s">
        <v>76</v>
      </c>
      <c r="C913" s="12" t="s">
        <v>116</v>
      </c>
      <c r="D913">
        <v>18.214746999986001</v>
      </c>
      <c r="E913">
        <v>19.489531061245501</v>
      </c>
      <c r="F913">
        <v>20.8662475104937</v>
      </c>
      <c r="G913">
        <v>22.033855443961102</v>
      </c>
      <c r="H913">
        <v>22.5478360587494</v>
      </c>
      <c r="I913">
        <v>23.169659698785999</v>
      </c>
      <c r="J913">
        <v>23.555483567155399</v>
      </c>
      <c r="K913">
        <v>23.7290243196768</v>
      </c>
      <c r="L913">
        <v>22.799304159478002</v>
      </c>
      <c r="M913">
        <v>20.652378788780101</v>
      </c>
      <c r="N913">
        <v>18.961917921375299</v>
      </c>
      <c r="O913">
        <v>17.439941451749501</v>
      </c>
      <c r="P913">
        <v>15.7722873495148</v>
      </c>
      <c r="Q913">
        <v>14.727287495446101</v>
      </c>
      <c r="R913">
        <v>13.542712135283701</v>
      </c>
      <c r="S913">
        <v>12.29960829174</v>
      </c>
      <c r="T913">
        <v>11.0606217822509</v>
      </c>
      <c r="U913">
        <v>10.113579871562999</v>
      </c>
      <c r="V913">
        <v>9.2705864184183007</v>
      </c>
    </row>
    <row r="914" spans="1:22" x14ac:dyDescent="0.25">
      <c r="A914" s="12" t="s">
        <v>64</v>
      </c>
      <c r="B914" s="12" t="s">
        <v>76</v>
      </c>
      <c r="C914" s="12" t="s">
        <v>117</v>
      </c>
      <c r="D914">
        <v>16.541349999999898</v>
      </c>
      <c r="E914">
        <v>17.644683722818399</v>
      </c>
      <c r="F914">
        <v>18.8928887969263</v>
      </c>
      <c r="G914">
        <v>20.2616064896152</v>
      </c>
      <c r="H914">
        <v>21.4616479600781</v>
      </c>
      <c r="I914">
        <v>21.9937083932791</v>
      </c>
      <c r="J914">
        <v>22.618459498727699</v>
      </c>
      <c r="K914">
        <v>23.032622465007002</v>
      </c>
      <c r="L914">
        <v>23.234339594498302</v>
      </c>
      <c r="M914">
        <v>22.348492541068701</v>
      </c>
      <c r="N914">
        <v>20.2518057197783</v>
      </c>
      <c r="O914">
        <v>18.6395180861469</v>
      </c>
      <c r="P914">
        <v>17.184352726603599</v>
      </c>
      <c r="Q914">
        <v>15.575414701969001</v>
      </c>
      <c r="R914">
        <v>14.5762401194515</v>
      </c>
      <c r="S914">
        <v>13.433373661222401</v>
      </c>
      <c r="T914">
        <v>12.228023169582301</v>
      </c>
      <c r="U914">
        <v>11.0219653296276</v>
      </c>
      <c r="V914">
        <v>10.1028006644282</v>
      </c>
    </row>
    <row r="915" spans="1:22" x14ac:dyDescent="0.25">
      <c r="A915" s="12" t="s">
        <v>64</v>
      </c>
      <c r="B915" s="12" t="s">
        <v>76</v>
      </c>
      <c r="C915" s="12" t="s">
        <v>118</v>
      </c>
      <c r="D915">
        <v>28.129648999999901</v>
      </c>
      <c r="E915">
        <v>26.9073175487427</v>
      </c>
      <c r="F915">
        <v>24.386577778153999</v>
      </c>
      <c r="G915">
        <v>22.3491873146945</v>
      </c>
      <c r="H915">
        <v>20.4741698345576</v>
      </c>
      <c r="I915">
        <v>18.409659557027702</v>
      </c>
      <c r="J915">
        <v>16.982663674655701</v>
      </c>
      <c r="K915">
        <v>15.3803347803001</v>
      </c>
      <c r="L915">
        <v>13.739594406294501</v>
      </c>
      <c r="M915">
        <v>12.1433815116166</v>
      </c>
      <c r="N915">
        <v>10.882864572714</v>
      </c>
      <c r="O915">
        <v>9.7684578699312201</v>
      </c>
      <c r="P915">
        <v>8.7611484770432995</v>
      </c>
      <c r="Q915">
        <v>7.8457673296038202</v>
      </c>
      <c r="R915">
        <v>7.0208777713591903</v>
      </c>
      <c r="S915">
        <v>6.2895895691913299</v>
      </c>
      <c r="T915">
        <v>5.6530237422783101</v>
      </c>
      <c r="U915">
        <v>5.1018914438546696</v>
      </c>
      <c r="V915">
        <v>4.62256897578464</v>
      </c>
    </row>
    <row r="916" spans="1:22" x14ac:dyDescent="0.25">
      <c r="A916" s="12" t="s">
        <v>64</v>
      </c>
      <c r="B916" s="12" t="s">
        <v>76</v>
      </c>
      <c r="C916" s="12" t="s">
        <v>119</v>
      </c>
      <c r="D916">
        <v>13.6978649999808</v>
      </c>
      <c r="E916">
        <v>15.949933683576999</v>
      </c>
      <c r="F916">
        <v>17.0519869592497</v>
      </c>
      <c r="G916">
        <v>18.2932657888371</v>
      </c>
      <c r="H916">
        <v>19.688323802709601</v>
      </c>
      <c r="I916">
        <v>20.928698189144999</v>
      </c>
      <c r="J916">
        <v>21.494280512451301</v>
      </c>
      <c r="K916">
        <v>22.139730433039801</v>
      </c>
      <c r="L916">
        <v>22.586828820781601</v>
      </c>
      <c r="M916">
        <v>22.8216158555846</v>
      </c>
      <c r="N916">
        <v>21.980346953172301</v>
      </c>
      <c r="O916">
        <v>19.958361557109701</v>
      </c>
      <c r="P916">
        <v>18.408568089186499</v>
      </c>
      <c r="Q916">
        <v>17.005578759405701</v>
      </c>
      <c r="R916">
        <v>15.442196163634501</v>
      </c>
      <c r="S916">
        <v>14.4779286430688</v>
      </c>
      <c r="T916">
        <v>13.3663479434164</v>
      </c>
      <c r="U916">
        <v>12.188590783499601</v>
      </c>
      <c r="V916">
        <v>11.005859219724501</v>
      </c>
    </row>
    <row r="917" spans="1:22" x14ac:dyDescent="0.25">
      <c r="A917" s="12" t="s">
        <v>64</v>
      </c>
      <c r="B917" s="12" t="s">
        <v>76</v>
      </c>
      <c r="C917" s="12" t="s">
        <v>120</v>
      </c>
      <c r="D917">
        <v>11.249227000011899</v>
      </c>
      <c r="E917">
        <v>13.071293544984201</v>
      </c>
      <c r="F917">
        <v>15.2883252209401</v>
      </c>
      <c r="G917">
        <v>16.399919644770701</v>
      </c>
      <c r="H917">
        <v>17.664801135971501</v>
      </c>
      <c r="I917">
        <v>19.091899118325301</v>
      </c>
      <c r="J917">
        <v>20.3828372722982</v>
      </c>
      <c r="K917">
        <v>20.998017948681898</v>
      </c>
      <c r="L917">
        <v>21.677844461479001</v>
      </c>
      <c r="M917">
        <v>22.165840083687801</v>
      </c>
      <c r="N917">
        <v>22.439936735101099</v>
      </c>
      <c r="O917">
        <v>21.665979069361899</v>
      </c>
      <c r="P917">
        <v>19.714013174903101</v>
      </c>
      <c r="Q917">
        <v>18.2202372098556</v>
      </c>
      <c r="R917">
        <v>16.863559126819499</v>
      </c>
      <c r="S917">
        <v>15.3394110604139</v>
      </c>
      <c r="T917">
        <v>14.4049478994738</v>
      </c>
      <c r="U917">
        <v>13.319383993850799</v>
      </c>
      <c r="V917">
        <v>12.163417023725399</v>
      </c>
    </row>
    <row r="918" spans="1:22" x14ac:dyDescent="0.25">
      <c r="A918" s="12" t="s">
        <v>64</v>
      </c>
      <c r="B918" s="12" t="s">
        <v>76</v>
      </c>
      <c r="C918" s="12" t="s">
        <v>121</v>
      </c>
      <c r="D918">
        <v>8.4784629999800796</v>
      </c>
      <c r="E918">
        <v>10.528587758480001</v>
      </c>
      <c r="F918">
        <v>12.3209055076862</v>
      </c>
      <c r="G918">
        <v>14.5009784821839</v>
      </c>
      <c r="H918">
        <v>15.6436221938795</v>
      </c>
      <c r="I918">
        <v>16.942695659328599</v>
      </c>
      <c r="J918">
        <v>18.407961942211202</v>
      </c>
      <c r="K918">
        <v>19.7655518918721</v>
      </c>
      <c r="L918">
        <v>20.446791312827699</v>
      </c>
      <c r="M918">
        <v>21.177684908489699</v>
      </c>
      <c r="N918">
        <v>21.718124591624299</v>
      </c>
      <c r="O918">
        <v>22.057922103429298</v>
      </c>
      <c r="P918">
        <v>21.357772141030999</v>
      </c>
      <c r="Q918">
        <v>19.4792450291473</v>
      </c>
      <c r="R918">
        <v>18.043063428755001</v>
      </c>
      <c r="S918">
        <v>16.732134141799101</v>
      </c>
      <c r="T918">
        <v>15.246456530650599</v>
      </c>
      <c r="U918">
        <v>14.340367801181401</v>
      </c>
      <c r="V918">
        <v>13.277915380428899</v>
      </c>
    </row>
    <row r="919" spans="1:22" x14ac:dyDescent="0.25">
      <c r="A919" s="12" t="s">
        <v>64</v>
      </c>
      <c r="B919" s="12" t="s">
        <v>76</v>
      </c>
      <c r="C919" s="12" t="s">
        <v>122</v>
      </c>
      <c r="D919">
        <v>6.4057209965553303</v>
      </c>
      <c r="E919">
        <v>7.6806846727881801</v>
      </c>
      <c r="F919">
        <v>9.6461788682807601</v>
      </c>
      <c r="G919">
        <v>11.402093103296201</v>
      </c>
      <c r="H919">
        <v>13.542426648830901</v>
      </c>
      <c r="I919">
        <v>14.724845659244799</v>
      </c>
      <c r="J919">
        <v>16.0716243263537</v>
      </c>
      <c r="K919">
        <v>17.585069289589299</v>
      </c>
      <c r="L919">
        <v>19.025345962085201</v>
      </c>
      <c r="M919">
        <v>19.793574205026399</v>
      </c>
      <c r="N919">
        <v>20.5945558104847</v>
      </c>
      <c r="O919">
        <v>21.215124404245501</v>
      </c>
      <c r="P919">
        <v>21.631514123267099</v>
      </c>
      <c r="Q919">
        <v>21.0156035845128</v>
      </c>
      <c r="R919">
        <v>19.2223683342994</v>
      </c>
      <c r="S919">
        <v>17.849266414472702</v>
      </c>
      <c r="T919">
        <v>16.5879300154213</v>
      </c>
      <c r="U919">
        <v>15.1427848215754</v>
      </c>
      <c r="V919">
        <v>14.2632239594593</v>
      </c>
    </row>
    <row r="920" spans="1:22" x14ac:dyDescent="0.25">
      <c r="A920" s="12" t="s">
        <v>64</v>
      </c>
      <c r="B920" s="12" t="s">
        <v>76</v>
      </c>
      <c r="C920" s="12" t="s">
        <v>123</v>
      </c>
      <c r="D920">
        <v>4.7727769987724002</v>
      </c>
      <c r="E920">
        <v>5.5102088505055704</v>
      </c>
      <c r="F920">
        <v>6.7156875487508101</v>
      </c>
      <c r="G920">
        <v>8.5658541453225592</v>
      </c>
      <c r="H920">
        <v>10.2697932020775</v>
      </c>
      <c r="I920">
        <v>12.3535742396649</v>
      </c>
      <c r="J920">
        <v>13.573907153878</v>
      </c>
      <c r="K920">
        <v>14.9699292287538</v>
      </c>
      <c r="L920">
        <v>16.532956799456901</v>
      </c>
      <c r="M920">
        <v>18.069521604234598</v>
      </c>
      <c r="N920">
        <v>18.944398302921002</v>
      </c>
      <c r="O920">
        <v>19.845171738626799</v>
      </c>
      <c r="P920">
        <v>20.563852530041501</v>
      </c>
      <c r="Q920">
        <v>21.073739062356701</v>
      </c>
      <c r="R920">
        <v>20.565214734792999</v>
      </c>
      <c r="S920">
        <v>18.881442061791599</v>
      </c>
      <c r="T920">
        <v>17.588852364353599</v>
      </c>
      <c r="U920">
        <v>16.389166761156499</v>
      </c>
      <c r="V920">
        <v>14.9903491758502</v>
      </c>
    </row>
    <row r="921" spans="1:22" x14ac:dyDescent="0.25">
      <c r="A921" s="12" t="s">
        <v>64</v>
      </c>
      <c r="B921" s="12" t="s">
        <v>76</v>
      </c>
      <c r="C921" s="12" t="s">
        <v>124</v>
      </c>
      <c r="D921">
        <v>3.2164629993042899</v>
      </c>
      <c r="E921">
        <v>3.7951908456524599</v>
      </c>
      <c r="F921">
        <v>4.4843377551692098</v>
      </c>
      <c r="G921">
        <v>5.5872689695588704</v>
      </c>
      <c r="H921">
        <v>7.2784983461964003</v>
      </c>
      <c r="I921">
        <v>8.8931858551077507</v>
      </c>
      <c r="J921">
        <v>10.881565059130301</v>
      </c>
      <c r="K921">
        <v>12.1321897165904</v>
      </c>
      <c r="L921">
        <v>13.5665550336668</v>
      </c>
      <c r="M921">
        <v>15.1682558562688</v>
      </c>
      <c r="N921">
        <v>16.804309214081801</v>
      </c>
      <c r="O921">
        <v>17.809266196361001</v>
      </c>
      <c r="P921">
        <v>18.829741784527901</v>
      </c>
      <c r="Q921">
        <v>19.665058658827999</v>
      </c>
      <c r="R921">
        <v>20.294652068517198</v>
      </c>
      <c r="S921">
        <v>19.9237696799368</v>
      </c>
      <c r="T921">
        <v>18.388337134043098</v>
      </c>
      <c r="U921">
        <v>17.202099131980201</v>
      </c>
      <c r="V921">
        <v>16.0764512714799</v>
      </c>
    </row>
    <row r="922" spans="1:22" x14ac:dyDescent="0.25">
      <c r="A922" s="12" t="s">
        <v>64</v>
      </c>
      <c r="B922" s="12" t="s">
        <v>76</v>
      </c>
      <c r="C922" s="12" t="s">
        <v>125</v>
      </c>
      <c r="D922">
        <v>1.95434999959505</v>
      </c>
      <c r="E922">
        <v>2.26917205998092</v>
      </c>
      <c r="F922">
        <v>2.7628726267856498</v>
      </c>
      <c r="G922">
        <v>3.3658676671868402</v>
      </c>
      <c r="H922">
        <v>4.3172541141038199</v>
      </c>
      <c r="I922">
        <v>5.7828137001222304</v>
      </c>
      <c r="J922">
        <v>7.2465587304260097</v>
      </c>
      <c r="K922">
        <v>9.0771343689945496</v>
      </c>
      <c r="L922">
        <v>10.320295082808499</v>
      </c>
      <c r="M922">
        <v>11.7591418266093</v>
      </c>
      <c r="N922">
        <v>13.366765462528001</v>
      </c>
      <c r="O922">
        <v>15.0877691315573</v>
      </c>
      <c r="P922">
        <v>16.236258818247698</v>
      </c>
      <c r="Q922">
        <v>17.391685728067198</v>
      </c>
      <c r="R922">
        <v>18.372735376157401</v>
      </c>
      <c r="S922">
        <v>19.1512385178188</v>
      </c>
      <c r="T922">
        <v>18.965668382382301</v>
      </c>
      <c r="U922">
        <v>17.634535909983899</v>
      </c>
      <c r="V922">
        <v>16.582241603885699</v>
      </c>
    </row>
    <row r="923" spans="1:22" x14ac:dyDescent="0.25">
      <c r="A923" s="12" t="s">
        <v>64</v>
      </c>
      <c r="B923" s="12" t="s">
        <v>76</v>
      </c>
      <c r="C923" s="12" t="s">
        <v>126</v>
      </c>
      <c r="D923">
        <v>0.91902699987427505</v>
      </c>
      <c r="E923">
        <v>1.16506687784073</v>
      </c>
      <c r="F923">
        <v>1.4070844443550601</v>
      </c>
      <c r="G923">
        <v>1.7851452599830699</v>
      </c>
      <c r="H923">
        <v>2.2590028794486101</v>
      </c>
      <c r="I923">
        <v>3.0077853109386998</v>
      </c>
      <c r="J923">
        <v>4.1760228276566203</v>
      </c>
      <c r="K923">
        <v>5.4192531414631704</v>
      </c>
      <c r="L923">
        <v>7.0016238383384204</v>
      </c>
      <c r="M923">
        <v>8.1703004455255908</v>
      </c>
      <c r="N923">
        <v>9.5436677136643997</v>
      </c>
      <c r="O923">
        <v>11.0951820252573</v>
      </c>
      <c r="P923">
        <v>12.849232836336901</v>
      </c>
      <c r="Q923">
        <v>14.1224391218715</v>
      </c>
      <c r="R923">
        <v>15.414308322875</v>
      </c>
      <c r="S923">
        <v>16.5482204389751</v>
      </c>
      <c r="T923">
        <v>17.4990478808446</v>
      </c>
      <c r="U923">
        <v>17.54119019254</v>
      </c>
      <c r="V923">
        <v>16.455795808893999</v>
      </c>
    </row>
    <row r="924" spans="1:22" x14ac:dyDescent="0.25">
      <c r="A924" s="12" t="s">
        <v>64</v>
      </c>
      <c r="B924" s="12" t="s">
        <v>76</v>
      </c>
      <c r="C924" s="12" t="s">
        <v>127</v>
      </c>
      <c r="D924">
        <v>0.31725899996912799</v>
      </c>
      <c r="E924">
        <v>0.43561395901661898</v>
      </c>
      <c r="F924">
        <v>0.58100190987220801</v>
      </c>
      <c r="G924">
        <v>0.73671414850461303</v>
      </c>
      <c r="H924">
        <v>0.98171361773968102</v>
      </c>
      <c r="I924">
        <v>1.30073952156635</v>
      </c>
      <c r="J924">
        <v>1.8139293110886401</v>
      </c>
      <c r="K924">
        <v>2.6457864544254601</v>
      </c>
      <c r="L924">
        <v>3.5904682904405099</v>
      </c>
      <c r="M924">
        <v>4.8305370581080798</v>
      </c>
      <c r="N924">
        <v>5.82975418469419</v>
      </c>
      <c r="O924">
        <v>7.0393017013126196</v>
      </c>
      <c r="P924">
        <v>8.4366075304681694</v>
      </c>
      <c r="Q924">
        <v>10.109995940566</v>
      </c>
      <c r="R924">
        <v>11.446569537167401</v>
      </c>
      <c r="S924">
        <v>12.8199855113607</v>
      </c>
      <c r="T924">
        <v>14.078021892044699</v>
      </c>
      <c r="U924">
        <v>15.181257676421</v>
      </c>
      <c r="V924">
        <v>15.429979927588899</v>
      </c>
    </row>
    <row r="925" spans="1:22" x14ac:dyDescent="0.25">
      <c r="A925" s="12" t="s">
        <v>64</v>
      </c>
      <c r="B925" s="12" t="s">
        <v>76</v>
      </c>
      <c r="C925" s="12" t="s">
        <v>128</v>
      </c>
      <c r="D925">
        <v>8.0783999996020303E-2</v>
      </c>
      <c r="E925">
        <v>0.11215693342625301</v>
      </c>
      <c r="F925">
        <v>0.163296946225436</v>
      </c>
      <c r="G925">
        <v>0.23141336821611599</v>
      </c>
      <c r="H925">
        <v>0.30886888733672302</v>
      </c>
      <c r="I925">
        <v>0.435517243425256</v>
      </c>
      <c r="J925">
        <v>0.60823211538503996</v>
      </c>
      <c r="K925">
        <v>0.90441208480443103</v>
      </c>
      <c r="L925">
        <v>1.40062819019438</v>
      </c>
      <c r="M925">
        <v>2.0111997854027002</v>
      </c>
      <c r="N925">
        <v>2.84748482084869</v>
      </c>
      <c r="O925">
        <v>3.5904863954660402</v>
      </c>
      <c r="P925">
        <v>4.5295796313632604</v>
      </c>
      <c r="Q925">
        <v>5.64991405413598</v>
      </c>
      <c r="R925">
        <v>7.0876377949606404</v>
      </c>
      <c r="S925">
        <v>8.3465154217370792</v>
      </c>
      <c r="T925">
        <v>9.6806333221531293</v>
      </c>
      <c r="U925">
        <v>10.9502287427818</v>
      </c>
      <c r="V925">
        <v>12.0631507222362</v>
      </c>
    </row>
    <row r="926" spans="1:22" x14ac:dyDescent="0.25">
      <c r="A926" s="12" t="s">
        <v>64</v>
      </c>
      <c r="B926" s="12" t="s">
        <v>77</v>
      </c>
      <c r="C926" s="12" t="s">
        <v>87</v>
      </c>
      <c r="D926">
        <v>88.595891999999907</v>
      </c>
      <c r="E926">
        <v>86.710282398107196</v>
      </c>
      <c r="F926">
        <v>85.029921258017197</v>
      </c>
      <c r="G926">
        <v>82.868298332255506</v>
      </c>
      <c r="H926">
        <v>79.513550019345104</v>
      </c>
      <c r="I926">
        <v>78.752733169362003</v>
      </c>
      <c r="J926">
        <v>76.243748464655994</v>
      </c>
      <c r="K926">
        <v>71.974867604306894</v>
      </c>
      <c r="L926">
        <v>66.701461153636103</v>
      </c>
      <c r="M926">
        <v>62.374406848842099</v>
      </c>
      <c r="N926">
        <v>58.256484659158303</v>
      </c>
      <c r="O926">
        <v>54.3325055293096</v>
      </c>
      <c r="P926">
        <v>50.348141769298799</v>
      </c>
      <c r="Q926">
        <v>46.316470065986401</v>
      </c>
      <c r="R926">
        <v>42.501742245036198</v>
      </c>
      <c r="S926">
        <v>39.0588462742231</v>
      </c>
      <c r="T926">
        <v>35.953631916515803</v>
      </c>
      <c r="U926">
        <v>33.0848679612442</v>
      </c>
      <c r="V926">
        <v>30.378167371385398</v>
      </c>
    </row>
    <row r="927" spans="1:22" x14ac:dyDescent="0.25">
      <c r="A927" s="12" t="s">
        <v>64</v>
      </c>
      <c r="B927" s="12" t="s">
        <v>77</v>
      </c>
      <c r="C927" s="12" t="s">
        <v>88</v>
      </c>
      <c r="D927">
        <v>69.544424999999904</v>
      </c>
      <c r="E927">
        <v>76.870817531311701</v>
      </c>
      <c r="F927">
        <v>84.309335536202397</v>
      </c>
      <c r="G927">
        <v>83.713881224605501</v>
      </c>
      <c r="H927">
        <v>82.809307951683493</v>
      </c>
      <c r="I927">
        <v>81.037178724551794</v>
      </c>
      <c r="J927">
        <v>78.016102658354399</v>
      </c>
      <c r="K927">
        <v>77.507766469818606</v>
      </c>
      <c r="L927">
        <v>75.185230741158193</v>
      </c>
      <c r="M927">
        <v>71.071246412825005</v>
      </c>
      <c r="N927">
        <v>65.918740334948893</v>
      </c>
      <c r="O927">
        <v>61.697839100984702</v>
      </c>
      <c r="P927">
        <v>57.695881598976499</v>
      </c>
      <c r="Q927">
        <v>53.874980121878899</v>
      </c>
      <c r="R927">
        <v>49.981436990589998</v>
      </c>
      <c r="S927">
        <v>46.033447025089998</v>
      </c>
      <c r="T927">
        <v>42.296098774320598</v>
      </c>
      <c r="U927">
        <v>38.924881351885702</v>
      </c>
      <c r="V927">
        <v>35.885914573690897</v>
      </c>
    </row>
    <row r="928" spans="1:22" x14ac:dyDescent="0.25">
      <c r="A928" s="12" t="s">
        <v>64</v>
      </c>
      <c r="B928" s="12" t="s">
        <v>77</v>
      </c>
      <c r="C928" s="12" t="s">
        <v>89</v>
      </c>
      <c r="D928">
        <v>2.94699903749851E-3</v>
      </c>
      <c r="E928">
        <v>4.1047598855256098E-3</v>
      </c>
      <c r="F928">
        <v>6.6215423777699596E-3</v>
      </c>
      <c r="G928">
        <v>1.18547734663561E-2</v>
      </c>
      <c r="H928">
        <v>2.0492262450143201E-2</v>
      </c>
      <c r="I928">
        <v>3.4520293311493297E-2</v>
      </c>
      <c r="J928">
        <v>5.7650265769964897E-2</v>
      </c>
      <c r="K928">
        <v>9.8874529053352103E-2</v>
      </c>
      <c r="L928">
        <v>0.18932518725087699</v>
      </c>
      <c r="M928">
        <v>0.37606866792836802</v>
      </c>
      <c r="N928">
        <v>0.67262690906129896</v>
      </c>
      <c r="O928">
        <v>1.15585596131237</v>
      </c>
      <c r="P928">
        <v>1.92491588846937</v>
      </c>
      <c r="Q928">
        <v>3.1444245598010001</v>
      </c>
      <c r="R928">
        <v>5.2304862819122198</v>
      </c>
      <c r="S928">
        <v>8.4647033456874698</v>
      </c>
      <c r="T928">
        <v>12.2419984869207</v>
      </c>
      <c r="U928">
        <v>16.064007344576002</v>
      </c>
      <c r="V928">
        <v>20.373056050027699</v>
      </c>
    </row>
    <row r="929" spans="1:22" x14ac:dyDescent="0.25">
      <c r="A929" s="12" t="s">
        <v>64</v>
      </c>
      <c r="B929" s="12" t="s">
        <v>77</v>
      </c>
      <c r="C929" s="12" t="s">
        <v>90</v>
      </c>
      <c r="D929">
        <v>63.936137126530397</v>
      </c>
      <c r="E929">
        <v>68.784803898669097</v>
      </c>
      <c r="F929">
        <v>76.163328384886597</v>
      </c>
      <c r="G929">
        <v>83.710641130836194</v>
      </c>
      <c r="H929">
        <v>83.184294907354897</v>
      </c>
      <c r="I929">
        <v>82.344537390549107</v>
      </c>
      <c r="J929">
        <v>80.634430000146807</v>
      </c>
      <c r="K929">
        <v>77.6605050217089</v>
      </c>
      <c r="L929">
        <v>77.184674265882904</v>
      </c>
      <c r="M929">
        <v>74.896139646055602</v>
      </c>
      <c r="N929">
        <v>70.811223518217801</v>
      </c>
      <c r="O929">
        <v>65.701721565979696</v>
      </c>
      <c r="P929">
        <v>61.5198229102403</v>
      </c>
      <c r="Q929">
        <v>57.552628648992197</v>
      </c>
      <c r="R929">
        <v>53.7628333405776</v>
      </c>
      <c r="S929">
        <v>49.897303032390901</v>
      </c>
      <c r="T929">
        <v>45.975043148050098</v>
      </c>
      <c r="U929">
        <v>42.261243257900503</v>
      </c>
      <c r="V929">
        <v>38.911569561807802</v>
      </c>
    </row>
    <row r="930" spans="1:22" x14ac:dyDescent="0.25">
      <c r="A930" s="12" t="s">
        <v>64</v>
      </c>
      <c r="B930" s="12" t="s">
        <v>77</v>
      </c>
      <c r="C930" s="12" t="s">
        <v>91</v>
      </c>
      <c r="D930">
        <v>59.146542111671899</v>
      </c>
      <c r="E930">
        <v>63.269456237106503</v>
      </c>
      <c r="F930">
        <v>68.1757119891559</v>
      </c>
      <c r="G930">
        <v>75.540504915723105</v>
      </c>
      <c r="H930">
        <v>83.094527290288497</v>
      </c>
      <c r="I930">
        <v>82.615744650031502</v>
      </c>
      <c r="J930">
        <v>81.823722076799697</v>
      </c>
      <c r="K930">
        <v>80.160474289587</v>
      </c>
      <c r="L930">
        <v>77.235922077574301</v>
      </c>
      <c r="M930">
        <v>76.788781203008597</v>
      </c>
      <c r="N930">
        <v>74.535065273642402</v>
      </c>
      <c r="O930">
        <v>70.508499300814506</v>
      </c>
      <c r="P930">
        <v>65.454004291721006</v>
      </c>
      <c r="Q930">
        <v>61.3213465397234</v>
      </c>
      <c r="R930">
        <v>57.398510849338003</v>
      </c>
      <c r="S930">
        <v>53.648311338361097</v>
      </c>
      <c r="T930">
        <v>49.8182263704674</v>
      </c>
      <c r="U930">
        <v>45.927935711018797</v>
      </c>
      <c r="V930">
        <v>42.242828527001102</v>
      </c>
    </row>
    <row r="931" spans="1:22" x14ac:dyDescent="0.25">
      <c r="A931" s="12" t="s">
        <v>64</v>
      </c>
      <c r="B931" s="12" t="s">
        <v>77</v>
      </c>
      <c r="C931" s="12" t="s">
        <v>92</v>
      </c>
      <c r="D931">
        <v>51.9717577185679</v>
      </c>
      <c r="E931">
        <v>58.173389343657597</v>
      </c>
      <c r="F931">
        <v>62.131426715155797</v>
      </c>
      <c r="G931">
        <v>66.888877687227406</v>
      </c>
      <c r="H931">
        <v>74.146295341961206</v>
      </c>
      <c r="I931">
        <v>81.638238297929405</v>
      </c>
      <c r="J931">
        <v>81.141601667168302</v>
      </c>
      <c r="K931">
        <v>80.370759987810004</v>
      </c>
      <c r="L931">
        <v>78.742617233985499</v>
      </c>
      <c r="M931">
        <v>75.842370145633794</v>
      </c>
      <c r="N931">
        <v>75.412637328217599</v>
      </c>
      <c r="O931">
        <v>73.334087111216206</v>
      </c>
      <c r="P931">
        <v>69.489258252868694</v>
      </c>
      <c r="Q931">
        <v>64.617679011145199</v>
      </c>
      <c r="R931">
        <v>60.662724783184899</v>
      </c>
      <c r="S931">
        <v>56.914186786972103</v>
      </c>
      <c r="T931">
        <v>53.327472221139303</v>
      </c>
      <c r="U931">
        <v>49.650599993012101</v>
      </c>
      <c r="V931">
        <v>45.904478956329399</v>
      </c>
    </row>
    <row r="932" spans="1:22" x14ac:dyDescent="0.25">
      <c r="A932" s="12" t="s">
        <v>64</v>
      </c>
      <c r="B932" s="12" t="s">
        <v>77</v>
      </c>
      <c r="C932" s="12" t="s">
        <v>93</v>
      </c>
      <c r="D932">
        <v>42.806957085380802</v>
      </c>
      <c r="E932">
        <v>50.832249750610004</v>
      </c>
      <c r="F932">
        <v>56.931903874317499</v>
      </c>
      <c r="G932">
        <v>60.806368934118098</v>
      </c>
      <c r="H932">
        <v>65.460189562450097</v>
      </c>
      <c r="I932">
        <v>72.629452091575104</v>
      </c>
      <c r="J932">
        <v>80.064902453445796</v>
      </c>
      <c r="K932">
        <v>79.575740028948104</v>
      </c>
      <c r="L932">
        <v>78.882531927057599</v>
      </c>
      <c r="M932">
        <v>77.313454502655205</v>
      </c>
      <c r="N932">
        <v>74.473997319787799</v>
      </c>
      <c r="O932">
        <v>74.217444973253393</v>
      </c>
      <c r="P932">
        <v>72.312366772614595</v>
      </c>
      <c r="Q932">
        <v>68.650421595255395</v>
      </c>
      <c r="R932">
        <v>63.9616461786906</v>
      </c>
      <c r="S932">
        <v>60.179922531467703</v>
      </c>
      <c r="T932">
        <v>56.592678731135202</v>
      </c>
      <c r="U932">
        <v>53.155647346727001</v>
      </c>
      <c r="V932">
        <v>49.618777050156098</v>
      </c>
    </row>
    <row r="933" spans="1:22" x14ac:dyDescent="0.25">
      <c r="A933" s="12" t="s">
        <v>64</v>
      </c>
      <c r="B933" s="12" t="s">
        <v>77</v>
      </c>
      <c r="C933" s="12" t="s">
        <v>94</v>
      </c>
      <c r="D933">
        <v>34.282871079783497</v>
      </c>
      <c r="E933">
        <v>41.569411722240197</v>
      </c>
      <c r="F933">
        <v>49.510839356454802</v>
      </c>
      <c r="G933">
        <v>55.519094086277001</v>
      </c>
      <c r="H933">
        <v>59.396165498383198</v>
      </c>
      <c r="I933">
        <v>64.011267696749997</v>
      </c>
      <c r="J933">
        <v>71.143277036393201</v>
      </c>
      <c r="K933">
        <v>78.571239069102305</v>
      </c>
      <c r="L933">
        <v>78.161071450345403</v>
      </c>
      <c r="M933">
        <v>77.561142235154406</v>
      </c>
      <c r="N933">
        <v>76.097141363099794</v>
      </c>
      <c r="O933">
        <v>73.441208661647593</v>
      </c>
      <c r="P933">
        <v>73.333822913947103</v>
      </c>
      <c r="Q933">
        <v>71.580037059805093</v>
      </c>
      <c r="R933">
        <v>68.073681694964193</v>
      </c>
      <c r="S933">
        <v>63.5360180870778</v>
      </c>
      <c r="T933">
        <v>59.893087865881597</v>
      </c>
      <c r="U933">
        <v>56.432493130909499</v>
      </c>
      <c r="V933">
        <v>53.110807647484897</v>
      </c>
    </row>
    <row r="934" spans="1:22" x14ac:dyDescent="0.25">
      <c r="A934" s="12" t="s">
        <v>64</v>
      </c>
      <c r="B934" s="12" t="s">
        <v>77</v>
      </c>
      <c r="C934" s="12" t="s">
        <v>95</v>
      </c>
      <c r="D934">
        <v>28.177930778638999</v>
      </c>
      <c r="E934">
        <v>33.144736281138002</v>
      </c>
      <c r="F934">
        <v>40.365668676005598</v>
      </c>
      <c r="G934">
        <v>48.173511334605799</v>
      </c>
      <c r="H934">
        <v>54.146178778603797</v>
      </c>
      <c r="I934">
        <v>58.050834241980901</v>
      </c>
      <c r="J934">
        <v>62.666110327835199</v>
      </c>
      <c r="K934">
        <v>69.800427963643102</v>
      </c>
      <c r="L934">
        <v>77.262057897946804</v>
      </c>
      <c r="M934">
        <v>76.932702622096201</v>
      </c>
      <c r="N934">
        <v>76.452163033229795</v>
      </c>
      <c r="O934">
        <v>75.158944112833197</v>
      </c>
      <c r="P934">
        <v>72.660782088505798</v>
      </c>
      <c r="Q934">
        <v>72.683403300193405</v>
      </c>
      <c r="R934">
        <v>71.060607629582094</v>
      </c>
      <c r="S934">
        <v>67.684545011741307</v>
      </c>
      <c r="T934">
        <v>63.269102828887704</v>
      </c>
      <c r="U934">
        <v>59.734447226662198</v>
      </c>
      <c r="V934">
        <v>56.369463944734001</v>
      </c>
    </row>
    <row r="935" spans="1:22" x14ac:dyDescent="0.25">
      <c r="A935" s="12" t="s">
        <v>64</v>
      </c>
      <c r="B935" s="12" t="s">
        <v>77</v>
      </c>
      <c r="C935" s="12" t="s">
        <v>96</v>
      </c>
      <c r="D935">
        <v>23.711872032015201</v>
      </c>
      <c r="E935">
        <v>27.147730556218999</v>
      </c>
      <c r="F935">
        <v>32.132505096341298</v>
      </c>
      <c r="G935">
        <v>39.209444777857499</v>
      </c>
      <c r="H935">
        <v>46.931796589237798</v>
      </c>
      <c r="I935">
        <v>52.878196408058599</v>
      </c>
      <c r="J935">
        <v>56.823580167962199</v>
      </c>
      <c r="K935">
        <v>61.467216713240397</v>
      </c>
      <c r="L935">
        <v>68.630336133275705</v>
      </c>
      <c r="M935">
        <v>76.111620634228601</v>
      </c>
      <c r="N935">
        <v>75.894104060063597</v>
      </c>
      <c r="O935">
        <v>75.577176980558306</v>
      </c>
      <c r="P935">
        <v>74.430193073518296</v>
      </c>
      <c r="Q935">
        <v>72.070089275743896</v>
      </c>
      <c r="R935">
        <v>72.205471791649998</v>
      </c>
      <c r="S935">
        <v>70.693696771237697</v>
      </c>
      <c r="T935">
        <v>67.423917963677695</v>
      </c>
      <c r="U935">
        <v>63.104038280437798</v>
      </c>
      <c r="V935">
        <v>59.649560451209297</v>
      </c>
    </row>
    <row r="936" spans="1:22" x14ac:dyDescent="0.25">
      <c r="A936" s="12" t="s">
        <v>64</v>
      </c>
      <c r="B936" s="12" t="s">
        <v>77</v>
      </c>
      <c r="C936" s="12" t="s">
        <v>97</v>
      </c>
      <c r="D936">
        <v>78.049538999999996</v>
      </c>
      <c r="E936">
        <v>85.263736365264805</v>
      </c>
      <c r="F936">
        <v>84.435657823116202</v>
      </c>
      <c r="G936">
        <v>83.425509274233406</v>
      </c>
      <c r="H936">
        <v>81.569679307295104</v>
      </c>
      <c r="I936">
        <v>78.464865879492706</v>
      </c>
      <c r="J936">
        <v>77.909731511090797</v>
      </c>
      <c r="K936">
        <v>75.546035254334797</v>
      </c>
      <c r="L936">
        <v>71.393374258005295</v>
      </c>
      <c r="M936">
        <v>66.212655799944798</v>
      </c>
      <c r="N936">
        <v>61.946152342954903</v>
      </c>
      <c r="O936">
        <v>57.901245661208698</v>
      </c>
      <c r="P936">
        <v>54.041871503257802</v>
      </c>
      <c r="Q936">
        <v>50.113178647918502</v>
      </c>
      <c r="R936">
        <v>46.132319436908602</v>
      </c>
      <c r="S936">
        <v>42.3639202288878</v>
      </c>
      <c r="T936">
        <v>38.963536574268097</v>
      </c>
      <c r="U936">
        <v>35.897236599259003</v>
      </c>
      <c r="V936">
        <v>33.064152016482701</v>
      </c>
    </row>
    <row r="937" spans="1:22" x14ac:dyDescent="0.25">
      <c r="A937" s="12" t="s">
        <v>64</v>
      </c>
      <c r="B937" s="12" t="s">
        <v>77</v>
      </c>
      <c r="C937" s="12" t="s">
        <v>98</v>
      </c>
      <c r="D937">
        <v>20.028105784997599</v>
      </c>
      <c r="E937">
        <v>22.745810882347801</v>
      </c>
      <c r="F937">
        <v>26.225507780548998</v>
      </c>
      <c r="G937">
        <v>31.132148428444399</v>
      </c>
      <c r="H937">
        <v>38.095412217575003</v>
      </c>
      <c r="I937">
        <v>45.736346513620802</v>
      </c>
      <c r="J937">
        <v>51.671718058713502</v>
      </c>
      <c r="K937">
        <v>55.667606298880997</v>
      </c>
      <c r="L937">
        <v>60.354886836910502</v>
      </c>
      <c r="M937">
        <v>67.527655371531694</v>
      </c>
      <c r="N937">
        <v>75.043614646888102</v>
      </c>
      <c r="O937">
        <v>74.983446449313206</v>
      </c>
      <c r="P937">
        <v>74.817671161467899</v>
      </c>
      <c r="Q937">
        <v>73.809640037074601</v>
      </c>
      <c r="R937">
        <v>71.580235739173503</v>
      </c>
      <c r="S937">
        <v>71.818935338721602</v>
      </c>
      <c r="T937">
        <v>70.406338264663006</v>
      </c>
      <c r="U937">
        <v>67.227562145148397</v>
      </c>
      <c r="V937">
        <v>62.985246173674398</v>
      </c>
    </row>
    <row r="938" spans="1:22" x14ac:dyDescent="0.25">
      <c r="A938" s="12" t="s">
        <v>64</v>
      </c>
      <c r="B938" s="12" t="s">
        <v>77</v>
      </c>
      <c r="C938" s="12" t="s">
        <v>99</v>
      </c>
      <c r="D938">
        <v>16.445254615126402</v>
      </c>
      <c r="E938">
        <v>19.060164502461301</v>
      </c>
      <c r="F938">
        <v>21.791808951730498</v>
      </c>
      <c r="G938">
        <v>25.2448044696491</v>
      </c>
      <c r="H938">
        <v>30.081095720899999</v>
      </c>
      <c r="I938">
        <v>36.923397889271797</v>
      </c>
      <c r="J938">
        <v>44.500846911234298</v>
      </c>
      <c r="K938">
        <v>50.435494863640599</v>
      </c>
      <c r="L938">
        <v>54.495983236798601</v>
      </c>
      <c r="M938">
        <v>59.214851585319799</v>
      </c>
      <c r="N938">
        <v>66.411217682281503</v>
      </c>
      <c r="O938">
        <v>74.006206755879106</v>
      </c>
      <c r="P938">
        <v>74.112342410001204</v>
      </c>
      <c r="Q938">
        <v>74.101642655124905</v>
      </c>
      <c r="R938">
        <v>73.234967546637193</v>
      </c>
      <c r="S938">
        <v>71.135688750329294</v>
      </c>
      <c r="T938">
        <v>71.474354411181906</v>
      </c>
      <c r="U938">
        <v>70.154546114356506</v>
      </c>
      <c r="V938">
        <v>67.057148030475503</v>
      </c>
    </row>
    <row r="939" spans="1:22" x14ac:dyDescent="0.25">
      <c r="A939" s="12" t="s">
        <v>64</v>
      </c>
      <c r="B939" s="12" t="s">
        <v>77</v>
      </c>
      <c r="C939" s="12" t="s">
        <v>100</v>
      </c>
      <c r="D939">
        <v>12.639703808767001</v>
      </c>
      <c r="E939">
        <v>15.381592168051901</v>
      </c>
      <c r="F939">
        <v>17.948246884634699</v>
      </c>
      <c r="G939">
        <v>20.668394303161499</v>
      </c>
      <c r="H939">
        <v>24.091858313141099</v>
      </c>
      <c r="I939">
        <v>28.831253795309301</v>
      </c>
      <c r="J939">
        <v>35.552181833649399</v>
      </c>
      <c r="K939">
        <v>43.065320247043402</v>
      </c>
      <c r="L939">
        <v>49.017687808642599</v>
      </c>
      <c r="M939">
        <v>53.134734051992297</v>
      </c>
      <c r="N939">
        <v>57.902326229965503</v>
      </c>
      <c r="O939">
        <v>65.175538470301007</v>
      </c>
      <c r="P939">
        <v>72.869084839919395</v>
      </c>
      <c r="Q939">
        <v>73.172324985295305</v>
      </c>
      <c r="R939">
        <v>73.3375570523704</v>
      </c>
      <c r="S939">
        <v>72.629188370318104</v>
      </c>
      <c r="T939">
        <v>70.672673217986699</v>
      </c>
      <c r="U939">
        <v>71.117448309074803</v>
      </c>
      <c r="V939">
        <v>69.892713461285894</v>
      </c>
    </row>
    <row r="940" spans="1:22" x14ac:dyDescent="0.25">
      <c r="A940" s="12" t="s">
        <v>64</v>
      </c>
      <c r="B940" s="12" t="s">
        <v>77</v>
      </c>
      <c r="C940" s="12" t="s">
        <v>101</v>
      </c>
      <c r="D940">
        <v>9.5055479978464295</v>
      </c>
      <c r="E940">
        <v>11.387826783356299</v>
      </c>
      <c r="F940">
        <v>14.0223685538043</v>
      </c>
      <c r="G940">
        <v>16.521510446562299</v>
      </c>
      <c r="H940">
        <v>19.2148316897147</v>
      </c>
      <c r="I940">
        <v>22.5632767932339</v>
      </c>
      <c r="J940">
        <v>27.184387356212898</v>
      </c>
      <c r="K940">
        <v>33.744757595589398</v>
      </c>
      <c r="L940">
        <v>41.192986766054901</v>
      </c>
      <c r="M940">
        <v>47.145259121671202</v>
      </c>
      <c r="N940">
        <v>51.336212241658501</v>
      </c>
      <c r="O940">
        <v>56.218223350756901</v>
      </c>
      <c r="P940">
        <v>63.586924088449699</v>
      </c>
      <c r="Q940">
        <v>71.409374719261194</v>
      </c>
      <c r="R940">
        <v>71.968792442487299</v>
      </c>
      <c r="S940">
        <v>72.3578979210059</v>
      </c>
      <c r="T940">
        <v>71.849749424096601</v>
      </c>
      <c r="U940">
        <v>70.072002792501095</v>
      </c>
      <c r="V940">
        <v>70.646164186171802</v>
      </c>
    </row>
    <row r="941" spans="1:22" x14ac:dyDescent="0.25">
      <c r="A941" s="12" t="s">
        <v>64</v>
      </c>
      <c r="B941" s="12" t="s">
        <v>77</v>
      </c>
      <c r="C941" s="12" t="s">
        <v>102</v>
      </c>
      <c r="D941">
        <v>6.9141360009322801</v>
      </c>
      <c r="E941">
        <v>7.9975986797952503</v>
      </c>
      <c r="F941">
        <v>9.7711761370362193</v>
      </c>
      <c r="G941">
        <v>12.2227107635871</v>
      </c>
      <c r="H941">
        <v>14.620966485505001</v>
      </c>
      <c r="I941">
        <v>17.217564879714399</v>
      </c>
      <c r="J941">
        <v>20.463091984218298</v>
      </c>
      <c r="K941">
        <v>24.905821204003299</v>
      </c>
      <c r="L941">
        <v>31.257247232461701</v>
      </c>
      <c r="M941">
        <v>38.5773981421736</v>
      </c>
      <c r="N941">
        <v>44.511092760310497</v>
      </c>
      <c r="O941">
        <v>48.828054369056503</v>
      </c>
      <c r="P941">
        <v>53.839100782404699</v>
      </c>
      <c r="Q941">
        <v>61.317972138815698</v>
      </c>
      <c r="R941">
        <v>69.303270439606194</v>
      </c>
      <c r="S941">
        <v>70.212502736989606</v>
      </c>
      <c r="T941">
        <v>70.909973064881697</v>
      </c>
      <c r="U941">
        <v>70.678598880100196</v>
      </c>
      <c r="V941">
        <v>69.150203528390506</v>
      </c>
    </row>
    <row r="942" spans="1:22" x14ac:dyDescent="0.25">
      <c r="A942" s="12" t="s">
        <v>64</v>
      </c>
      <c r="B942" s="12" t="s">
        <v>77</v>
      </c>
      <c r="C942" s="12" t="s">
        <v>103</v>
      </c>
      <c r="D942">
        <v>4.4522569999999897</v>
      </c>
      <c r="E942">
        <v>5.1956639560918303</v>
      </c>
      <c r="F942">
        <v>6.1701587373893396</v>
      </c>
      <c r="G942">
        <v>7.7134285812461201</v>
      </c>
      <c r="H942">
        <v>9.9150521176366802</v>
      </c>
      <c r="I942">
        <v>12.107378867373701</v>
      </c>
      <c r="J942">
        <v>14.559114172403399</v>
      </c>
      <c r="K942">
        <v>17.631229174844002</v>
      </c>
      <c r="L942">
        <v>21.8308619119938</v>
      </c>
      <c r="M942">
        <v>27.8367982360814</v>
      </c>
      <c r="N942">
        <v>34.933015577603499</v>
      </c>
      <c r="O942">
        <v>40.838334712060004</v>
      </c>
      <c r="P942">
        <v>45.262843063657797</v>
      </c>
      <c r="Q942">
        <v>50.402766827339001</v>
      </c>
      <c r="R942">
        <v>57.989026638166202</v>
      </c>
      <c r="S942">
        <v>66.160297717387095</v>
      </c>
      <c r="T942">
        <v>67.548637693324494</v>
      </c>
      <c r="U942">
        <v>68.672418462145799</v>
      </c>
      <c r="V942">
        <v>68.831511300438606</v>
      </c>
    </row>
    <row r="943" spans="1:22" x14ac:dyDescent="0.25">
      <c r="A943" s="12" t="s">
        <v>64</v>
      </c>
      <c r="B943" s="12" t="s">
        <v>77</v>
      </c>
      <c r="C943" s="12" t="s">
        <v>104</v>
      </c>
      <c r="D943">
        <v>2.33549379084435</v>
      </c>
      <c r="E943">
        <v>2.7987302991740699</v>
      </c>
      <c r="F943">
        <v>3.3990701518841502</v>
      </c>
      <c r="G943">
        <v>4.1579540413944303</v>
      </c>
      <c r="H943">
        <v>5.4048394980497401</v>
      </c>
      <c r="I943">
        <v>7.2204674271298002</v>
      </c>
      <c r="J943">
        <v>9.1253806935325308</v>
      </c>
      <c r="K943">
        <v>11.3278757370198</v>
      </c>
      <c r="L943">
        <v>14.1356355177778</v>
      </c>
      <c r="M943">
        <v>17.9256287011697</v>
      </c>
      <c r="N943">
        <v>23.402398764610599</v>
      </c>
      <c r="O943">
        <v>30.124012560424301</v>
      </c>
      <c r="P943">
        <v>35.867523587864497</v>
      </c>
      <c r="Q943">
        <v>40.334154286216901</v>
      </c>
      <c r="R943">
        <v>45.553639756242298</v>
      </c>
      <c r="S943">
        <v>53.176235282546202</v>
      </c>
      <c r="T943">
        <v>61.5089429184358</v>
      </c>
      <c r="U943">
        <v>63.5084964929083</v>
      </c>
      <c r="V943">
        <v>65.189791678052302</v>
      </c>
    </row>
    <row r="944" spans="1:22" x14ac:dyDescent="0.25">
      <c r="A944" s="12" t="s">
        <v>64</v>
      </c>
      <c r="B944" s="12" t="s">
        <v>77</v>
      </c>
      <c r="C944" s="12" t="s">
        <v>105</v>
      </c>
      <c r="D944">
        <v>0.87215191183669305</v>
      </c>
      <c r="E944">
        <v>1.12093570908396</v>
      </c>
      <c r="F944">
        <v>1.4291901824073701</v>
      </c>
      <c r="G944">
        <v>1.81548231274961</v>
      </c>
      <c r="H944">
        <v>2.3350400970537799</v>
      </c>
      <c r="I944">
        <v>3.2042227760259201</v>
      </c>
      <c r="J944">
        <v>4.5551805697885497</v>
      </c>
      <c r="K944">
        <v>6.0548850197967203</v>
      </c>
      <c r="L944">
        <v>7.8889076953995696</v>
      </c>
      <c r="M944">
        <v>10.2480776827359</v>
      </c>
      <c r="N944">
        <v>13.4476128995534</v>
      </c>
      <c r="O944">
        <v>18.176485860445698</v>
      </c>
      <c r="P944">
        <v>24.218165472050899</v>
      </c>
      <c r="Q944">
        <v>29.560261335819899</v>
      </c>
      <c r="R944">
        <v>33.900227961439803</v>
      </c>
      <c r="S944">
        <v>39.0105460726489</v>
      </c>
      <c r="T944">
        <v>46.470829430121697</v>
      </c>
      <c r="U944">
        <v>54.788247240934602</v>
      </c>
      <c r="V944">
        <v>57.459964978684397</v>
      </c>
    </row>
    <row r="945" spans="1:22" x14ac:dyDescent="0.25">
      <c r="A945" s="12" t="s">
        <v>64</v>
      </c>
      <c r="B945" s="12" t="s">
        <v>77</v>
      </c>
      <c r="C945" s="12" t="s">
        <v>106</v>
      </c>
      <c r="D945">
        <v>0.20666788969438299</v>
      </c>
      <c r="E945">
        <v>0.28839053538160297</v>
      </c>
      <c r="F945">
        <v>0.40367540951810799</v>
      </c>
      <c r="G945">
        <v>0.55150728307920505</v>
      </c>
      <c r="H945">
        <v>0.75148745922341498</v>
      </c>
      <c r="I945">
        <v>1.03283356710938</v>
      </c>
      <c r="J945">
        <v>1.5426795105126201</v>
      </c>
      <c r="K945">
        <v>2.3892997239701899</v>
      </c>
      <c r="L945">
        <v>3.4122931611293099</v>
      </c>
      <c r="M945">
        <v>4.7324352141682597</v>
      </c>
      <c r="N945">
        <v>6.4946192772573603</v>
      </c>
      <c r="O945">
        <v>8.9433295250710394</v>
      </c>
      <c r="P945">
        <v>12.660079620436299</v>
      </c>
      <c r="Q945">
        <v>17.658567664284401</v>
      </c>
      <c r="R945">
        <v>22.267520512523198</v>
      </c>
      <c r="S945">
        <v>26.132686871867602</v>
      </c>
      <c r="T945">
        <v>30.802368343989102</v>
      </c>
      <c r="U945">
        <v>37.659675493558296</v>
      </c>
      <c r="V945">
        <v>45.501064476568999</v>
      </c>
    </row>
    <row r="946" spans="1:22" x14ac:dyDescent="0.25">
      <c r="A946" s="12" t="s">
        <v>64</v>
      </c>
      <c r="B946" s="12" t="s">
        <v>77</v>
      </c>
      <c r="C946" s="12" t="s">
        <v>107</v>
      </c>
      <c r="D946">
        <v>3.10199967705709E-2</v>
      </c>
      <c r="E946">
        <v>4.2638496474346102E-2</v>
      </c>
      <c r="F946">
        <v>6.7455138596624706E-2</v>
      </c>
      <c r="G946">
        <v>0.102736054157192</v>
      </c>
      <c r="H946">
        <v>0.15471835146075399</v>
      </c>
      <c r="I946">
        <v>0.228534804794921</v>
      </c>
      <c r="J946">
        <v>0.34635797395399598</v>
      </c>
      <c r="K946">
        <v>0.57685390890603006</v>
      </c>
      <c r="L946">
        <v>0.99794403614259097</v>
      </c>
      <c r="M946">
        <v>1.5537973904445801</v>
      </c>
      <c r="N946">
        <v>2.33710567262963</v>
      </c>
      <c r="O946">
        <v>3.45248154938681</v>
      </c>
      <c r="P946">
        <v>5.0596902042772598</v>
      </c>
      <c r="Q946">
        <v>7.6160802803585401</v>
      </c>
      <c r="R946">
        <v>11.2745854730902</v>
      </c>
      <c r="S946">
        <v>14.7248058951284</v>
      </c>
      <c r="T946">
        <v>17.751916824471099</v>
      </c>
      <c r="U946">
        <v>21.4960646805688</v>
      </c>
      <c r="V946">
        <v>27.0664538628466</v>
      </c>
    </row>
    <row r="947" spans="1:22" x14ac:dyDescent="0.25">
      <c r="A947" s="12" t="s">
        <v>64</v>
      </c>
      <c r="B947" s="12" t="s">
        <v>77</v>
      </c>
      <c r="C947" s="12" t="s">
        <v>108</v>
      </c>
      <c r="D947">
        <v>91.312414000000004</v>
      </c>
      <c r="E947">
        <v>89.360738158879201</v>
      </c>
      <c r="F947">
        <v>87.819060126420098</v>
      </c>
      <c r="G947">
        <v>85.819765448163096</v>
      </c>
      <c r="H947">
        <v>82.420910624677902</v>
      </c>
      <c r="I947">
        <v>81.671283479663899</v>
      </c>
      <c r="J947">
        <v>79.067184822434797</v>
      </c>
      <c r="K947">
        <v>74.698240890733203</v>
      </c>
      <c r="L947">
        <v>69.259471924341796</v>
      </c>
      <c r="M947">
        <v>64.817715225445696</v>
      </c>
      <c r="N947">
        <v>60.585874736904998</v>
      </c>
      <c r="O947">
        <v>56.541553639526498</v>
      </c>
      <c r="P947">
        <v>52.415510683882502</v>
      </c>
      <c r="Q947">
        <v>48.232917846206298</v>
      </c>
      <c r="R947">
        <v>44.272076256159103</v>
      </c>
      <c r="S947">
        <v>40.695164209585002</v>
      </c>
      <c r="T947">
        <v>37.469272148284503</v>
      </c>
      <c r="U947">
        <v>34.488912668796097</v>
      </c>
      <c r="V947">
        <v>31.6765290979999</v>
      </c>
    </row>
    <row r="948" spans="1:22" x14ac:dyDescent="0.25">
      <c r="A948" s="12" t="s">
        <v>64</v>
      </c>
      <c r="B948" s="12" t="s">
        <v>77</v>
      </c>
      <c r="C948" s="12" t="s">
        <v>109</v>
      </c>
      <c r="D948">
        <v>71.293948999999998</v>
      </c>
      <c r="E948">
        <v>78.991554217523202</v>
      </c>
      <c r="F948">
        <v>86.782717220299901</v>
      </c>
      <c r="G948">
        <v>86.151922330291697</v>
      </c>
      <c r="H948">
        <v>85.476902307244103</v>
      </c>
      <c r="I948">
        <v>83.886188737874704</v>
      </c>
      <c r="J948">
        <v>80.820973669319002</v>
      </c>
      <c r="K948">
        <v>80.304977744810003</v>
      </c>
      <c r="L948">
        <v>77.926388793874295</v>
      </c>
      <c r="M948">
        <v>73.736828764832694</v>
      </c>
      <c r="N948">
        <v>68.454522987359198</v>
      </c>
      <c r="O948">
        <v>64.145568131886193</v>
      </c>
      <c r="P948">
        <v>60.036894855865803</v>
      </c>
      <c r="Q948">
        <v>56.094355714904196</v>
      </c>
      <c r="R948">
        <v>52.055157084612603</v>
      </c>
      <c r="S948">
        <v>47.951878795598603</v>
      </c>
      <c r="T948">
        <v>44.064442882939801</v>
      </c>
      <c r="U948">
        <v>40.556118149797499</v>
      </c>
      <c r="V948">
        <v>37.394115482355502</v>
      </c>
    </row>
    <row r="949" spans="1:22" x14ac:dyDescent="0.25">
      <c r="A949" s="12" t="s">
        <v>64</v>
      </c>
      <c r="B949" s="12" t="s">
        <v>77</v>
      </c>
      <c r="C949" s="12" t="s">
        <v>110</v>
      </c>
      <c r="D949">
        <v>1.1749997898270099E-3</v>
      </c>
      <c r="E949">
        <v>1.72313549162913E-3</v>
      </c>
      <c r="F949">
        <v>2.83214238350022E-3</v>
      </c>
      <c r="G949">
        <v>4.8823334178625701E-3</v>
      </c>
      <c r="H949">
        <v>7.2687459007419004E-3</v>
      </c>
      <c r="I949">
        <v>1.1621129240352E-2</v>
      </c>
      <c r="J949">
        <v>1.7846931910383099E-2</v>
      </c>
      <c r="K949">
        <v>3.0095018527550699E-2</v>
      </c>
      <c r="L949">
        <v>6.0522756914797297E-2</v>
      </c>
      <c r="M949">
        <v>0.12974751682542901</v>
      </c>
      <c r="N949">
        <v>0.25656235476908501</v>
      </c>
      <c r="O949">
        <v>0.47511329325709001</v>
      </c>
      <c r="P949">
        <v>0.87368897399774004</v>
      </c>
      <c r="Q949">
        <v>1.5456547303199499</v>
      </c>
      <c r="R949">
        <v>2.6927247660057798</v>
      </c>
      <c r="S949">
        <v>4.6368396003127099</v>
      </c>
      <c r="T949">
        <v>7.1267951765637703</v>
      </c>
      <c r="U949">
        <v>9.7996931771732498</v>
      </c>
      <c r="V949">
        <v>12.954402678309499</v>
      </c>
    </row>
    <row r="950" spans="1:22" x14ac:dyDescent="0.25">
      <c r="A950" s="12" t="s">
        <v>64</v>
      </c>
      <c r="B950" s="12" t="s">
        <v>77</v>
      </c>
      <c r="C950" s="12" t="s">
        <v>111</v>
      </c>
      <c r="D950">
        <v>65.345558852949594</v>
      </c>
      <c r="E950">
        <v>70.443706799675894</v>
      </c>
      <c r="F950">
        <v>78.162121727326394</v>
      </c>
      <c r="G950">
        <v>86.064695381233705</v>
      </c>
      <c r="H950">
        <v>85.504490510307804</v>
      </c>
      <c r="I950">
        <v>84.895048521731894</v>
      </c>
      <c r="J950">
        <v>83.364850900754305</v>
      </c>
      <c r="K950">
        <v>80.358427373349201</v>
      </c>
      <c r="L950">
        <v>79.883716525679901</v>
      </c>
      <c r="M950">
        <v>77.553831178246597</v>
      </c>
      <c r="N950">
        <v>73.4086440129512</v>
      </c>
      <c r="O950">
        <v>68.181715019084294</v>
      </c>
      <c r="P950">
        <v>63.921141674624799</v>
      </c>
      <c r="Q950">
        <v>59.855346018789902</v>
      </c>
      <c r="R950">
        <v>55.9510701324525</v>
      </c>
      <c r="S950">
        <v>51.945787331390797</v>
      </c>
      <c r="T950">
        <v>47.873293495921899</v>
      </c>
      <c r="U950">
        <v>44.013483721757297</v>
      </c>
      <c r="V950">
        <v>40.529985802571503</v>
      </c>
    </row>
    <row r="951" spans="1:22" x14ac:dyDescent="0.25">
      <c r="A951" s="12" t="s">
        <v>64</v>
      </c>
      <c r="B951" s="12" t="s">
        <v>77</v>
      </c>
      <c r="C951" s="12" t="s">
        <v>112</v>
      </c>
      <c r="D951">
        <v>60.413811544877298</v>
      </c>
      <c r="E951">
        <v>64.536023896176602</v>
      </c>
      <c r="F951">
        <v>69.694632476709401</v>
      </c>
      <c r="G951">
        <v>77.3810041802152</v>
      </c>
      <c r="H951">
        <v>85.270838777080598</v>
      </c>
      <c r="I951">
        <v>84.756535208540896</v>
      </c>
      <c r="J951">
        <v>84.196302846456305</v>
      </c>
      <c r="K951">
        <v>82.717924701207494</v>
      </c>
      <c r="L951">
        <v>79.776682800581298</v>
      </c>
      <c r="M951">
        <v>79.344906268977894</v>
      </c>
      <c r="N951">
        <v>77.066311232410897</v>
      </c>
      <c r="O951">
        <v>72.998020223384103</v>
      </c>
      <c r="P951">
        <v>67.844331310857996</v>
      </c>
      <c r="Q951">
        <v>63.648571970566103</v>
      </c>
      <c r="R951">
        <v>59.640627558113003</v>
      </c>
      <c r="S951">
        <v>55.787921865010397</v>
      </c>
      <c r="T951">
        <v>51.828152913918402</v>
      </c>
      <c r="U951">
        <v>47.796088670740502</v>
      </c>
      <c r="V951">
        <v>43.971605231292301</v>
      </c>
    </row>
    <row r="952" spans="1:22" x14ac:dyDescent="0.25">
      <c r="A952" s="12" t="s">
        <v>64</v>
      </c>
      <c r="B952" s="12" t="s">
        <v>77</v>
      </c>
      <c r="C952" s="12" t="s">
        <v>113</v>
      </c>
      <c r="D952">
        <v>53.576840823203803</v>
      </c>
      <c r="E952">
        <v>59.5839959169464</v>
      </c>
      <c r="F952">
        <v>63.486862844569103</v>
      </c>
      <c r="G952">
        <v>68.512215439536305</v>
      </c>
      <c r="H952">
        <v>76.058555790581906</v>
      </c>
      <c r="I952">
        <v>83.855142192635498</v>
      </c>
      <c r="J952">
        <v>83.304998633988006</v>
      </c>
      <c r="K952">
        <v>82.7354082022689</v>
      </c>
      <c r="L952">
        <v>81.278302362490095</v>
      </c>
      <c r="M952">
        <v>78.360262268773496</v>
      </c>
      <c r="N952">
        <v>77.943842287044305</v>
      </c>
      <c r="O952">
        <v>75.834818653276798</v>
      </c>
      <c r="P952">
        <v>71.943321784982004</v>
      </c>
      <c r="Q952">
        <v>66.970515725114097</v>
      </c>
      <c r="R952">
        <v>62.953118690956899</v>
      </c>
      <c r="S952">
        <v>59.121244274324802</v>
      </c>
      <c r="T952">
        <v>55.4362757431321</v>
      </c>
      <c r="U952">
        <v>51.634022132091701</v>
      </c>
      <c r="V952">
        <v>47.749994785707003</v>
      </c>
    </row>
    <row r="953" spans="1:22" x14ac:dyDescent="0.25">
      <c r="A953" s="12" t="s">
        <v>64</v>
      </c>
      <c r="B953" s="12" t="s">
        <v>77</v>
      </c>
      <c r="C953" s="12" t="s">
        <v>114</v>
      </c>
      <c r="D953">
        <v>44.9001352685708</v>
      </c>
      <c r="E953">
        <v>52.711830266226002</v>
      </c>
      <c r="F953">
        <v>58.562126577122299</v>
      </c>
      <c r="G953">
        <v>62.421085650197099</v>
      </c>
      <c r="H953">
        <v>67.321246892102394</v>
      </c>
      <c r="I953">
        <v>74.738447663906697</v>
      </c>
      <c r="J953">
        <v>82.453987332690005</v>
      </c>
      <c r="K953">
        <v>81.869815815465003</v>
      </c>
      <c r="L953">
        <v>81.333165431278601</v>
      </c>
      <c r="M953">
        <v>79.910991583429706</v>
      </c>
      <c r="N953">
        <v>77.026521212959295</v>
      </c>
      <c r="O953">
        <v>76.768005515419702</v>
      </c>
      <c r="P953">
        <v>74.814681110859794</v>
      </c>
      <c r="Q953">
        <v>71.090613182737897</v>
      </c>
      <c r="R953">
        <v>66.290105816051707</v>
      </c>
      <c r="S953">
        <v>62.442389972776702</v>
      </c>
      <c r="T953">
        <v>58.772492742514103</v>
      </c>
      <c r="U953">
        <v>55.239885541325599</v>
      </c>
      <c r="V953">
        <v>51.580971614130199</v>
      </c>
    </row>
    <row r="954" spans="1:22" x14ac:dyDescent="0.25">
      <c r="A954" s="12" t="s">
        <v>64</v>
      </c>
      <c r="B954" s="12" t="s">
        <v>77</v>
      </c>
      <c r="C954" s="12" t="s">
        <v>115</v>
      </c>
      <c r="D954">
        <v>36.284879063189699</v>
      </c>
      <c r="E954">
        <v>43.895023293985197</v>
      </c>
      <c r="F954">
        <v>51.520838920663898</v>
      </c>
      <c r="G954">
        <v>57.347413914551304</v>
      </c>
      <c r="H954">
        <v>61.201658547393201</v>
      </c>
      <c r="I954">
        <v>66.031634060342896</v>
      </c>
      <c r="J954">
        <v>73.381781534762496</v>
      </c>
      <c r="K954">
        <v>81.064003150336205</v>
      </c>
      <c r="L954">
        <v>80.533848652747395</v>
      </c>
      <c r="M954">
        <v>80.068585381988299</v>
      </c>
      <c r="N954">
        <v>78.719832873155497</v>
      </c>
      <c r="O954">
        <v>75.997592589098403</v>
      </c>
      <c r="P954">
        <v>75.876819455087599</v>
      </c>
      <c r="Q954">
        <v>74.063762332292001</v>
      </c>
      <c r="R954">
        <v>70.486382603137301</v>
      </c>
      <c r="S954">
        <v>65.833330741488894</v>
      </c>
      <c r="T954">
        <v>62.125070524567001</v>
      </c>
      <c r="U954">
        <v>58.585157493779001</v>
      </c>
      <c r="V954">
        <v>55.172092943451098</v>
      </c>
    </row>
    <row r="955" spans="1:22" x14ac:dyDescent="0.25">
      <c r="A955" s="12" t="s">
        <v>64</v>
      </c>
      <c r="B955" s="12" t="s">
        <v>77</v>
      </c>
      <c r="C955" s="12" t="s">
        <v>116</v>
      </c>
      <c r="D955">
        <v>29.2572152701911</v>
      </c>
      <c r="E955">
        <v>35.269888548129202</v>
      </c>
      <c r="F955">
        <v>42.659365105880397</v>
      </c>
      <c r="G955">
        <v>50.196637463089097</v>
      </c>
      <c r="H955">
        <v>56.016056970015903</v>
      </c>
      <c r="I955">
        <v>59.888632216949297</v>
      </c>
      <c r="J955">
        <v>64.7019420542196</v>
      </c>
      <c r="K955">
        <v>72.029159269737903</v>
      </c>
      <c r="L955">
        <v>79.741347574791803</v>
      </c>
      <c r="M955">
        <v>79.298554739548294</v>
      </c>
      <c r="N955">
        <v>78.935887794233594</v>
      </c>
      <c r="O955">
        <v>77.743697539562007</v>
      </c>
      <c r="P955">
        <v>75.173763041191094</v>
      </c>
      <c r="Q955">
        <v>75.1818864102802</v>
      </c>
      <c r="R955">
        <v>73.498398048017606</v>
      </c>
      <c r="S955">
        <v>70.052358012422502</v>
      </c>
      <c r="T955">
        <v>65.5249949044414</v>
      </c>
      <c r="U955">
        <v>61.930170172047099</v>
      </c>
      <c r="V955">
        <v>58.4917517747812</v>
      </c>
    </row>
    <row r="956" spans="1:22" x14ac:dyDescent="0.25">
      <c r="A956" s="12" t="s">
        <v>64</v>
      </c>
      <c r="B956" s="12" t="s">
        <v>77</v>
      </c>
      <c r="C956" s="12" t="s">
        <v>117</v>
      </c>
      <c r="D956">
        <v>23.759426128288599</v>
      </c>
      <c r="E956">
        <v>28.242103355579101</v>
      </c>
      <c r="F956">
        <v>34.117969845469098</v>
      </c>
      <c r="G956">
        <v>41.3303651718618</v>
      </c>
      <c r="H956">
        <v>48.801359953710303</v>
      </c>
      <c r="I956">
        <v>54.6132125996238</v>
      </c>
      <c r="J956">
        <v>58.524094554741801</v>
      </c>
      <c r="K956">
        <v>63.351237570930699</v>
      </c>
      <c r="L956">
        <v>70.703362037019701</v>
      </c>
      <c r="M956">
        <v>78.444302249468606</v>
      </c>
      <c r="N956">
        <v>78.128255823658705</v>
      </c>
      <c r="O956">
        <v>77.932473027154998</v>
      </c>
      <c r="P956">
        <v>76.8934685971102</v>
      </c>
      <c r="Q956">
        <v>74.475168857220595</v>
      </c>
      <c r="R956">
        <v>74.606911679991995</v>
      </c>
      <c r="S956">
        <v>73.046543184053803</v>
      </c>
      <c r="T956">
        <v>69.718987641916698</v>
      </c>
      <c r="U956">
        <v>65.299686573990996</v>
      </c>
      <c r="V956">
        <v>61.795470067511197</v>
      </c>
    </row>
    <row r="957" spans="1:22" x14ac:dyDescent="0.25">
      <c r="A957" s="12" t="s">
        <v>64</v>
      </c>
      <c r="B957" s="12" t="s">
        <v>77</v>
      </c>
      <c r="C957" s="12" t="s">
        <v>118</v>
      </c>
      <c r="D957">
        <v>80.198937999999899</v>
      </c>
      <c r="E957">
        <v>87.802674685022396</v>
      </c>
      <c r="F957">
        <v>86.912585730680604</v>
      </c>
      <c r="G957">
        <v>86.133968116030601</v>
      </c>
      <c r="H957">
        <v>84.462797133936306</v>
      </c>
      <c r="I957">
        <v>81.323688450344306</v>
      </c>
      <c r="J957">
        <v>80.7495523956662</v>
      </c>
      <c r="K957">
        <v>78.323334892379506</v>
      </c>
      <c r="L957">
        <v>74.083086311502996</v>
      </c>
      <c r="M957">
        <v>68.760923083685796</v>
      </c>
      <c r="N957">
        <v>64.401490385189007</v>
      </c>
      <c r="O957">
        <v>60.248387997948299</v>
      </c>
      <c r="P957">
        <v>56.266866944358</v>
      </c>
      <c r="Q957">
        <v>52.192282050975102</v>
      </c>
      <c r="R957">
        <v>48.056169050937299</v>
      </c>
      <c r="S957">
        <v>44.137653758215897</v>
      </c>
      <c r="T957">
        <v>40.600068731082601</v>
      </c>
      <c r="U957">
        <v>37.410614264005901</v>
      </c>
      <c r="V957">
        <v>34.464041512280197</v>
      </c>
    </row>
    <row r="958" spans="1:22" x14ac:dyDescent="0.25">
      <c r="A958" s="12" t="s">
        <v>64</v>
      </c>
      <c r="B958" s="12" t="s">
        <v>77</v>
      </c>
      <c r="C958" s="12" t="s">
        <v>119</v>
      </c>
      <c r="D958">
        <v>19.492336990816099</v>
      </c>
      <c r="E958">
        <v>22.699729686793599</v>
      </c>
      <c r="F958">
        <v>27.124690839016601</v>
      </c>
      <c r="G958">
        <v>32.839508654148503</v>
      </c>
      <c r="H958">
        <v>39.889962702063599</v>
      </c>
      <c r="I958">
        <v>47.290891393774899</v>
      </c>
      <c r="J958">
        <v>53.094459736676903</v>
      </c>
      <c r="K958">
        <v>57.052163933677598</v>
      </c>
      <c r="L958">
        <v>61.922759699175103</v>
      </c>
      <c r="M958">
        <v>69.279892632338004</v>
      </c>
      <c r="N958">
        <v>77.065333754786096</v>
      </c>
      <c r="O958">
        <v>76.939583484383803</v>
      </c>
      <c r="P958">
        <v>76.9220637126041</v>
      </c>
      <c r="Q958">
        <v>76.051560082728301</v>
      </c>
      <c r="R958">
        <v>73.797324965346505</v>
      </c>
      <c r="S958">
        <v>74.058941517387296</v>
      </c>
      <c r="T958">
        <v>72.623640231032596</v>
      </c>
      <c r="U958">
        <v>69.412088259379004</v>
      </c>
      <c r="V958">
        <v>65.092301803701503</v>
      </c>
    </row>
    <row r="959" spans="1:22" x14ac:dyDescent="0.25">
      <c r="A959" s="12" t="s">
        <v>64</v>
      </c>
      <c r="B959" s="12" t="s">
        <v>77</v>
      </c>
      <c r="C959" s="12" t="s">
        <v>120</v>
      </c>
      <c r="D959">
        <v>15.476830287420199</v>
      </c>
      <c r="E959">
        <v>18.316538691770301</v>
      </c>
      <c r="F959">
        <v>21.511258429693999</v>
      </c>
      <c r="G959">
        <v>25.810551865509801</v>
      </c>
      <c r="H959">
        <v>31.360226846480099</v>
      </c>
      <c r="I959">
        <v>38.232646193089799</v>
      </c>
      <c r="J959">
        <v>45.550101986260998</v>
      </c>
      <c r="K959">
        <v>51.349061702246502</v>
      </c>
      <c r="L959">
        <v>55.373041272065301</v>
      </c>
      <c r="M959">
        <v>60.266303604932098</v>
      </c>
      <c r="N959">
        <v>67.645918668450804</v>
      </c>
      <c r="O959">
        <v>75.522192667146598</v>
      </c>
      <c r="P959">
        <v>75.625941084225403</v>
      </c>
      <c r="Q959">
        <v>75.818054249894104</v>
      </c>
      <c r="R959">
        <v>75.142551237956198</v>
      </c>
      <c r="S959">
        <v>73.076526204249504</v>
      </c>
      <c r="T959">
        <v>73.480624723254806</v>
      </c>
      <c r="U959">
        <v>72.180017776227999</v>
      </c>
      <c r="V959">
        <v>69.087725145754305</v>
      </c>
    </row>
    <row r="960" spans="1:22" x14ac:dyDescent="0.25">
      <c r="A960" s="12" t="s">
        <v>64</v>
      </c>
      <c r="B960" s="12" t="s">
        <v>77</v>
      </c>
      <c r="C960" s="12" t="s">
        <v>121</v>
      </c>
      <c r="D960">
        <v>11.549548101570499</v>
      </c>
      <c r="E960">
        <v>14.1482694123257</v>
      </c>
      <c r="F960">
        <v>16.935337153533698</v>
      </c>
      <c r="G960">
        <v>20.0232277191074</v>
      </c>
      <c r="H960">
        <v>24.174383659783398</v>
      </c>
      <c r="I960">
        <v>29.521822531833401</v>
      </c>
      <c r="J960">
        <v>36.173175562587197</v>
      </c>
      <c r="K960">
        <v>43.3940476634967</v>
      </c>
      <c r="L960">
        <v>49.192084685512597</v>
      </c>
      <c r="M960">
        <v>53.2577166856628</v>
      </c>
      <c r="N960">
        <v>58.2016422468092</v>
      </c>
      <c r="O960">
        <v>65.656515814475</v>
      </c>
      <c r="P960">
        <v>73.655123536949304</v>
      </c>
      <c r="Q960">
        <v>74.053867181875205</v>
      </c>
      <c r="R960">
        <v>74.505838242063405</v>
      </c>
      <c r="S960">
        <v>74.073728270199197</v>
      </c>
      <c r="T960">
        <v>72.234565036427796</v>
      </c>
      <c r="U960">
        <v>72.807918178250802</v>
      </c>
      <c r="V960">
        <v>71.662209757268897</v>
      </c>
    </row>
    <row r="961" spans="1:22" x14ac:dyDescent="0.25">
      <c r="A961" s="12" t="s">
        <v>64</v>
      </c>
      <c r="B961" s="12" t="s">
        <v>77</v>
      </c>
      <c r="C961" s="12" t="s">
        <v>122</v>
      </c>
      <c r="D961">
        <v>8.3386499995598093</v>
      </c>
      <c r="E961">
        <v>10.0589421892763</v>
      </c>
      <c r="F961">
        <v>12.5353643394154</v>
      </c>
      <c r="G961">
        <v>15.1571785048049</v>
      </c>
      <c r="H961">
        <v>18.097216369860099</v>
      </c>
      <c r="I961">
        <v>22.0442625846552</v>
      </c>
      <c r="J961">
        <v>27.118219682944702</v>
      </c>
      <c r="K961">
        <v>33.491841470441798</v>
      </c>
      <c r="L961">
        <v>40.581902522465001</v>
      </c>
      <c r="M961">
        <v>46.325529210046398</v>
      </c>
      <c r="N961">
        <v>50.466555125536701</v>
      </c>
      <c r="O961">
        <v>55.5234089111418</v>
      </c>
      <c r="P961">
        <v>63.072810377757797</v>
      </c>
      <c r="Q961">
        <v>71.2260720055897</v>
      </c>
      <c r="R961">
        <v>72.006893210499598</v>
      </c>
      <c r="S961">
        <v>72.797034618362005</v>
      </c>
      <c r="T961">
        <v>72.675757188326102</v>
      </c>
      <c r="U961">
        <v>71.128968619483999</v>
      </c>
      <c r="V961">
        <v>71.916106265174804</v>
      </c>
    </row>
    <row r="962" spans="1:22" x14ac:dyDescent="0.25">
      <c r="A962" s="12" t="s">
        <v>64</v>
      </c>
      <c r="B962" s="12" t="s">
        <v>77</v>
      </c>
      <c r="C962" s="12" t="s">
        <v>123</v>
      </c>
      <c r="D962">
        <v>5.8634870000000001</v>
      </c>
      <c r="E962">
        <v>6.6965580163615099</v>
      </c>
      <c r="F962">
        <v>8.2712177134423008</v>
      </c>
      <c r="G962">
        <v>10.4897306595442</v>
      </c>
      <c r="H962">
        <v>12.886074318080199</v>
      </c>
      <c r="I962">
        <v>15.6066900615879</v>
      </c>
      <c r="J962">
        <v>19.26620105732</v>
      </c>
      <c r="K962">
        <v>23.986111803135</v>
      </c>
      <c r="L962">
        <v>29.9895155103763</v>
      </c>
      <c r="M962">
        <v>36.8301012552011</v>
      </c>
      <c r="N962">
        <v>42.498389156540597</v>
      </c>
      <c r="O962">
        <v>46.750013453580202</v>
      </c>
      <c r="P962">
        <v>51.920259253590601</v>
      </c>
      <c r="Q962">
        <v>59.553728765584999</v>
      </c>
      <c r="R962">
        <v>67.872637456761396</v>
      </c>
      <c r="S962">
        <v>69.150692806310502</v>
      </c>
      <c r="T962">
        <v>70.379413743363997</v>
      </c>
      <c r="U962">
        <v>70.6725465758106</v>
      </c>
      <c r="V962">
        <v>69.518997592436406</v>
      </c>
    </row>
    <row r="963" spans="1:22" x14ac:dyDescent="0.25">
      <c r="A963" s="12" t="s">
        <v>64</v>
      </c>
      <c r="B963" s="12" t="s">
        <v>77</v>
      </c>
      <c r="C963" s="12" t="s">
        <v>124</v>
      </c>
      <c r="D963">
        <v>3.68797299962297</v>
      </c>
      <c r="E963">
        <v>4.1141440227021802</v>
      </c>
      <c r="F963">
        <v>4.8449561140334199</v>
      </c>
      <c r="G963">
        <v>6.1285443212433597</v>
      </c>
      <c r="H963">
        <v>7.9976429600072896</v>
      </c>
      <c r="I963">
        <v>10.071352786927401</v>
      </c>
      <c r="J963">
        <v>12.4701272309735</v>
      </c>
      <c r="K963">
        <v>15.7501119527724</v>
      </c>
      <c r="L963">
        <v>19.9971948745766</v>
      </c>
      <c r="M963">
        <v>25.445663208177098</v>
      </c>
      <c r="N963">
        <v>31.931971724628301</v>
      </c>
      <c r="O963">
        <v>37.472758692922497</v>
      </c>
      <c r="P963">
        <v>41.774491370492498</v>
      </c>
      <c r="Q963">
        <v>47.005294138253298</v>
      </c>
      <c r="R963">
        <v>54.661727466439601</v>
      </c>
      <c r="S963">
        <v>63.133597406094403</v>
      </c>
      <c r="T963">
        <v>65.037254212978695</v>
      </c>
      <c r="U963">
        <v>66.836458978027494</v>
      </c>
      <c r="V963">
        <v>67.679536854424299</v>
      </c>
    </row>
    <row r="964" spans="1:22" x14ac:dyDescent="0.25">
      <c r="A964" s="12" t="s">
        <v>64</v>
      </c>
      <c r="B964" s="12" t="s">
        <v>77</v>
      </c>
      <c r="C964" s="12" t="s">
        <v>125</v>
      </c>
      <c r="D964">
        <v>1.7597559999999901</v>
      </c>
      <c r="E964">
        <v>2.11273523823587</v>
      </c>
      <c r="F964">
        <v>2.45023080667483</v>
      </c>
      <c r="G964">
        <v>2.96910245054602</v>
      </c>
      <c r="H964">
        <v>3.9043158954449</v>
      </c>
      <c r="I964">
        <v>5.3226996059564504</v>
      </c>
      <c r="J964">
        <v>6.9667271277278102</v>
      </c>
      <c r="K964">
        <v>8.9388572525693206</v>
      </c>
      <c r="L964">
        <v>11.703025070895301</v>
      </c>
      <c r="M964">
        <v>15.272979551558</v>
      </c>
      <c r="N964">
        <v>20.0007622048219</v>
      </c>
      <c r="O964">
        <v>25.933938292950501</v>
      </c>
      <c r="P964">
        <v>31.162864202315301</v>
      </c>
      <c r="Q964">
        <v>35.375147839049603</v>
      </c>
      <c r="R964">
        <v>40.531542787320198</v>
      </c>
      <c r="S964">
        <v>48.056644419100699</v>
      </c>
      <c r="T964">
        <v>56.5627005967619</v>
      </c>
      <c r="U964">
        <v>59.196504080523297</v>
      </c>
      <c r="V964">
        <v>61.675905047321201</v>
      </c>
    </row>
    <row r="965" spans="1:22" x14ac:dyDescent="0.25">
      <c r="A965" s="12" t="s">
        <v>64</v>
      </c>
      <c r="B965" s="12" t="s">
        <v>77</v>
      </c>
      <c r="C965" s="12" t="s">
        <v>126</v>
      </c>
      <c r="D965">
        <v>0.61863699999999899</v>
      </c>
      <c r="E965">
        <v>0.75054229205406198</v>
      </c>
      <c r="F965">
        <v>0.95376562167339296</v>
      </c>
      <c r="G965">
        <v>1.14364352298106</v>
      </c>
      <c r="H965">
        <v>1.4515754331961099</v>
      </c>
      <c r="I965">
        <v>2.0223749403598701</v>
      </c>
      <c r="J965">
        <v>2.9481558274812598</v>
      </c>
      <c r="K965">
        <v>4.1007536692791202</v>
      </c>
      <c r="L965">
        <v>5.5540254157176197</v>
      </c>
      <c r="M965">
        <v>7.6401080329258502</v>
      </c>
      <c r="N965">
        <v>10.410730882519401</v>
      </c>
      <c r="O965">
        <v>14.2296306739782</v>
      </c>
      <c r="P965">
        <v>19.286252040329</v>
      </c>
      <c r="Q965">
        <v>23.907493892205601</v>
      </c>
      <c r="R965">
        <v>27.7875568902449</v>
      </c>
      <c r="S965">
        <v>32.607128499402599</v>
      </c>
      <c r="T965">
        <v>39.682966581551497</v>
      </c>
      <c r="U965">
        <v>47.929137533940001</v>
      </c>
      <c r="V965">
        <v>51.2436791564175</v>
      </c>
    </row>
    <row r="966" spans="1:22" x14ac:dyDescent="0.25">
      <c r="A966" s="12" t="s">
        <v>64</v>
      </c>
      <c r="B966" s="12" t="s">
        <v>77</v>
      </c>
      <c r="C966" s="12" t="s">
        <v>127</v>
      </c>
      <c r="D966">
        <v>0.12397499999929699</v>
      </c>
      <c r="E966">
        <v>0.17999099135532801</v>
      </c>
      <c r="F966">
        <v>0.23205303439201599</v>
      </c>
      <c r="G966">
        <v>0.309834451135787</v>
      </c>
      <c r="H966">
        <v>0.39239177939840097</v>
      </c>
      <c r="I966">
        <v>0.53153853691356001</v>
      </c>
      <c r="J966">
        <v>0.80781241356853895</v>
      </c>
      <c r="K966">
        <v>1.3011414869375999</v>
      </c>
      <c r="L966">
        <v>1.9772761270428101</v>
      </c>
      <c r="M966">
        <v>2.87744167859546</v>
      </c>
      <c r="N966">
        <v>4.25156204075288</v>
      </c>
      <c r="O966">
        <v>6.158412193927</v>
      </c>
      <c r="P966">
        <v>8.90867652356531</v>
      </c>
      <c r="Q966">
        <v>12.7757842730301</v>
      </c>
      <c r="R966">
        <v>16.480095096012601</v>
      </c>
      <c r="S966">
        <v>19.722620153169299</v>
      </c>
      <c r="T966">
        <v>23.841793841578301</v>
      </c>
      <c r="U966">
        <v>29.993298316243798</v>
      </c>
      <c r="V966">
        <v>37.420691777807498</v>
      </c>
    </row>
    <row r="967" spans="1:22" x14ac:dyDescent="0.25">
      <c r="A967" s="12" t="s">
        <v>64</v>
      </c>
      <c r="B967" s="12" t="s">
        <v>77</v>
      </c>
      <c r="C967" s="12" t="s">
        <v>128</v>
      </c>
      <c r="D967">
        <v>1.48429999999999E-2</v>
      </c>
      <c r="E967">
        <v>2.21808515857954E-2</v>
      </c>
      <c r="F967">
        <v>3.5440761502882799E-2</v>
      </c>
      <c r="G967">
        <v>4.77589950430021E-2</v>
      </c>
      <c r="H967">
        <v>6.9036256574169494E-2</v>
      </c>
      <c r="I967">
        <v>9.4104950929712702E-2</v>
      </c>
      <c r="J967">
        <v>0.13977446016564701</v>
      </c>
      <c r="K967">
        <v>0.24088455763815</v>
      </c>
      <c r="L967">
        <v>0.44265812530399901</v>
      </c>
      <c r="M967">
        <v>0.75077573945463105</v>
      </c>
      <c r="N967">
        <v>1.2039427128398099</v>
      </c>
      <c r="O967">
        <v>1.9498604964932</v>
      </c>
      <c r="P967">
        <v>3.0519350815163899</v>
      </c>
      <c r="Q967">
        <v>4.7412082192441902</v>
      </c>
      <c r="R967">
        <v>7.2944596033651603</v>
      </c>
      <c r="S967">
        <v>9.8869986344701601</v>
      </c>
      <c r="T967">
        <v>12.251576088018099</v>
      </c>
      <c r="U967">
        <v>15.3220376777633</v>
      </c>
      <c r="V967">
        <v>20.0015158595352</v>
      </c>
    </row>
    <row r="968" spans="1:22" x14ac:dyDescent="0.25">
      <c r="A968" s="12" t="s">
        <v>64</v>
      </c>
      <c r="B968" s="12" t="s">
        <v>78</v>
      </c>
      <c r="C968" s="12" t="s">
        <v>87</v>
      </c>
      <c r="D968">
        <v>28.954937999999899</v>
      </c>
      <c r="E968">
        <v>29.137575047357</v>
      </c>
      <c r="F968">
        <v>30.478185874149201</v>
      </c>
      <c r="G968">
        <v>31.629764362660602</v>
      </c>
      <c r="H968">
        <v>32.607306323377998</v>
      </c>
      <c r="I968">
        <v>33.1743729006864</v>
      </c>
      <c r="J968">
        <v>34.3244884932964</v>
      </c>
      <c r="K968">
        <v>35.789475936183599</v>
      </c>
      <c r="L968">
        <v>37.390887583010397</v>
      </c>
      <c r="M968">
        <v>38.629420484021701</v>
      </c>
      <c r="N968">
        <v>39.706240398716297</v>
      </c>
      <c r="O968">
        <v>40.581263667647697</v>
      </c>
      <c r="P968">
        <v>41.390071884968897</v>
      </c>
      <c r="Q968">
        <v>42.321309932098899</v>
      </c>
      <c r="R968">
        <v>43.305081761861103</v>
      </c>
      <c r="S968">
        <v>44.134193123525897</v>
      </c>
      <c r="T968">
        <v>44.716028012640201</v>
      </c>
      <c r="U968">
        <v>45.112883522541999</v>
      </c>
      <c r="V968">
        <v>45.445764906965202</v>
      </c>
    </row>
    <row r="969" spans="1:22" x14ac:dyDescent="0.25">
      <c r="A969" s="12" t="s">
        <v>64</v>
      </c>
      <c r="B969" s="12" t="s">
        <v>78</v>
      </c>
      <c r="C969" s="12" t="s">
        <v>88</v>
      </c>
      <c r="D969">
        <v>28.117477999999998</v>
      </c>
      <c r="E969">
        <v>28.617333137296701</v>
      </c>
      <c r="F969">
        <v>30.049737066803601</v>
      </c>
      <c r="G969">
        <v>30.331718161158499</v>
      </c>
      <c r="H969">
        <v>31.720789131991999</v>
      </c>
      <c r="I969">
        <v>32.806680626555597</v>
      </c>
      <c r="J969">
        <v>33.736259677775102</v>
      </c>
      <c r="K969">
        <v>34.284221499491998</v>
      </c>
      <c r="L969">
        <v>35.417798276415397</v>
      </c>
      <c r="M969">
        <v>36.852838678964197</v>
      </c>
      <c r="N969">
        <v>38.406922759298297</v>
      </c>
      <c r="O969">
        <v>39.547011607947397</v>
      </c>
      <c r="P969">
        <v>40.478200896002001</v>
      </c>
      <c r="Q969">
        <v>41.218910814842701</v>
      </c>
      <c r="R969">
        <v>41.902796516143603</v>
      </c>
      <c r="S969">
        <v>42.712475732966901</v>
      </c>
      <c r="T969">
        <v>43.577245104289503</v>
      </c>
      <c r="U969">
        <v>44.292159177308797</v>
      </c>
      <c r="V969">
        <v>44.766030545577301</v>
      </c>
    </row>
    <row r="970" spans="1:22" x14ac:dyDescent="0.25">
      <c r="A970" s="12" t="s">
        <v>64</v>
      </c>
      <c r="B970" s="12" t="s">
        <v>78</v>
      </c>
      <c r="C970" s="12" t="s">
        <v>89</v>
      </c>
      <c r="D970">
        <v>0.15440396996517899</v>
      </c>
      <c r="E970">
        <v>0.29357602529110899</v>
      </c>
      <c r="F970">
        <v>0.44292820622415602</v>
      </c>
      <c r="G970">
        <v>0.78888625553477398</v>
      </c>
      <c r="H970">
        <v>1.20225764614005</v>
      </c>
      <c r="I970">
        <v>1.705773041337</v>
      </c>
      <c r="J970">
        <v>2.4837529701937999</v>
      </c>
      <c r="K970">
        <v>3.6833161473952001</v>
      </c>
      <c r="L970">
        <v>5.92542242635737</v>
      </c>
      <c r="M970">
        <v>8.3521414005558103</v>
      </c>
      <c r="N970">
        <v>11.3672042626026</v>
      </c>
      <c r="O970">
        <v>15.1075328397717</v>
      </c>
      <c r="P970">
        <v>18.419372843227901</v>
      </c>
      <c r="Q970">
        <v>21.2856958557669</v>
      </c>
      <c r="R970">
        <v>23.302465513232899</v>
      </c>
      <c r="S970">
        <v>25.8791271846572</v>
      </c>
      <c r="T970">
        <v>28.167804671006898</v>
      </c>
      <c r="U970">
        <v>29.401943392298801</v>
      </c>
      <c r="V970">
        <v>29.592348335321098</v>
      </c>
    </row>
    <row r="971" spans="1:22" x14ac:dyDescent="0.25">
      <c r="A971" s="12" t="s">
        <v>64</v>
      </c>
      <c r="B971" s="12" t="s">
        <v>78</v>
      </c>
      <c r="C971" s="12" t="s">
        <v>90</v>
      </c>
      <c r="D971">
        <v>29.967005980380598</v>
      </c>
      <c r="E971">
        <v>28.329625775363699</v>
      </c>
      <c r="F971">
        <v>28.8318342962476</v>
      </c>
      <c r="G971">
        <v>30.307644260918199</v>
      </c>
      <c r="H971">
        <v>30.608545010320899</v>
      </c>
      <c r="I971">
        <v>31.995562100689199</v>
      </c>
      <c r="J971">
        <v>33.0720677500344</v>
      </c>
      <c r="K971">
        <v>33.996414049193902</v>
      </c>
      <c r="L971">
        <v>34.543397505152797</v>
      </c>
      <c r="M971">
        <v>35.675978203899</v>
      </c>
      <c r="N971">
        <v>37.106516013601798</v>
      </c>
      <c r="O971">
        <v>38.6260421424398</v>
      </c>
      <c r="P971">
        <v>39.730402706639403</v>
      </c>
      <c r="Q971">
        <v>40.627050243264399</v>
      </c>
      <c r="R971">
        <v>41.335194991291601</v>
      </c>
      <c r="S971">
        <v>41.987958788209099</v>
      </c>
      <c r="T971">
        <v>42.767285031415</v>
      </c>
      <c r="U971">
        <v>43.602543270477398</v>
      </c>
      <c r="V971">
        <v>44.289058601231602</v>
      </c>
    </row>
    <row r="972" spans="1:22" x14ac:dyDescent="0.25">
      <c r="A972" s="12" t="s">
        <v>64</v>
      </c>
      <c r="B972" s="12" t="s">
        <v>78</v>
      </c>
      <c r="C972" s="12" t="s">
        <v>91</v>
      </c>
      <c r="D972">
        <v>31.279799998011299</v>
      </c>
      <c r="E972">
        <v>30.243476144128302</v>
      </c>
      <c r="F972">
        <v>28.609473160009099</v>
      </c>
      <c r="G972">
        <v>29.157616634288999</v>
      </c>
      <c r="H972">
        <v>30.649818307861</v>
      </c>
      <c r="I972">
        <v>30.9726551115257</v>
      </c>
      <c r="J972">
        <v>32.359426533362502</v>
      </c>
      <c r="K972">
        <v>33.428582801444001</v>
      </c>
      <c r="L972">
        <v>34.346793926967102</v>
      </c>
      <c r="M972">
        <v>34.8929385814101</v>
      </c>
      <c r="N972">
        <v>36.024627052236603</v>
      </c>
      <c r="O972">
        <v>37.409507719770197</v>
      </c>
      <c r="P972">
        <v>38.882107172184703</v>
      </c>
      <c r="Q972">
        <v>39.938446695557801</v>
      </c>
      <c r="R972">
        <v>40.788022391103098</v>
      </c>
      <c r="S972">
        <v>41.451486746048701</v>
      </c>
      <c r="T972">
        <v>42.062100765897704</v>
      </c>
      <c r="U972">
        <v>42.800846936192997</v>
      </c>
      <c r="V972">
        <v>43.596845045796599</v>
      </c>
    </row>
    <row r="973" spans="1:22" x14ac:dyDescent="0.25">
      <c r="A973" s="12" t="s">
        <v>64</v>
      </c>
      <c r="B973" s="12" t="s">
        <v>78</v>
      </c>
      <c r="C973" s="12" t="s">
        <v>92</v>
      </c>
      <c r="D973">
        <v>32.838711997573</v>
      </c>
      <c r="E973">
        <v>33.320462533451497</v>
      </c>
      <c r="F973">
        <v>32.293693181574397</v>
      </c>
      <c r="G973">
        <v>30.888625612478702</v>
      </c>
      <c r="H973">
        <v>31.459361238943998</v>
      </c>
      <c r="I973">
        <v>33.040491894010998</v>
      </c>
      <c r="J973">
        <v>33.4614403695006</v>
      </c>
      <c r="K973">
        <v>34.839317656828698</v>
      </c>
      <c r="L973">
        <v>35.854220243888101</v>
      </c>
      <c r="M973">
        <v>36.7186923277971</v>
      </c>
      <c r="N973">
        <v>37.244027582883596</v>
      </c>
      <c r="O973">
        <v>38.070545734447201</v>
      </c>
      <c r="P973">
        <v>39.150433966584899</v>
      </c>
      <c r="Q973">
        <v>40.314069236762897</v>
      </c>
      <c r="R973">
        <v>41.057889849192698</v>
      </c>
      <c r="S973">
        <v>41.603062793253301</v>
      </c>
      <c r="T973">
        <v>41.978988909345901</v>
      </c>
      <c r="U973">
        <v>42.317207638552198</v>
      </c>
      <c r="V973">
        <v>42.793501915548703</v>
      </c>
    </row>
    <row r="974" spans="1:22" x14ac:dyDescent="0.25">
      <c r="A974" s="12" t="s">
        <v>64</v>
      </c>
      <c r="B974" s="12" t="s">
        <v>78</v>
      </c>
      <c r="C974" s="12" t="s">
        <v>93</v>
      </c>
      <c r="D974">
        <v>32.641567001919803</v>
      </c>
      <c r="E974">
        <v>34.579809567144999</v>
      </c>
      <c r="F974">
        <v>35.145836035424999</v>
      </c>
      <c r="G974">
        <v>34.351396631066102</v>
      </c>
      <c r="H974">
        <v>32.961065363733503</v>
      </c>
      <c r="I974">
        <v>33.557441898042903</v>
      </c>
      <c r="J974">
        <v>35.213446953242901</v>
      </c>
      <c r="K974">
        <v>35.763251169134499</v>
      </c>
      <c r="L974">
        <v>37.119612737752398</v>
      </c>
      <c r="M974">
        <v>38.068492652707398</v>
      </c>
      <c r="N974">
        <v>38.874358548126899</v>
      </c>
      <c r="O974">
        <v>39.115732232465398</v>
      </c>
      <c r="P974">
        <v>39.665433010269801</v>
      </c>
      <c r="Q974">
        <v>40.467145134255702</v>
      </c>
      <c r="R974">
        <v>41.349914544372801</v>
      </c>
      <c r="S974">
        <v>41.812974228303503</v>
      </c>
      <c r="T974">
        <v>42.088798214534698</v>
      </c>
      <c r="U974">
        <v>42.210515638934602</v>
      </c>
      <c r="V974">
        <v>42.307699551851798</v>
      </c>
    </row>
    <row r="975" spans="1:22" x14ac:dyDescent="0.25">
      <c r="A975" s="12" t="s">
        <v>64</v>
      </c>
      <c r="B975" s="12" t="s">
        <v>78</v>
      </c>
      <c r="C975" s="12" t="s">
        <v>94</v>
      </c>
      <c r="D975">
        <v>34.431383005009799</v>
      </c>
      <c r="E975">
        <v>33.686065878092201</v>
      </c>
      <c r="F975">
        <v>35.726451382923798</v>
      </c>
      <c r="G975">
        <v>36.558114586369697</v>
      </c>
      <c r="H975">
        <v>35.778773848008903</v>
      </c>
      <c r="I975">
        <v>34.415100854440503</v>
      </c>
      <c r="J975">
        <v>35.038744987394701</v>
      </c>
      <c r="K975">
        <v>36.749107303185497</v>
      </c>
      <c r="L975">
        <v>37.400525156216197</v>
      </c>
      <c r="M975">
        <v>38.7433193943627</v>
      </c>
      <c r="N975">
        <v>39.647531517634803</v>
      </c>
      <c r="O975">
        <v>40.241538319171099</v>
      </c>
      <c r="P975">
        <v>40.281787543408001</v>
      </c>
      <c r="Q975">
        <v>40.633492767905999</v>
      </c>
      <c r="R975">
        <v>41.233536614180402</v>
      </c>
      <c r="S975">
        <v>41.912679445109198</v>
      </c>
      <c r="T975">
        <v>42.174636651344301</v>
      </c>
      <c r="U975">
        <v>42.2586452182369</v>
      </c>
      <c r="V975">
        <v>42.199243790856798</v>
      </c>
    </row>
    <row r="976" spans="1:22" x14ac:dyDescent="0.25">
      <c r="A976" s="12" t="s">
        <v>64</v>
      </c>
      <c r="B976" s="12" t="s">
        <v>78</v>
      </c>
      <c r="C976" s="12" t="s">
        <v>95</v>
      </c>
      <c r="D976">
        <v>35.108241004134399</v>
      </c>
      <c r="E976">
        <v>34.998621577676403</v>
      </c>
      <c r="F976">
        <v>34.363344232160003</v>
      </c>
      <c r="G976">
        <v>36.606818324794602</v>
      </c>
      <c r="H976">
        <v>37.529969325042401</v>
      </c>
      <c r="I976">
        <v>36.768503757182501</v>
      </c>
      <c r="J976">
        <v>35.428566657335601</v>
      </c>
      <c r="K976">
        <v>36.0774746970935</v>
      </c>
      <c r="L976">
        <v>37.830903768040599</v>
      </c>
      <c r="M976">
        <v>38.554088467553797</v>
      </c>
      <c r="N976">
        <v>39.891092311380802</v>
      </c>
      <c r="O976">
        <v>40.647037185815599</v>
      </c>
      <c r="P976">
        <v>41.086047616337702</v>
      </c>
      <c r="Q976">
        <v>40.981075362782299</v>
      </c>
      <c r="R976">
        <v>41.188559862979403</v>
      </c>
      <c r="S976">
        <v>41.642128755831898</v>
      </c>
      <c r="T976">
        <v>42.174982992384301</v>
      </c>
      <c r="U976">
        <v>42.294552370348498</v>
      </c>
      <c r="V976">
        <v>42.2442423082543</v>
      </c>
    </row>
    <row r="977" spans="1:22" x14ac:dyDescent="0.25">
      <c r="A977" s="12" t="s">
        <v>64</v>
      </c>
      <c r="B977" s="12" t="s">
        <v>78</v>
      </c>
      <c r="C977" s="12" t="s">
        <v>96</v>
      </c>
      <c r="D977">
        <v>35.960032003419997</v>
      </c>
      <c r="E977">
        <v>35.3007933562726</v>
      </c>
      <c r="F977">
        <v>35.2842121033297</v>
      </c>
      <c r="G977">
        <v>34.796858730972502</v>
      </c>
      <c r="H977">
        <v>37.120199820856698</v>
      </c>
      <c r="I977">
        <v>38.116094138475802</v>
      </c>
      <c r="J977">
        <v>37.3828044625876</v>
      </c>
      <c r="K977">
        <v>36.070128694504596</v>
      </c>
      <c r="L977">
        <v>36.743946492772501</v>
      </c>
      <c r="M977">
        <v>38.529367001792501</v>
      </c>
      <c r="N977">
        <v>39.302506636894499</v>
      </c>
      <c r="O977">
        <v>40.552838100127403</v>
      </c>
      <c r="P977">
        <v>41.210110726069203</v>
      </c>
      <c r="Q977">
        <v>41.546358288376901</v>
      </c>
      <c r="R977">
        <v>41.343309976867403</v>
      </c>
      <c r="S977">
        <v>41.453451073714703</v>
      </c>
      <c r="T977">
        <v>41.809677450850302</v>
      </c>
      <c r="U977">
        <v>42.246820778876</v>
      </c>
      <c r="V977">
        <v>42.2751581281507</v>
      </c>
    </row>
    <row r="978" spans="1:22" x14ac:dyDescent="0.25">
      <c r="A978" s="12" t="s">
        <v>64</v>
      </c>
      <c r="B978" s="12" t="s">
        <v>78</v>
      </c>
      <c r="C978" s="12" t="s">
        <v>97</v>
      </c>
      <c r="D978">
        <v>28.220459999999999</v>
      </c>
      <c r="E978">
        <v>29.632591046410099</v>
      </c>
      <c r="F978">
        <v>29.837387717114101</v>
      </c>
      <c r="G978">
        <v>31.239164717833599</v>
      </c>
      <c r="H978">
        <v>32.346772034419203</v>
      </c>
      <c r="I978">
        <v>33.290798905876002</v>
      </c>
      <c r="J978">
        <v>33.844017859364598</v>
      </c>
      <c r="K978">
        <v>34.981645259248701</v>
      </c>
      <c r="L978">
        <v>36.427411448278598</v>
      </c>
      <c r="M978">
        <v>37.998968996767601</v>
      </c>
      <c r="N978">
        <v>39.2000487005675</v>
      </c>
      <c r="O978">
        <v>40.189102019327301</v>
      </c>
      <c r="P978">
        <v>40.983576702089302</v>
      </c>
      <c r="Q978">
        <v>41.717789216899298</v>
      </c>
      <c r="R978">
        <v>42.576715987045397</v>
      </c>
      <c r="S978">
        <v>43.4895814559573</v>
      </c>
      <c r="T978">
        <v>44.250751317676901</v>
      </c>
      <c r="U978">
        <v>44.768650367355598</v>
      </c>
      <c r="V978">
        <v>45.105710864540299</v>
      </c>
    </row>
    <row r="979" spans="1:22" x14ac:dyDescent="0.25">
      <c r="A979" s="12" t="s">
        <v>64</v>
      </c>
      <c r="B979" s="12" t="s">
        <v>78</v>
      </c>
      <c r="C979" s="12" t="s">
        <v>98</v>
      </c>
      <c r="D979">
        <v>33.393476000291898</v>
      </c>
      <c r="E979">
        <v>35.868848062074399</v>
      </c>
      <c r="F979">
        <v>35.302293187583899</v>
      </c>
      <c r="G979">
        <v>35.420671026663399</v>
      </c>
      <c r="H979">
        <v>35.013953681317801</v>
      </c>
      <c r="I979">
        <v>37.404116652697503</v>
      </c>
      <c r="J979">
        <v>38.463033609963603</v>
      </c>
      <c r="K979">
        <v>37.761925682738102</v>
      </c>
      <c r="L979">
        <v>36.4792731748988</v>
      </c>
      <c r="M979">
        <v>37.1765399583769</v>
      </c>
      <c r="N979">
        <v>38.987964724154097</v>
      </c>
      <c r="O979">
        <v>39.721769693122901</v>
      </c>
      <c r="P979">
        <v>40.914792178550201</v>
      </c>
      <c r="Q979">
        <v>41.507010756872297</v>
      </c>
      <c r="R979">
        <v>41.7738615000506</v>
      </c>
      <c r="S979">
        <v>41.504733307644599</v>
      </c>
      <c r="T979">
        <v>41.550307864368598</v>
      </c>
      <c r="U979">
        <v>41.8430299303269</v>
      </c>
      <c r="V979">
        <v>42.219215293967899</v>
      </c>
    </row>
    <row r="980" spans="1:22" x14ac:dyDescent="0.25">
      <c r="A980" s="12" t="s">
        <v>64</v>
      </c>
      <c r="B980" s="12" t="s">
        <v>78</v>
      </c>
      <c r="C980" s="12" t="s">
        <v>99</v>
      </c>
      <c r="D980">
        <v>30.918700999177201</v>
      </c>
      <c r="E980">
        <v>33.082007620493698</v>
      </c>
      <c r="F980">
        <v>35.626761187123201</v>
      </c>
      <c r="G980">
        <v>35.203831518819399</v>
      </c>
      <c r="H980">
        <v>35.420553661376701</v>
      </c>
      <c r="I980">
        <v>35.092046602336097</v>
      </c>
      <c r="J980">
        <v>37.543350892812299</v>
      </c>
      <c r="K980">
        <v>38.659290375457601</v>
      </c>
      <c r="L980">
        <v>37.993128158460102</v>
      </c>
      <c r="M980">
        <v>36.741646479550397</v>
      </c>
      <c r="N980">
        <v>37.461706119805299</v>
      </c>
      <c r="O980">
        <v>39.244101503900801</v>
      </c>
      <c r="P980">
        <v>39.949602857269099</v>
      </c>
      <c r="Q980">
        <v>41.102773370036601</v>
      </c>
      <c r="R980">
        <v>41.647563618898303</v>
      </c>
      <c r="S980">
        <v>41.8655683090455</v>
      </c>
      <c r="T980">
        <v>41.551266593001102</v>
      </c>
      <c r="U980">
        <v>41.553226654321598</v>
      </c>
      <c r="V980">
        <v>41.804088273972901</v>
      </c>
    </row>
    <row r="981" spans="1:22" x14ac:dyDescent="0.25">
      <c r="A981" s="12" t="s">
        <v>64</v>
      </c>
      <c r="B981" s="12" t="s">
        <v>78</v>
      </c>
      <c r="C981" s="12" t="s">
        <v>100</v>
      </c>
      <c r="D981">
        <v>29.1864470055475</v>
      </c>
      <c r="E981">
        <v>30.377343836523298</v>
      </c>
      <c r="F981">
        <v>32.621210997616799</v>
      </c>
      <c r="G981">
        <v>35.270218735256499</v>
      </c>
      <c r="H981">
        <v>34.982884394160699</v>
      </c>
      <c r="I981">
        <v>35.301710120348403</v>
      </c>
      <c r="J981">
        <v>35.054325590740397</v>
      </c>
      <c r="K981">
        <v>37.565131437241803</v>
      </c>
      <c r="L981">
        <v>38.739223432445399</v>
      </c>
      <c r="M981">
        <v>38.1130052924157</v>
      </c>
      <c r="N981">
        <v>36.896107188725601</v>
      </c>
      <c r="O981">
        <v>37.604758999928798</v>
      </c>
      <c r="P981">
        <v>39.367796444857703</v>
      </c>
      <c r="Q981">
        <v>40.052206851812997</v>
      </c>
      <c r="R981">
        <v>41.172948474506903</v>
      </c>
      <c r="S981">
        <v>41.682110902862902</v>
      </c>
      <c r="T981">
        <v>41.866181243263803</v>
      </c>
      <c r="U981">
        <v>41.521477841464097</v>
      </c>
      <c r="V981">
        <v>41.494556350365698</v>
      </c>
    </row>
    <row r="982" spans="1:22" x14ac:dyDescent="0.25">
      <c r="A982" s="12" t="s">
        <v>64</v>
      </c>
      <c r="B982" s="12" t="s">
        <v>78</v>
      </c>
      <c r="C982" s="12" t="s">
        <v>101</v>
      </c>
      <c r="D982">
        <v>23.2849706633958</v>
      </c>
      <c r="E982">
        <v>28.303503468259699</v>
      </c>
      <c r="F982">
        <v>29.610062381344299</v>
      </c>
      <c r="G982">
        <v>31.9518230417778</v>
      </c>
      <c r="H982">
        <v>34.696681746136399</v>
      </c>
      <c r="I982">
        <v>34.563696798787902</v>
      </c>
      <c r="J982">
        <v>34.996147542620903</v>
      </c>
      <c r="K982">
        <v>34.841626703152997</v>
      </c>
      <c r="L982">
        <v>37.416320217055301</v>
      </c>
      <c r="M982">
        <v>38.6571683469314</v>
      </c>
      <c r="N982">
        <v>38.0822864669802</v>
      </c>
      <c r="O982">
        <v>36.884676940996499</v>
      </c>
      <c r="P982">
        <v>37.595859060804898</v>
      </c>
      <c r="Q982">
        <v>39.352902692373</v>
      </c>
      <c r="R982">
        <v>40.022256095884103</v>
      </c>
      <c r="S982">
        <v>41.121062502870302</v>
      </c>
      <c r="T982">
        <v>41.609572996471499</v>
      </c>
      <c r="U982">
        <v>41.775419392144798</v>
      </c>
      <c r="V982">
        <v>41.415449851485903</v>
      </c>
    </row>
    <row r="983" spans="1:22" x14ac:dyDescent="0.25">
      <c r="A983" s="12" t="s">
        <v>64</v>
      </c>
      <c r="B983" s="12" t="s">
        <v>78</v>
      </c>
      <c r="C983" s="12" t="s">
        <v>102</v>
      </c>
      <c r="D983">
        <v>20.544587304503398</v>
      </c>
      <c r="E983">
        <v>22.0926629138403</v>
      </c>
      <c r="F983">
        <v>27.057648686112</v>
      </c>
      <c r="G983">
        <v>28.489237543069301</v>
      </c>
      <c r="H983">
        <v>30.921013631853</v>
      </c>
      <c r="I983">
        <v>33.765353519354001</v>
      </c>
      <c r="J983">
        <v>33.826224348220698</v>
      </c>
      <c r="K983">
        <v>34.397441093687497</v>
      </c>
      <c r="L983">
        <v>34.363667636112503</v>
      </c>
      <c r="M983">
        <v>37.017761328647502</v>
      </c>
      <c r="N983">
        <v>38.344882483076603</v>
      </c>
      <c r="O983">
        <v>37.834664391827197</v>
      </c>
      <c r="P983">
        <v>36.684297110811102</v>
      </c>
      <c r="Q983">
        <v>37.415865589933397</v>
      </c>
      <c r="R983">
        <v>39.167023200396798</v>
      </c>
      <c r="S983">
        <v>39.828316171508497</v>
      </c>
      <c r="T983">
        <v>40.9152631526037</v>
      </c>
      <c r="U983">
        <v>41.394695015191999</v>
      </c>
      <c r="V983">
        <v>41.552467094685099</v>
      </c>
    </row>
    <row r="984" spans="1:22" x14ac:dyDescent="0.25">
      <c r="A984" s="12" t="s">
        <v>64</v>
      </c>
      <c r="B984" s="12" t="s">
        <v>78</v>
      </c>
      <c r="C984" s="12" t="s">
        <v>103</v>
      </c>
      <c r="D984">
        <v>17.365337166686199</v>
      </c>
      <c r="E984">
        <v>18.624237682864401</v>
      </c>
      <c r="F984">
        <v>20.306192439079101</v>
      </c>
      <c r="G984">
        <v>25.177202797205901</v>
      </c>
      <c r="H984">
        <v>26.754952220684501</v>
      </c>
      <c r="I984">
        <v>29.29288121762</v>
      </c>
      <c r="J984">
        <v>32.264734310013097</v>
      </c>
      <c r="K984">
        <v>32.5872920910383</v>
      </c>
      <c r="L984">
        <v>33.354824994484098</v>
      </c>
      <c r="M984">
        <v>33.498380088818898</v>
      </c>
      <c r="N984">
        <v>36.257805527061599</v>
      </c>
      <c r="O984">
        <v>37.695813456913001</v>
      </c>
      <c r="P984">
        <v>37.285016339782104</v>
      </c>
      <c r="Q984">
        <v>36.217672290799896</v>
      </c>
      <c r="R984">
        <v>36.968189276621501</v>
      </c>
      <c r="S984">
        <v>38.7088433181017</v>
      </c>
      <c r="T984">
        <v>39.370034379775497</v>
      </c>
      <c r="U984">
        <v>40.447909629578902</v>
      </c>
      <c r="V984">
        <v>40.918600598471599</v>
      </c>
    </row>
    <row r="985" spans="1:22" x14ac:dyDescent="0.25">
      <c r="A985" s="12" t="s">
        <v>64</v>
      </c>
      <c r="B985" s="12" t="s">
        <v>78</v>
      </c>
      <c r="C985" s="12" t="s">
        <v>104</v>
      </c>
      <c r="D985">
        <v>14.1955564377313</v>
      </c>
      <c r="E985">
        <v>14.5005412998018</v>
      </c>
      <c r="F985">
        <v>15.937103462304201</v>
      </c>
      <c r="G985">
        <v>17.764558596838999</v>
      </c>
      <c r="H985">
        <v>22.453772000943101</v>
      </c>
      <c r="I985">
        <v>24.205440445156199</v>
      </c>
      <c r="J985">
        <v>26.867099971833699</v>
      </c>
      <c r="K985">
        <v>29.979250903137299</v>
      </c>
      <c r="L985">
        <v>30.671256446051299</v>
      </c>
      <c r="M985">
        <v>31.7219488339083</v>
      </c>
      <c r="N985">
        <v>32.109797418188201</v>
      </c>
      <c r="O985">
        <v>34.9880862389535</v>
      </c>
      <c r="P985">
        <v>36.548247248102101</v>
      </c>
      <c r="Q985">
        <v>36.266348634520497</v>
      </c>
      <c r="R985">
        <v>35.2780886790121</v>
      </c>
      <c r="S985">
        <v>36.031865299171201</v>
      </c>
      <c r="T985">
        <v>37.745221713522199</v>
      </c>
      <c r="U985">
        <v>38.401131420226598</v>
      </c>
      <c r="V985">
        <v>39.446666239676802</v>
      </c>
    </row>
    <row r="986" spans="1:22" x14ac:dyDescent="0.25">
      <c r="A986" s="12" t="s">
        <v>64</v>
      </c>
      <c r="B986" s="12" t="s">
        <v>78</v>
      </c>
      <c r="C986" s="12" t="s">
        <v>105</v>
      </c>
      <c r="D986">
        <v>9.2420509022819104</v>
      </c>
      <c r="E986">
        <v>10.2701610046783</v>
      </c>
      <c r="F986">
        <v>10.931141615116401</v>
      </c>
      <c r="G986">
        <v>12.465995720596201</v>
      </c>
      <c r="H986">
        <v>14.3747825719687</v>
      </c>
      <c r="I986">
        <v>18.713037302181899</v>
      </c>
      <c r="J986">
        <v>20.625348772006699</v>
      </c>
      <c r="K986">
        <v>23.362666759304801</v>
      </c>
      <c r="L986">
        <v>26.6108931365263</v>
      </c>
      <c r="M986">
        <v>27.775396340801802</v>
      </c>
      <c r="N986">
        <v>29.167845600080501</v>
      </c>
      <c r="O986">
        <v>29.830676767665501</v>
      </c>
      <c r="P986">
        <v>32.777746410364301</v>
      </c>
      <c r="Q986">
        <v>34.449712397039796</v>
      </c>
      <c r="R986">
        <v>34.267832045664797</v>
      </c>
      <c r="S986">
        <v>33.3721687830474</v>
      </c>
      <c r="T986">
        <v>34.120066746285403</v>
      </c>
      <c r="U986">
        <v>35.768638429554201</v>
      </c>
      <c r="V986">
        <v>36.383870427810798</v>
      </c>
    </row>
    <row r="987" spans="1:22" x14ac:dyDescent="0.25">
      <c r="A987" s="12" t="s">
        <v>64</v>
      </c>
      <c r="B987" s="12" t="s">
        <v>78</v>
      </c>
      <c r="C987" s="12" t="s">
        <v>106</v>
      </c>
      <c r="D987">
        <v>3.58956831038451</v>
      </c>
      <c r="E987">
        <v>5.2575307545428496</v>
      </c>
      <c r="F987">
        <v>6.2416304782219996</v>
      </c>
      <c r="G987">
        <v>7.05505638415889</v>
      </c>
      <c r="H987">
        <v>8.4872647922497997</v>
      </c>
      <c r="I987">
        <v>10.287624355344599</v>
      </c>
      <c r="J987">
        <v>13.997476860746801</v>
      </c>
      <c r="K987">
        <v>15.943829193207099</v>
      </c>
      <c r="L987">
        <v>18.6490840956453</v>
      </c>
      <c r="M987">
        <v>21.9239107583841</v>
      </c>
      <c r="N987">
        <v>23.545567424774202</v>
      </c>
      <c r="O987">
        <v>25.196078669521199</v>
      </c>
      <c r="P987">
        <v>26.058431645158901</v>
      </c>
      <c r="Q987">
        <v>28.9387568868929</v>
      </c>
      <c r="R987">
        <v>30.562730864011499</v>
      </c>
      <c r="S987">
        <v>30.459686349597298</v>
      </c>
      <c r="T987">
        <v>29.718365019013</v>
      </c>
      <c r="U987">
        <v>30.433848651883299</v>
      </c>
      <c r="V987">
        <v>31.899686974734301</v>
      </c>
    </row>
    <row r="988" spans="1:22" x14ac:dyDescent="0.25">
      <c r="A988" s="12" t="s">
        <v>64</v>
      </c>
      <c r="B988" s="12" t="s">
        <v>78</v>
      </c>
      <c r="C988" s="12" t="s">
        <v>107</v>
      </c>
      <c r="D988">
        <v>1.1117197467424</v>
      </c>
      <c r="E988">
        <v>1.4141553356580401</v>
      </c>
      <c r="F988">
        <v>2.26244055997274</v>
      </c>
      <c r="G988">
        <v>2.9401646262664198</v>
      </c>
      <c r="H988">
        <v>3.6119804193287899</v>
      </c>
      <c r="I988">
        <v>4.6706570738083002</v>
      </c>
      <c r="J988">
        <v>6.0794477967906904</v>
      </c>
      <c r="K988">
        <v>8.8292774148764401</v>
      </c>
      <c r="L988">
        <v>10.5857487623318</v>
      </c>
      <c r="M988">
        <v>12.9934774550967</v>
      </c>
      <c r="N988">
        <v>15.9558893607329</v>
      </c>
      <c r="O988">
        <v>17.715149246221401</v>
      </c>
      <c r="P988">
        <v>19.305524669403301</v>
      </c>
      <c r="Q988">
        <v>20.204071697586699</v>
      </c>
      <c r="R988">
        <v>22.640770928807701</v>
      </c>
      <c r="S988">
        <v>24.005840445129198</v>
      </c>
      <c r="T988">
        <v>24.001013117102701</v>
      </c>
      <c r="U988">
        <v>23.485000419505699</v>
      </c>
      <c r="V988">
        <v>24.050724092981302</v>
      </c>
    </row>
    <row r="989" spans="1:22" x14ac:dyDescent="0.25">
      <c r="A989" s="12" t="s">
        <v>64</v>
      </c>
      <c r="B989" s="12" t="s">
        <v>78</v>
      </c>
      <c r="C989" s="12" t="s">
        <v>108</v>
      </c>
      <c r="D989">
        <v>30.486342</v>
      </c>
      <c r="E989">
        <v>30.670963820744301</v>
      </c>
      <c r="F989">
        <v>32.092610762378598</v>
      </c>
      <c r="G989">
        <v>33.308845165846797</v>
      </c>
      <c r="H989">
        <v>34.339277898563203</v>
      </c>
      <c r="I989">
        <v>34.935833065086797</v>
      </c>
      <c r="J989">
        <v>36.147338284674802</v>
      </c>
      <c r="K989">
        <v>37.690529776023801</v>
      </c>
      <c r="L989">
        <v>39.376641573580002</v>
      </c>
      <c r="M989">
        <v>40.681179611843397</v>
      </c>
      <c r="N989">
        <v>41.816277505547902</v>
      </c>
      <c r="O989">
        <v>42.740222599827703</v>
      </c>
      <c r="P989">
        <v>43.596192718145097</v>
      </c>
      <c r="Q989">
        <v>44.581798502591397</v>
      </c>
      <c r="R989">
        <v>45.622859947597199</v>
      </c>
      <c r="S989">
        <v>46.501914041722799</v>
      </c>
      <c r="T989">
        <v>47.118857723921401</v>
      </c>
      <c r="U989">
        <v>47.539672612479599</v>
      </c>
      <c r="V989">
        <v>47.890871053276499</v>
      </c>
    </row>
    <row r="990" spans="1:22" x14ac:dyDescent="0.25">
      <c r="A990" s="12" t="s">
        <v>64</v>
      </c>
      <c r="B990" s="12" t="s">
        <v>78</v>
      </c>
      <c r="C990" s="12" t="s">
        <v>109</v>
      </c>
      <c r="D990">
        <v>29.52835</v>
      </c>
      <c r="E990">
        <v>29.955887781072398</v>
      </c>
      <c r="F990">
        <v>31.533043860716202</v>
      </c>
      <c r="G990">
        <v>31.827635217976699</v>
      </c>
      <c r="H990">
        <v>33.304026696776504</v>
      </c>
      <c r="I990">
        <v>34.460459075278699</v>
      </c>
      <c r="J990">
        <v>35.445429171133597</v>
      </c>
      <c r="K990">
        <v>36.021635979663003</v>
      </c>
      <c r="L990">
        <v>37.214820109423897</v>
      </c>
      <c r="M990">
        <v>38.727886098699202</v>
      </c>
      <c r="N990">
        <v>40.368810430553403</v>
      </c>
      <c r="O990">
        <v>41.577271399044001</v>
      </c>
      <c r="P990">
        <v>42.568711226911098</v>
      </c>
      <c r="Q990">
        <v>43.360866772514399</v>
      </c>
      <c r="R990">
        <v>44.095317397709202</v>
      </c>
      <c r="S990">
        <v>44.963305576847198</v>
      </c>
      <c r="T990">
        <v>45.889500772454902</v>
      </c>
      <c r="U990">
        <v>46.657939445980602</v>
      </c>
      <c r="V990">
        <v>47.169898851801598</v>
      </c>
    </row>
    <row r="991" spans="1:22" x14ac:dyDescent="0.25">
      <c r="A991" s="12" t="s">
        <v>64</v>
      </c>
      <c r="B991" s="12" t="s">
        <v>78</v>
      </c>
      <c r="C991" s="12" t="s">
        <v>110</v>
      </c>
      <c r="D991">
        <v>2.85249951753287E-2</v>
      </c>
      <c r="E991">
        <v>5.7606036971865698E-2</v>
      </c>
      <c r="F991">
        <v>9.5626801314105198E-2</v>
      </c>
      <c r="G991">
        <v>0.17888612381349001</v>
      </c>
      <c r="H991">
        <v>0.29304650177149899</v>
      </c>
      <c r="I991">
        <v>0.44705792735585598</v>
      </c>
      <c r="J991">
        <v>0.700009467126815</v>
      </c>
      <c r="K991">
        <v>1.10626521195122</v>
      </c>
      <c r="L991">
        <v>1.9285494617610699</v>
      </c>
      <c r="M991">
        <v>2.8735874560045001</v>
      </c>
      <c r="N991">
        <v>4.2653322596318102</v>
      </c>
      <c r="O991">
        <v>6.3459417685576804</v>
      </c>
      <c r="P991">
        <v>8.8403858177982197</v>
      </c>
      <c r="Q991">
        <v>11.928026268917399</v>
      </c>
      <c r="R991">
        <v>15.324458157565999</v>
      </c>
      <c r="S991">
        <v>19.483243093952101</v>
      </c>
      <c r="T991">
        <v>23.57569884374</v>
      </c>
      <c r="U991">
        <v>26.625404780576801</v>
      </c>
      <c r="V991">
        <v>28.353205452711901</v>
      </c>
    </row>
    <row r="992" spans="1:22" x14ac:dyDescent="0.25">
      <c r="A992" s="12" t="s">
        <v>64</v>
      </c>
      <c r="B992" s="12" t="s">
        <v>78</v>
      </c>
      <c r="C992" s="12" t="s">
        <v>111</v>
      </c>
      <c r="D992">
        <v>31.4581029972043</v>
      </c>
      <c r="E992">
        <v>29.704040365143001</v>
      </c>
      <c r="F992">
        <v>30.143145676840401</v>
      </c>
      <c r="G992">
        <v>31.765582399889801</v>
      </c>
      <c r="H992">
        <v>32.081739043982097</v>
      </c>
      <c r="I992">
        <v>33.559041673123801</v>
      </c>
      <c r="J992">
        <v>34.709767041955402</v>
      </c>
      <c r="K992">
        <v>35.692166406191198</v>
      </c>
      <c r="L992">
        <v>36.269068054122897</v>
      </c>
      <c r="M992">
        <v>37.4624299812412</v>
      </c>
      <c r="N992">
        <v>38.972453503771</v>
      </c>
      <c r="O992">
        <v>40.580072231575102</v>
      </c>
      <c r="P992">
        <v>41.754181084154702</v>
      </c>
      <c r="Q992">
        <v>42.712268890734997</v>
      </c>
      <c r="R992">
        <v>43.472996943490699</v>
      </c>
      <c r="S992">
        <v>44.1776550715376</v>
      </c>
      <c r="T992">
        <v>45.016304664184098</v>
      </c>
      <c r="U992">
        <v>45.9137183206795</v>
      </c>
      <c r="V992">
        <v>46.653959728157098</v>
      </c>
    </row>
    <row r="993" spans="1:22" x14ac:dyDescent="0.25">
      <c r="A993" s="12" t="s">
        <v>64</v>
      </c>
      <c r="B993" s="12" t="s">
        <v>78</v>
      </c>
      <c r="C993" s="12" t="s">
        <v>112</v>
      </c>
      <c r="D993">
        <v>32.729626997736197</v>
      </c>
      <c r="E993">
        <v>31.6483107442685</v>
      </c>
      <c r="F993">
        <v>29.922272038929201</v>
      </c>
      <c r="G993">
        <v>30.4155060432475</v>
      </c>
      <c r="H993">
        <v>32.058623119601101</v>
      </c>
      <c r="I993">
        <v>32.402762246354598</v>
      </c>
      <c r="J993">
        <v>33.884906759720202</v>
      </c>
      <c r="K993">
        <v>35.032954188713198</v>
      </c>
      <c r="L993">
        <v>36.014344410531997</v>
      </c>
      <c r="M993">
        <v>36.594789560586399</v>
      </c>
      <c r="N993">
        <v>37.790894148096598</v>
      </c>
      <c r="O993">
        <v>39.258603916718798</v>
      </c>
      <c r="P993">
        <v>40.822240532846997</v>
      </c>
      <c r="Q993">
        <v>41.951182540033798</v>
      </c>
      <c r="R993">
        <v>42.865131940484503</v>
      </c>
      <c r="S993">
        <v>43.583462662546403</v>
      </c>
      <c r="T993">
        <v>44.247735237112003</v>
      </c>
      <c r="U993">
        <v>45.046242776721002</v>
      </c>
      <c r="V993">
        <v>45.904206682300902</v>
      </c>
    </row>
    <row r="994" spans="1:22" x14ac:dyDescent="0.25">
      <c r="A994" s="12" t="s">
        <v>64</v>
      </c>
      <c r="B994" s="12" t="s">
        <v>78</v>
      </c>
      <c r="C994" s="12" t="s">
        <v>113</v>
      </c>
      <c r="D994">
        <v>34.114340994411599</v>
      </c>
      <c r="E994">
        <v>34.623080236681702</v>
      </c>
      <c r="F994">
        <v>33.6246277948675</v>
      </c>
      <c r="G994">
        <v>32.157126690170102</v>
      </c>
      <c r="H994">
        <v>32.682499520979199</v>
      </c>
      <c r="I994">
        <v>34.413872390905503</v>
      </c>
      <c r="J994">
        <v>34.858216215011801</v>
      </c>
      <c r="K994">
        <v>36.340334541318697</v>
      </c>
      <c r="L994">
        <v>37.441722468288098</v>
      </c>
      <c r="M994">
        <v>38.375316898969899</v>
      </c>
      <c r="N994">
        <v>38.937834410143203</v>
      </c>
      <c r="O994">
        <v>39.829759180124</v>
      </c>
      <c r="P994">
        <v>40.994547970198397</v>
      </c>
      <c r="Q994">
        <v>42.251051836559398</v>
      </c>
      <c r="R994">
        <v>43.068761164586398</v>
      </c>
      <c r="S994">
        <v>43.679483571569101</v>
      </c>
      <c r="T994">
        <v>44.110087519009198</v>
      </c>
      <c r="U994">
        <v>44.500671529457499</v>
      </c>
      <c r="V994">
        <v>45.035138773343398</v>
      </c>
    </row>
    <row r="995" spans="1:22" x14ac:dyDescent="0.25">
      <c r="A995" s="12" t="s">
        <v>64</v>
      </c>
      <c r="B995" s="12" t="s">
        <v>78</v>
      </c>
      <c r="C995" s="12" t="s">
        <v>114</v>
      </c>
      <c r="D995">
        <v>33.589970006264998</v>
      </c>
      <c r="E995">
        <v>35.7344255684486</v>
      </c>
      <c r="F995">
        <v>36.370324667893698</v>
      </c>
      <c r="G995">
        <v>35.6723268696174</v>
      </c>
      <c r="H995">
        <v>34.252727273670601</v>
      </c>
      <c r="I995">
        <v>34.816684711243902</v>
      </c>
      <c r="J995">
        <v>36.622818263713903</v>
      </c>
      <c r="K995">
        <v>37.192351920730601</v>
      </c>
      <c r="L995">
        <v>38.662056861459099</v>
      </c>
      <c r="M995">
        <v>39.704097291380599</v>
      </c>
      <c r="N995">
        <v>40.583783507800398</v>
      </c>
      <c r="O995">
        <v>40.853804622068502</v>
      </c>
      <c r="P995">
        <v>41.465103236321902</v>
      </c>
      <c r="Q995">
        <v>42.347814271370403</v>
      </c>
      <c r="R995">
        <v>43.317955513224199</v>
      </c>
      <c r="S995">
        <v>43.846926485889199</v>
      </c>
      <c r="T995">
        <v>44.180026703614999</v>
      </c>
      <c r="U995">
        <v>44.3473965807759</v>
      </c>
      <c r="V995">
        <v>44.488130174891097</v>
      </c>
    </row>
    <row r="996" spans="1:22" x14ac:dyDescent="0.25">
      <c r="A996" s="12" t="s">
        <v>64</v>
      </c>
      <c r="B996" s="12" t="s">
        <v>78</v>
      </c>
      <c r="C996" s="12" t="s">
        <v>115</v>
      </c>
      <c r="D996">
        <v>35.093212997476897</v>
      </c>
      <c r="E996">
        <v>34.515509096224598</v>
      </c>
      <c r="F996">
        <v>36.783551233292499</v>
      </c>
      <c r="G996">
        <v>37.697413021317701</v>
      </c>
      <c r="H996">
        <v>37.067067077605898</v>
      </c>
      <c r="I996">
        <v>35.702175665115597</v>
      </c>
      <c r="J996">
        <v>36.304945515658602</v>
      </c>
      <c r="K996">
        <v>38.165950409205202</v>
      </c>
      <c r="L996">
        <v>38.837232131483603</v>
      </c>
      <c r="M996">
        <v>40.301435252265399</v>
      </c>
      <c r="N996">
        <v>41.305292313774601</v>
      </c>
      <c r="O996">
        <v>41.970507572007499</v>
      </c>
      <c r="P996">
        <v>42.0370875687168</v>
      </c>
      <c r="Q996">
        <v>42.4503901779904</v>
      </c>
      <c r="R996">
        <v>43.131065002547302</v>
      </c>
      <c r="S996">
        <v>43.894894147175997</v>
      </c>
      <c r="T996">
        <v>44.218197993596299</v>
      </c>
      <c r="U996">
        <v>44.3535231277395</v>
      </c>
      <c r="V996">
        <v>44.333833504152103</v>
      </c>
    </row>
    <row r="997" spans="1:22" x14ac:dyDescent="0.25">
      <c r="A997" s="12" t="s">
        <v>64</v>
      </c>
      <c r="B997" s="12" t="s">
        <v>78</v>
      </c>
      <c r="C997" s="12" t="s">
        <v>116</v>
      </c>
      <c r="D997">
        <v>35.498641997512401</v>
      </c>
      <c r="E997">
        <v>35.533427968238399</v>
      </c>
      <c r="F997">
        <v>35.084124703237897</v>
      </c>
      <c r="G997">
        <v>37.558414489624703</v>
      </c>
      <c r="H997">
        <v>38.577506929490298</v>
      </c>
      <c r="I997">
        <v>38.003762115287699</v>
      </c>
      <c r="J997">
        <v>36.685858998305697</v>
      </c>
      <c r="K997">
        <v>37.3229893841417</v>
      </c>
      <c r="L997">
        <v>39.229577247796101</v>
      </c>
      <c r="M997">
        <v>39.975683454497499</v>
      </c>
      <c r="N997">
        <v>41.4414359653899</v>
      </c>
      <c r="O997">
        <v>42.300089478074298</v>
      </c>
      <c r="P997">
        <v>42.811984545151702</v>
      </c>
      <c r="Q997">
        <v>42.734610770369102</v>
      </c>
      <c r="R997">
        <v>43.006568704355502</v>
      </c>
      <c r="S997">
        <v>43.542370312033</v>
      </c>
      <c r="T997">
        <v>44.159927684222197</v>
      </c>
      <c r="U997">
        <v>44.3387043454522</v>
      </c>
      <c r="V997">
        <v>44.337117708479703</v>
      </c>
    </row>
    <row r="998" spans="1:22" x14ac:dyDescent="0.25">
      <c r="A998" s="12" t="s">
        <v>64</v>
      </c>
      <c r="B998" s="12" t="s">
        <v>78</v>
      </c>
      <c r="C998" s="12" t="s">
        <v>117</v>
      </c>
      <c r="D998">
        <v>35.815123006314899</v>
      </c>
      <c r="E998">
        <v>35.5129598612018</v>
      </c>
      <c r="F998">
        <v>35.667680160902201</v>
      </c>
      <c r="G998">
        <v>35.381406629695697</v>
      </c>
      <c r="H998">
        <v>37.944387094691002</v>
      </c>
      <c r="I998">
        <v>39.051637023802797</v>
      </c>
      <c r="J998">
        <v>38.537738747239899</v>
      </c>
      <c r="K998">
        <v>37.268329841494101</v>
      </c>
      <c r="L998">
        <v>37.9413377679031</v>
      </c>
      <c r="M998">
        <v>39.885198166852099</v>
      </c>
      <c r="N998">
        <v>40.687616526482998</v>
      </c>
      <c r="O998">
        <v>42.0728768029674</v>
      </c>
      <c r="P998">
        <v>42.838731796490897</v>
      </c>
      <c r="Q998">
        <v>43.253263823021904</v>
      </c>
      <c r="R998">
        <v>43.083503006242701</v>
      </c>
      <c r="S998">
        <v>43.262913404876898</v>
      </c>
      <c r="T998">
        <v>43.705109613714498</v>
      </c>
      <c r="U998">
        <v>44.228302896406198</v>
      </c>
      <c r="V998">
        <v>44.316460934587901</v>
      </c>
    </row>
    <row r="999" spans="1:22" x14ac:dyDescent="0.25">
      <c r="A999" s="12" t="s">
        <v>64</v>
      </c>
      <c r="B999" s="12" t="s">
        <v>78</v>
      </c>
      <c r="C999" s="12" t="s">
        <v>118</v>
      </c>
      <c r="D999">
        <v>29.577981999999999</v>
      </c>
      <c r="E999">
        <v>31.12992839688</v>
      </c>
      <c r="F999">
        <v>31.348877620984499</v>
      </c>
      <c r="G999">
        <v>32.834452840536699</v>
      </c>
      <c r="H999">
        <v>34.010111054846902</v>
      </c>
      <c r="I999">
        <v>35.0086163306256</v>
      </c>
      <c r="J999">
        <v>35.590287102184099</v>
      </c>
      <c r="K999">
        <v>36.787933372933502</v>
      </c>
      <c r="L999">
        <v>38.311055342061302</v>
      </c>
      <c r="M999">
        <v>39.968354626612097</v>
      </c>
      <c r="N999">
        <v>41.236998085710397</v>
      </c>
      <c r="O999">
        <v>42.285446267658997</v>
      </c>
      <c r="P999">
        <v>43.130359526423703</v>
      </c>
      <c r="Q999">
        <v>43.913939501345403</v>
      </c>
      <c r="R999">
        <v>44.8298638091266</v>
      </c>
      <c r="S999">
        <v>45.803043286240403</v>
      </c>
      <c r="T999">
        <v>46.616822154921898</v>
      </c>
      <c r="U999">
        <v>47.172167503126602</v>
      </c>
      <c r="V999">
        <v>47.534820330616199</v>
      </c>
    </row>
    <row r="1000" spans="1:22" x14ac:dyDescent="0.25">
      <c r="A1000" s="12" t="s">
        <v>64</v>
      </c>
      <c r="B1000" s="12" t="s">
        <v>78</v>
      </c>
      <c r="C1000" s="12" t="s">
        <v>119</v>
      </c>
      <c r="D1000">
        <v>32.724724999999999</v>
      </c>
      <c r="E1000">
        <v>35.428736118148898</v>
      </c>
      <c r="F1000">
        <v>35.261223940464298</v>
      </c>
      <c r="G1000">
        <v>35.578118493664</v>
      </c>
      <c r="H1000">
        <v>35.397955267204601</v>
      </c>
      <c r="I1000">
        <v>38.040183275572602</v>
      </c>
      <c r="J1000">
        <v>39.232140769017597</v>
      </c>
      <c r="K1000">
        <v>38.781870168923902</v>
      </c>
      <c r="L1000">
        <v>37.570974572612499</v>
      </c>
      <c r="M1000">
        <v>38.282872205834899</v>
      </c>
      <c r="N1000">
        <v>40.262853484052101</v>
      </c>
      <c r="O1000">
        <v>41.039586703993102</v>
      </c>
      <c r="P1000">
        <v>42.3792123800594</v>
      </c>
      <c r="Q1000">
        <v>43.092035022917699</v>
      </c>
      <c r="R1000">
        <v>43.4495172322477</v>
      </c>
      <c r="S1000">
        <v>43.223043157597999</v>
      </c>
      <c r="T1000">
        <v>43.345885054955602</v>
      </c>
      <c r="U1000">
        <v>43.729399106394901</v>
      </c>
      <c r="V1000">
        <v>44.1953840942234</v>
      </c>
    </row>
    <row r="1001" spans="1:22" x14ac:dyDescent="0.25">
      <c r="A1001" s="12" t="s">
        <v>64</v>
      </c>
      <c r="B1001" s="12" t="s">
        <v>78</v>
      </c>
      <c r="C1001" s="12" t="s">
        <v>120</v>
      </c>
      <c r="D1001">
        <v>29.750161997691801</v>
      </c>
      <c r="E1001">
        <v>31.9982271728129</v>
      </c>
      <c r="F1001">
        <v>34.7824787569769</v>
      </c>
      <c r="G1001">
        <v>34.806207003703001</v>
      </c>
      <c r="H1001">
        <v>35.260399270063402</v>
      </c>
      <c r="I1001">
        <v>35.194461822050798</v>
      </c>
      <c r="J1001">
        <v>37.920228695997999</v>
      </c>
      <c r="K1001">
        <v>39.196797531041099</v>
      </c>
      <c r="L1001">
        <v>38.822927650949502</v>
      </c>
      <c r="M1001">
        <v>37.679374741197201</v>
      </c>
      <c r="N1001">
        <v>38.436995532409398</v>
      </c>
      <c r="O1001">
        <v>40.4059976827659</v>
      </c>
      <c r="P1001">
        <v>41.175822138087803</v>
      </c>
      <c r="Q1001">
        <v>42.494931223532802</v>
      </c>
      <c r="R1001">
        <v>43.1805560274437</v>
      </c>
      <c r="S1001">
        <v>43.504902152765403</v>
      </c>
      <c r="T1001">
        <v>43.245945434377496</v>
      </c>
      <c r="U1001">
        <v>43.332996723012997</v>
      </c>
      <c r="V1001">
        <v>43.680864805722003</v>
      </c>
    </row>
    <row r="1002" spans="1:22" x14ac:dyDescent="0.25">
      <c r="A1002" s="12" t="s">
        <v>64</v>
      </c>
      <c r="B1002" s="12" t="s">
        <v>78</v>
      </c>
      <c r="C1002" s="12" t="s">
        <v>121</v>
      </c>
      <c r="D1002">
        <v>27.5660269998323</v>
      </c>
      <c r="E1002">
        <v>28.655548029705301</v>
      </c>
      <c r="F1002">
        <v>30.998086015372198</v>
      </c>
      <c r="G1002">
        <v>33.896080568512197</v>
      </c>
      <c r="H1002">
        <v>34.116530491040599</v>
      </c>
      <c r="I1002">
        <v>34.720522857763797</v>
      </c>
      <c r="J1002">
        <v>34.7879902011775</v>
      </c>
      <c r="K1002">
        <v>37.602088869417997</v>
      </c>
      <c r="L1002">
        <v>38.979673291358999</v>
      </c>
      <c r="M1002">
        <v>38.695940443050802</v>
      </c>
      <c r="N1002">
        <v>37.635815498756898</v>
      </c>
      <c r="O1002">
        <v>38.4162803104199</v>
      </c>
      <c r="P1002">
        <v>40.3941335982271</v>
      </c>
      <c r="Q1002">
        <v>41.174565933215099</v>
      </c>
      <c r="R1002">
        <v>42.490815960166202</v>
      </c>
      <c r="S1002">
        <v>43.163617898646997</v>
      </c>
      <c r="T1002">
        <v>43.472632677342602</v>
      </c>
      <c r="U1002">
        <v>43.193677946891498</v>
      </c>
      <c r="V1002">
        <v>43.259107007297402</v>
      </c>
    </row>
    <row r="1003" spans="1:22" x14ac:dyDescent="0.25">
      <c r="A1003" s="12" t="s">
        <v>64</v>
      </c>
      <c r="B1003" s="12" t="s">
        <v>78</v>
      </c>
      <c r="C1003" s="12" t="s">
        <v>122</v>
      </c>
      <c r="D1003">
        <v>21.085949769795299</v>
      </c>
      <c r="E1003">
        <v>25.948843239150801</v>
      </c>
      <c r="F1003">
        <v>27.193923002114499</v>
      </c>
      <c r="G1003">
        <v>29.649491487071501</v>
      </c>
      <c r="H1003">
        <v>32.653318499651</v>
      </c>
      <c r="I1003">
        <v>33.096687411738998</v>
      </c>
      <c r="J1003">
        <v>33.8779372493116</v>
      </c>
      <c r="K1003">
        <v>34.1016253211357</v>
      </c>
      <c r="L1003">
        <v>37.025084687260303</v>
      </c>
      <c r="M1003">
        <v>38.522983820093899</v>
      </c>
      <c r="N1003">
        <v>38.353612981763902</v>
      </c>
      <c r="O1003">
        <v>37.380982180431701</v>
      </c>
      <c r="P1003">
        <v>38.213661956784101</v>
      </c>
      <c r="Q1003">
        <v>40.2278444708192</v>
      </c>
      <c r="R1003">
        <v>41.040834241511703</v>
      </c>
      <c r="S1003">
        <v>42.367740616333599</v>
      </c>
      <c r="T1003">
        <v>43.046083684065003</v>
      </c>
      <c r="U1003">
        <v>43.3500760794455</v>
      </c>
      <c r="V1003">
        <v>43.0628474962962</v>
      </c>
    </row>
    <row r="1004" spans="1:22" x14ac:dyDescent="0.25">
      <c r="A1004" s="12" t="s">
        <v>64</v>
      </c>
      <c r="B1004" s="12" t="s">
        <v>78</v>
      </c>
      <c r="C1004" s="12" t="s">
        <v>123</v>
      </c>
      <c r="D1004">
        <v>17.447670557524301</v>
      </c>
      <c r="E1004">
        <v>19.0960286797688</v>
      </c>
      <c r="F1004">
        <v>23.819782382342702</v>
      </c>
      <c r="G1004">
        <v>25.238133051521501</v>
      </c>
      <c r="H1004">
        <v>27.7966407778821</v>
      </c>
      <c r="I1004">
        <v>30.898662543763201</v>
      </c>
      <c r="J1004">
        <v>31.6062023061471</v>
      </c>
      <c r="K1004">
        <v>32.592150177827598</v>
      </c>
      <c r="L1004">
        <v>33.014947837644101</v>
      </c>
      <c r="M1004">
        <v>36.069552301976103</v>
      </c>
      <c r="N1004">
        <v>37.727526910525398</v>
      </c>
      <c r="O1004">
        <v>37.709167000110099</v>
      </c>
      <c r="P1004">
        <v>36.878664985427299</v>
      </c>
      <c r="Q1004">
        <v>37.805469392674901</v>
      </c>
      <c r="R1004">
        <v>39.8827365473391</v>
      </c>
      <c r="S1004">
        <v>40.741443877060902</v>
      </c>
      <c r="T1004">
        <v>42.095350934012998</v>
      </c>
      <c r="U1004">
        <v>42.782040815275202</v>
      </c>
      <c r="V1004">
        <v>43.0848523707147</v>
      </c>
    </row>
    <row r="1005" spans="1:22" x14ac:dyDescent="0.25">
      <c r="A1005" s="12" t="s">
        <v>64</v>
      </c>
      <c r="B1005" s="12" t="s">
        <v>78</v>
      </c>
      <c r="C1005" s="12" t="s">
        <v>124</v>
      </c>
      <c r="D1005">
        <v>13.2265796559896</v>
      </c>
      <c r="E1005">
        <v>14.686426132347</v>
      </c>
      <c r="F1005">
        <v>16.4407676232752</v>
      </c>
      <c r="G1005">
        <v>20.9281248685745</v>
      </c>
      <c r="H1005">
        <v>22.5170357883162</v>
      </c>
      <c r="I1005">
        <v>25.159350860238199</v>
      </c>
      <c r="J1005">
        <v>28.353067108429698</v>
      </c>
      <c r="K1005">
        <v>29.375933699739299</v>
      </c>
      <c r="L1005">
        <v>30.6258726113569</v>
      </c>
      <c r="M1005">
        <v>31.316121658100101</v>
      </c>
      <c r="N1005">
        <v>34.538055410115902</v>
      </c>
      <c r="O1005">
        <v>36.418041429097002</v>
      </c>
      <c r="P1005">
        <v>36.634012325834199</v>
      </c>
      <c r="Q1005">
        <v>36.0305009723292</v>
      </c>
      <c r="R1005">
        <v>37.099464767058201</v>
      </c>
      <c r="S1005">
        <v>39.243469388035699</v>
      </c>
      <c r="T1005">
        <v>40.1703091233802</v>
      </c>
      <c r="U1005">
        <v>41.542565443758498</v>
      </c>
      <c r="V1005">
        <v>42.230657835961203</v>
      </c>
    </row>
    <row r="1006" spans="1:22" x14ac:dyDescent="0.25">
      <c r="A1006" s="12" t="s">
        <v>64</v>
      </c>
      <c r="B1006" s="12" t="s">
        <v>78</v>
      </c>
      <c r="C1006" s="12" t="s">
        <v>125</v>
      </c>
      <c r="D1006">
        <v>9.0090860500727192</v>
      </c>
      <c r="E1006">
        <v>9.8706936327757901</v>
      </c>
      <c r="F1006">
        <v>11.355363845729</v>
      </c>
      <c r="G1006">
        <v>13.131713549917899</v>
      </c>
      <c r="H1006">
        <v>17.206586432415701</v>
      </c>
      <c r="I1006">
        <v>18.927125014412699</v>
      </c>
      <c r="J1006">
        <v>21.604679593455</v>
      </c>
      <c r="K1006">
        <v>24.832777697757699</v>
      </c>
      <c r="L1006">
        <v>26.236875986505499</v>
      </c>
      <c r="M1006">
        <v>27.8092213736407</v>
      </c>
      <c r="N1006">
        <v>28.840301596087901</v>
      </c>
      <c r="O1006">
        <v>32.258527853359098</v>
      </c>
      <c r="P1006">
        <v>34.421806010214297</v>
      </c>
      <c r="Q1006">
        <v>34.967031606743298</v>
      </c>
      <c r="R1006">
        <v>34.670104130810699</v>
      </c>
      <c r="S1006">
        <v>35.873213734591097</v>
      </c>
      <c r="T1006">
        <v>38.084392400111398</v>
      </c>
      <c r="U1006">
        <v>39.053209205351799</v>
      </c>
      <c r="V1006">
        <v>40.4111405968696</v>
      </c>
    </row>
    <row r="1007" spans="1:22" x14ac:dyDescent="0.25">
      <c r="A1007" s="12" t="s">
        <v>64</v>
      </c>
      <c r="B1007" s="12" t="s">
        <v>78</v>
      </c>
      <c r="C1007" s="12" t="s">
        <v>126</v>
      </c>
      <c r="D1007">
        <v>4.5391371034950101</v>
      </c>
      <c r="E1007">
        <v>5.5664762081805801</v>
      </c>
      <c r="F1007">
        <v>6.4136669214071897</v>
      </c>
      <c r="G1007">
        <v>7.7500547052851196</v>
      </c>
      <c r="H1007">
        <v>9.3720363100930992</v>
      </c>
      <c r="I1007">
        <v>12.7869680675038</v>
      </c>
      <c r="J1007">
        <v>14.5287978703082</v>
      </c>
      <c r="K1007">
        <v>17.093410954015599</v>
      </c>
      <c r="L1007">
        <v>20.249007710630501</v>
      </c>
      <c r="M1007">
        <v>22.026614220414299</v>
      </c>
      <c r="N1007">
        <v>23.9320700860379</v>
      </c>
      <c r="O1007">
        <v>25.342187179485201</v>
      </c>
      <c r="P1007">
        <v>28.932005629103401</v>
      </c>
      <c r="Q1007">
        <v>31.431049653159398</v>
      </c>
      <c r="R1007">
        <v>32.371121412103903</v>
      </c>
      <c r="S1007">
        <v>32.3654844946591</v>
      </c>
      <c r="T1007">
        <v>33.7050715550278</v>
      </c>
      <c r="U1007">
        <v>35.892172319677996</v>
      </c>
      <c r="V1007">
        <v>36.849785059341301</v>
      </c>
    </row>
    <row r="1008" spans="1:22" x14ac:dyDescent="0.25">
      <c r="A1008" s="12" t="s">
        <v>64</v>
      </c>
      <c r="B1008" s="12" t="s">
        <v>78</v>
      </c>
      <c r="C1008" s="12" t="s">
        <v>127</v>
      </c>
      <c r="D1008">
        <v>1.3532977723064501</v>
      </c>
      <c r="E1008">
        <v>2.1037718472917</v>
      </c>
      <c r="F1008">
        <v>2.7729965139737098</v>
      </c>
      <c r="G1008">
        <v>3.4183358699505999</v>
      </c>
      <c r="H1008">
        <v>4.40330644618051</v>
      </c>
      <c r="I1008">
        <v>5.65564993663296</v>
      </c>
      <c r="J1008">
        <v>8.1630211035960905</v>
      </c>
      <c r="K1008">
        <v>9.7092436885516396</v>
      </c>
      <c r="L1008">
        <v>11.956399897857199</v>
      </c>
      <c r="M1008">
        <v>14.8093129065541</v>
      </c>
      <c r="N1008">
        <v>16.811702727301999</v>
      </c>
      <c r="O1008">
        <v>18.940738895239399</v>
      </c>
      <c r="P1008">
        <v>20.6699756598601</v>
      </c>
      <c r="Q1008">
        <v>24.315290759534001</v>
      </c>
      <c r="R1008">
        <v>27.0654469202942</v>
      </c>
      <c r="S1008">
        <v>28.235697733470801</v>
      </c>
      <c r="T1008">
        <v>28.521206940862399</v>
      </c>
      <c r="U1008">
        <v>29.859954123683099</v>
      </c>
      <c r="V1008">
        <v>31.857825518266701</v>
      </c>
    </row>
    <row r="1009" spans="1:22" x14ac:dyDescent="0.25">
      <c r="A1009" s="12" t="s">
        <v>64</v>
      </c>
      <c r="B1009" s="12" t="s">
        <v>78</v>
      </c>
      <c r="C1009" s="12" t="s">
        <v>128</v>
      </c>
      <c r="D1009">
        <v>0.29127194351425401</v>
      </c>
      <c r="E1009">
        <v>0.42016077014720599</v>
      </c>
      <c r="F1009">
        <v>0.71091761004818099</v>
      </c>
      <c r="G1009">
        <v>1.02622687879055</v>
      </c>
      <c r="H1009">
        <v>1.3747281132803899</v>
      </c>
      <c r="I1009">
        <v>1.92123598277682</v>
      </c>
      <c r="J1009">
        <v>2.6723598306130301</v>
      </c>
      <c r="K1009">
        <v>4.1659471019577801</v>
      </c>
      <c r="L1009">
        <v>5.3027928816007801</v>
      </c>
      <c r="M1009">
        <v>6.9753357120494996</v>
      </c>
      <c r="N1009">
        <v>9.20999542393103</v>
      </c>
      <c r="O1009">
        <v>11.1061782119563</v>
      </c>
      <c r="P1009">
        <v>13.1765671136157</v>
      </c>
      <c r="Q1009">
        <v>15.023048793140999</v>
      </c>
      <c r="R1009">
        <v>18.365960425017899</v>
      </c>
      <c r="S1009">
        <v>20.855560211233598</v>
      </c>
      <c r="T1009">
        <v>22.084443946769401</v>
      </c>
      <c r="U1009">
        <v>22.471473344104599</v>
      </c>
      <c r="V1009">
        <v>23.599045848733901</v>
      </c>
    </row>
    <row r="1010" spans="1:22" x14ac:dyDescent="0.25">
      <c r="A1010" s="12" t="s">
        <v>64</v>
      </c>
      <c r="B1010" s="12" t="s">
        <v>79</v>
      </c>
      <c r="C1010" s="12" t="s">
        <v>87</v>
      </c>
      <c r="D1010">
        <v>12.275665</v>
      </c>
      <c r="E1010">
        <v>11.669092976431299</v>
      </c>
      <c r="F1010">
        <v>10.411788818940099</v>
      </c>
      <c r="G1010">
        <v>9.0700396064939302</v>
      </c>
      <c r="H1010">
        <v>8.0189551869972906</v>
      </c>
      <c r="I1010">
        <v>7.6749760250456802</v>
      </c>
      <c r="J1010">
        <v>7.5609842884309</v>
      </c>
      <c r="K1010">
        <v>7.2910299458343202</v>
      </c>
      <c r="L1010">
        <v>6.7807178145453904</v>
      </c>
      <c r="M1010">
        <v>6.2542120439299698</v>
      </c>
      <c r="N1010">
        <v>5.8184320688498303</v>
      </c>
      <c r="O1010">
        <v>5.5075367234793298</v>
      </c>
      <c r="P1010">
        <v>5.2575789726476598</v>
      </c>
      <c r="Q1010">
        <v>5.0078391568520502</v>
      </c>
      <c r="R1010">
        <v>4.7364553132457496</v>
      </c>
      <c r="S1010">
        <v>4.4612575225066804</v>
      </c>
      <c r="T1010">
        <v>4.2078344549110902</v>
      </c>
      <c r="U1010">
        <v>3.9872485933814699</v>
      </c>
      <c r="V1010">
        <v>3.79594612200682</v>
      </c>
    </row>
    <row r="1011" spans="1:22" x14ac:dyDescent="0.25">
      <c r="A1011" s="12" t="s">
        <v>64</v>
      </c>
      <c r="B1011" s="12" t="s">
        <v>79</v>
      </c>
      <c r="C1011" s="12" t="s">
        <v>88</v>
      </c>
      <c r="D1011">
        <v>10.967231999999999</v>
      </c>
      <c r="E1011">
        <v>10.7598869352249</v>
      </c>
      <c r="F1011">
        <v>12.13869305695</v>
      </c>
      <c r="G1011">
        <v>11.536989968690399</v>
      </c>
      <c r="H1011">
        <v>10.338312654441101</v>
      </c>
      <c r="I1011">
        <v>9.0540521017677502</v>
      </c>
      <c r="J1011">
        <v>8.03617855283394</v>
      </c>
      <c r="K1011">
        <v>7.6973325893237199</v>
      </c>
      <c r="L1011">
        <v>7.5662694541168198</v>
      </c>
      <c r="M1011">
        <v>7.2860044679867402</v>
      </c>
      <c r="N1011">
        <v>6.7786625786547798</v>
      </c>
      <c r="O1011">
        <v>6.2574269001711</v>
      </c>
      <c r="P1011">
        <v>5.8186901548893903</v>
      </c>
      <c r="Q1011">
        <v>5.5059261635904297</v>
      </c>
      <c r="R1011">
        <v>5.2548707919889797</v>
      </c>
      <c r="S1011">
        <v>5.0046084540601896</v>
      </c>
      <c r="T1011">
        <v>4.7332955980409297</v>
      </c>
      <c r="U1011">
        <v>4.4586768859319701</v>
      </c>
      <c r="V1011">
        <v>4.20618882993924</v>
      </c>
    </row>
    <row r="1012" spans="1:22" x14ac:dyDescent="0.25">
      <c r="A1012" s="12" t="s">
        <v>64</v>
      </c>
      <c r="B1012" s="12" t="s">
        <v>79</v>
      </c>
      <c r="C1012" s="12" t="s">
        <v>89</v>
      </c>
      <c r="D1012">
        <v>1.5894999999999999E-2</v>
      </c>
      <c r="E1012">
        <v>2.3445259913695001E-2</v>
      </c>
      <c r="F1012">
        <v>2.5167659563110099E-2</v>
      </c>
      <c r="G1012">
        <v>5.3583514063165999E-2</v>
      </c>
      <c r="H1012">
        <v>9.9710986711318103E-2</v>
      </c>
      <c r="I1012">
        <v>0.141898341130517</v>
      </c>
      <c r="J1012">
        <v>0.24727675414664901</v>
      </c>
      <c r="K1012">
        <v>0.29901719085748102</v>
      </c>
      <c r="L1012">
        <v>0.55378846367535695</v>
      </c>
      <c r="M1012">
        <v>0.99170723479988299</v>
      </c>
      <c r="N1012">
        <v>1.5205966529592001</v>
      </c>
      <c r="O1012">
        <v>2.0239259120630502</v>
      </c>
      <c r="P1012">
        <v>2.57921680418012</v>
      </c>
      <c r="Q1012">
        <v>3.57551161416928</v>
      </c>
      <c r="R1012">
        <v>5.0003010646087702</v>
      </c>
      <c r="S1012">
        <v>6.7654377261977503</v>
      </c>
      <c r="T1012">
        <v>8.5043595521204391</v>
      </c>
      <c r="U1012">
        <v>9.3248925525850801</v>
      </c>
      <c r="V1012">
        <v>9.4510214443332305</v>
      </c>
    </row>
    <row r="1013" spans="1:22" x14ac:dyDescent="0.25">
      <c r="A1013" s="12" t="s">
        <v>64</v>
      </c>
      <c r="B1013" s="12" t="s">
        <v>79</v>
      </c>
      <c r="C1013" s="12" t="s">
        <v>90</v>
      </c>
      <c r="D1013">
        <v>13.603727000576701</v>
      </c>
      <c r="E1013">
        <v>10.972163324999199</v>
      </c>
      <c r="F1013">
        <v>10.772582377824101</v>
      </c>
      <c r="G1013">
        <v>12.144407331355101</v>
      </c>
      <c r="H1013">
        <v>11.543303101823399</v>
      </c>
      <c r="I1013">
        <v>10.354329446383</v>
      </c>
      <c r="J1013">
        <v>9.0785093844804408</v>
      </c>
      <c r="K1013">
        <v>8.0656314412138297</v>
      </c>
      <c r="L1013">
        <v>7.7281516268633403</v>
      </c>
      <c r="M1013">
        <v>7.5929725203838103</v>
      </c>
      <c r="N1013">
        <v>7.3083940761599999</v>
      </c>
      <c r="O1013">
        <v>6.79457286046798</v>
      </c>
      <c r="P1013">
        <v>6.2688789439545802</v>
      </c>
      <c r="Q1013">
        <v>5.8271390017832196</v>
      </c>
      <c r="R1013">
        <v>5.5121197668824697</v>
      </c>
      <c r="S1013">
        <v>5.2590685778544204</v>
      </c>
      <c r="T1013">
        <v>5.0069908696519301</v>
      </c>
      <c r="U1013">
        <v>4.7341917263997999</v>
      </c>
      <c r="V1013">
        <v>4.4584608230203697</v>
      </c>
    </row>
    <row r="1014" spans="1:22" x14ac:dyDescent="0.25">
      <c r="A1014" s="12" t="s">
        <v>64</v>
      </c>
      <c r="B1014" s="12" t="s">
        <v>79</v>
      </c>
      <c r="C1014" s="12" t="s">
        <v>91</v>
      </c>
      <c r="D1014">
        <v>17.0733520010339</v>
      </c>
      <c r="E1014">
        <v>13.586950103844799</v>
      </c>
      <c r="F1014">
        <v>10.991260990014601</v>
      </c>
      <c r="G1014">
        <v>10.8041171444863</v>
      </c>
      <c r="H1014">
        <v>12.166578651930401</v>
      </c>
      <c r="I1014">
        <v>11.564879892205999</v>
      </c>
      <c r="J1014">
        <v>10.382549470889201</v>
      </c>
      <c r="K1014">
        <v>9.11375853718671</v>
      </c>
      <c r="L1014">
        <v>8.1049959725766705</v>
      </c>
      <c r="M1014">
        <v>7.7693090137712399</v>
      </c>
      <c r="N1014">
        <v>7.6290522754630201</v>
      </c>
      <c r="O1014">
        <v>7.3351269056271899</v>
      </c>
      <c r="P1014">
        <v>6.8124835783438904</v>
      </c>
      <c r="Q1014">
        <v>6.2809849482872702</v>
      </c>
      <c r="R1014">
        <v>5.8355282064827501</v>
      </c>
      <c r="S1014">
        <v>5.5177589913198597</v>
      </c>
      <c r="T1014">
        <v>5.2622518295965897</v>
      </c>
      <c r="U1014">
        <v>5.0080702976851903</v>
      </c>
      <c r="V1014">
        <v>4.7337606143749102</v>
      </c>
    </row>
    <row r="1015" spans="1:22" x14ac:dyDescent="0.25">
      <c r="A1015" s="12" t="s">
        <v>64</v>
      </c>
      <c r="B1015" s="12" t="s">
        <v>79</v>
      </c>
      <c r="C1015" s="12" t="s">
        <v>92</v>
      </c>
      <c r="D1015">
        <v>16.770562000000002</v>
      </c>
      <c r="E1015">
        <v>16.841565674679199</v>
      </c>
      <c r="F1015">
        <v>13.5538432189317</v>
      </c>
      <c r="G1015">
        <v>11.1602072743971</v>
      </c>
      <c r="H1015">
        <v>11.002966691214599</v>
      </c>
      <c r="I1015">
        <v>12.305456663827499</v>
      </c>
      <c r="J1015">
        <v>11.686318702713599</v>
      </c>
      <c r="K1015">
        <v>10.525833838284001</v>
      </c>
      <c r="L1015">
        <v>9.2869136254373004</v>
      </c>
      <c r="M1015">
        <v>8.2949116941554806</v>
      </c>
      <c r="N1015">
        <v>7.9645799093551801</v>
      </c>
      <c r="O1015">
        <v>7.7869270884970803</v>
      </c>
      <c r="P1015">
        <v>7.4436041530127</v>
      </c>
      <c r="Q1015">
        <v>6.8769794063287399</v>
      </c>
      <c r="R1015">
        <v>6.3192393742863402</v>
      </c>
      <c r="S1015">
        <v>5.8585298603853504</v>
      </c>
      <c r="T1015">
        <v>5.5304777929203297</v>
      </c>
      <c r="U1015">
        <v>5.2666906641023896</v>
      </c>
      <c r="V1015">
        <v>5.0072868279151104</v>
      </c>
    </row>
    <row r="1016" spans="1:22" x14ac:dyDescent="0.25">
      <c r="A1016" s="12" t="s">
        <v>64</v>
      </c>
      <c r="B1016" s="12" t="s">
        <v>79</v>
      </c>
      <c r="C1016" s="12" t="s">
        <v>93</v>
      </c>
      <c r="D1016">
        <v>15.5350360004528</v>
      </c>
      <c r="E1016">
        <v>16.716323254746602</v>
      </c>
      <c r="F1016">
        <v>16.842848048277901</v>
      </c>
      <c r="G1016">
        <v>13.822221464996399</v>
      </c>
      <c r="H1016">
        <v>11.603104659285901</v>
      </c>
      <c r="I1016">
        <v>11.4807262185382</v>
      </c>
      <c r="J1016">
        <v>12.735960353713599</v>
      </c>
      <c r="K1016">
        <v>12.073918951444201</v>
      </c>
      <c r="L1016">
        <v>10.917263663517501</v>
      </c>
      <c r="M1016">
        <v>9.6901345346710492</v>
      </c>
      <c r="N1016">
        <v>8.70076477567412</v>
      </c>
      <c r="O1016">
        <v>8.3117631757916701</v>
      </c>
      <c r="P1016">
        <v>8.0702270007008607</v>
      </c>
      <c r="Q1016">
        <v>7.6505867848142</v>
      </c>
      <c r="R1016">
        <v>7.0134931934491096</v>
      </c>
      <c r="S1016">
        <v>6.4059429479550802</v>
      </c>
      <c r="T1016">
        <v>5.9096672330535496</v>
      </c>
      <c r="U1016">
        <v>5.5536171508494698</v>
      </c>
      <c r="V1016">
        <v>5.2656425660111896</v>
      </c>
    </row>
    <row r="1017" spans="1:22" x14ac:dyDescent="0.25">
      <c r="A1017" s="12" t="s">
        <v>64</v>
      </c>
      <c r="B1017" s="12" t="s">
        <v>79</v>
      </c>
      <c r="C1017" s="12" t="s">
        <v>94</v>
      </c>
      <c r="D1017">
        <v>14.3999960002636</v>
      </c>
      <c r="E1017">
        <v>15.510580505020901</v>
      </c>
      <c r="F1017">
        <v>16.720846924982599</v>
      </c>
      <c r="G1017">
        <v>16.908418590657899</v>
      </c>
      <c r="H1017">
        <v>14.0637220544793</v>
      </c>
      <c r="I1017">
        <v>11.9625857375575</v>
      </c>
      <c r="J1017">
        <v>11.8687720705082</v>
      </c>
      <c r="K1017">
        <v>13.098644410216</v>
      </c>
      <c r="L1017">
        <v>12.404132590486601</v>
      </c>
      <c r="M1017">
        <v>11.244260298937499</v>
      </c>
      <c r="N1017">
        <v>10.019351732537199</v>
      </c>
      <c r="O1017">
        <v>8.9557167471808192</v>
      </c>
      <c r="P1017">
        <v>8.5254813557805704</v>
      </c>
      <c r="Q1017">
        <v>8.2392338998979309</v>
      </c>
      <c r="R1017">
        <v>7.7692588855228504</v>
      </c>
      <c r="S1017">
        <v>7.0868908656832499</v>
      </c>
      <c r="T1017">
        <v>6.4470163515337102</v>
      </c>
      <c r="U1017">
        <v>5.9272089495243998</v>
      </c>
      <c r="V1017">
        <v>5.5522457821829301</v>
      </c>
    </row>
    <row r="1018" spans="1:22" x14ac:dyDescent="0.25">
      <c r="A1018" s="12" t="s">
        <v>64</v>
      </c>
      <c r="B1018" s="12" t="s">
        <v>79</v>
      </c>
      <c r="C1018" s="12" t="s">
        <v>95</v>
      </c>
      <c r="D1018">
        <v>13.351782999470601</v>
      </c>
      <c r="E1018">
        <v>14.321550727649401</v>
      </c>
      <c r="F1018">
        <v>15.455558638375599</v>
      </c>
      <c r="G1018">
        <v>16.689805053823399</v>
      </c>
      <c r="H1018">
        <v>16.915982271835201</v>
      </c>
      <c r="I1018">
        <v>14.194195067027801</v>
      </c>
      <c r="J1018">
        <v>12.1753854858291</v>
      </c>
      <c r="K1018">
        <v>12.1043909209685</v>
      </c>
      <c r="L1018">
        <v>13.320953620291199</v>
      </c>
      <c r="M1018">
        <v>12.609120615113699</v>
      </c>
      <c r="N1018">
        <v>11.4487044036843</v>
      </c>
      <c r="O1018">
        <v>10.1733049741446</v>
      </c>
      <c r="P1018">
        <v>9.0721114971773495</v>
      </c>
      <c r="Q1018">
        <v>8.6201995895353605</v>
      </c>
      <c r="R1018">
        <v>8.3106046001780705</v>
      </c>
      <c r="S1018">
        <v>7.8153502151504899</v>
      </c>
      <c r="T1018">
        <v>7.11123144635014</v>
      </c>
      <c r="U1018">
        <v>6.4561838939882001</v>
      </c>
      <c r="V1018">
        <v>5.9252333661596301</v>
      </c>
    </row>
    <row r="1019" spans="1:22" x14ac:dyDescent="0.25">
      <c r="A1019" s="12" t="s">
        <v>64</v>
      </c>
      <c r="B1019" s="12" t="s">
        <v>79</v>
      </c>
      <c r="C1019" s="12" t="s">
        <v>96</v>
      </c>
      <c r="D1019">
        <v>14.902859999915</v>
      </c>
      <c r="E1019">
        <v>13.2500149047381</v>
      </c>
      <c r="F1019">
        <v>14.244877863124501</v>
      </c>
      <c r="G1019">
        <v>15.4062925441291</v>
      </c>
      <c r="H1019">
        <v>16.662396017033199</v>
      </c>
      <c r="I1019">
        <v>16.923661052507398</v>
      </c>
      <c r="J1019">
        <v>14.2829529202402</v>
      </c>
      <c r="K1019">
        <v>12.318880017649199</v>
      </c>
      <c r="L1019">
        <v>12.267404603026501</v>
      </c>
      <c r="M1019">
        <v>13.4830719082264</v>
      </c>
      <c r="N1019">
        <v>12.762413108317499</v>
      </c>
      <c r="O1019">
        <v>11.560633273135799</v>
      </c>
      <c r="P1019">
        <v>10.2556538328645</v>
      </c>
      <c r="Q1019">
        <v>9.1325751804993605</v>
      </c>
      <c r="R1019">
        <v>8.6672866515717306</v>
      </c>
      <c r="S1019">
        <v>8.34331013464916</v>
      </c>
      <c r="T1019">
        <v>7.8331565463826296</v>
      </c>
      <c r="U1019">
        <v>7.1168571995645999</v>
      </c>
      <c r="V1019">
        <v>6.4531212567172904</v>
      </c>
    </row>
    <row r="1020" spans="1:22" x14ac:dyDescent="0.25">
      <c r="A1020" s="12" t="s">
        <v>64</v>
      </c>
      <c r="B1020" s="12" t="s">
        <v>79</v>
      </c>
      <c r="C1020" s="12" t="s">
        <v>97</v>
      </c>
      <c r="D1020">
        <v>10.774889999999999</v>
      </c>
      <c r="E1020">
        <v>12.179511552946799</v>
      </c>
      <c r="F1020">
        <v>11.5772099275479</v>
      </c>
      <c r="G1020">
        <v>10.355448784351401</v>
      </c>
      <c r="H1020">
        <v>9.0506135268486894</v>
      </c>
      <c r="I1020">
        <v>8.0209956348790996</v>
      </c>
      <c r="J1020">
        <v>7.68041506968384</v>
      </c>
      <c r="K1020">
        <v>7.55601578352963</v>
      </c>
      <c r="L1020">
        <v>7.2802159871735803</v>
      </c>
      <c r="M1020">
        <v>6.7728504774959504</v>
      </c>
      <c r="N1020">
        <v>6.2543419103163096</v>
      </c>
      <c r="O1020">
        <v>5.8171208200540896</v>
      </c>
      <c r="P1020">
        <v>5.5053499516916498</v>
      </c>
      <c r="Q1020">
        <v>5.2549089854388802</v>
      </c>
      <c r="R1020">
        <v>5.0050026642541399</v>
      </c>
      <c r="S1020">
        <v>4.7338154003650397</v>
      </c>
      <c r="T1020">
        <v>4.4591166220359204</v>
      </c>
      <c r="U1020">
        <v>4.2063701832547897</v>
      </c>
      <c r="V1020">
        <v>3.98659406765452</v>
      </c>
    </row>
    <row r="1021" spans="1:22" x14ac:dyDescent="0.25">
      <c r="A1021" s="12" t="s">
        <v>64</v>
      </c>
      <c r="B1021" s="12" t="s">
        <v>79</v>
      </c>
      <c r="C1021" s="12" t="s">
        <v>98</v>
      </c>
      <c r="D1021">
        <v>15.5290490005784</v>
      </c>
      <c r="E1021">
        <v>14.654964293917301</v>
      </c>
      <c r="F1021">
        <v>13.104608845669</v>
      </c>
      <c r="G1021">
        <v>14.129466323140401</v>
      </c>
      <c r="H1021">
        <v>15.3129530899492</v>
      </c>
      <c r="I1021">
        <v>16.593547318880901</v>
      </c>
      <c r="J1021">
        <v>16.889101870192999</v>
      </c>
      <c r="K1021">
        <v>14.316351534948099</v>
      </c>
      <c r="L1021">
        <v>12.3992816290035</v>
      </c>
      <c r="M1021">
        <v>12.366914596310799</v>
      </c>
      <c r="N1021">
        <v>13.587092929130099</v>
      </c>
      <c r="O1021">
        <v>12.8496917434287</v>
      </c>
      <c r="P1021">
        <v>11.6226946008426</v>
      </c>
      <c r="Q1021">
        <v>10.299781011889401</v>
      </c>
      <c r="R1021">
        <v>9.1632507179759397</v>
      </c>
      <c r="S1021">
        <v>8.6890230611657202</v>
      </c>
      <c r="T1021">
        <v>8.3553554188442405</v>
      </c>
      <c r="U1021">
        <v>7.8357401394307002</v>
      </c>
      <c r="V1021">
        <v>7.1117211667594997</v>
      </c>
    </row>
    <row r="1022" spans="1:22" x14ac:dyDescent="0.25">
      <c r="A1022" s="12" t="s">
        <v>64</v>
      </c>
      <c r="B1022" s="12" t="s">
        <v>79</v>
      </c>
      <c r="C1022" s="12" t="s">
        <v>99</v>
      </c>
      <c r="D1022">
        <v>14.124632999868799</v>
      </c>
      <c r="E1022">
        <v>15.102337379977801</v>
      </c>
      <c r="F1022">
        <v>14.3189277240779</v>
      </c>
      <c r="G1022">
        <v>12.886433125912999</v>
      </c>
      <c r="H1022">
        <v>13.9379318198293</v>
      </c>
      <c r="I1022">
        <v>15.1492953077801</v>
      </c>
      <c r="J1022">
        <v>16.455943360176001</v>
      </c>
      <c r="K1022">
        <v>16.788042442767999</v>
      </c>
      <c r="L1022">
        <v>14.2856399608388</v>
      </c>
      <c r="M1022">
        <v>12.417488038721</v>
      </c>
      <c r="N1022">
        <v>12.4065188308324</v>
      </c>
      <c r="O1022">
        <v>13.629470499214399</v>
      </c>
      <c r="P1022">
        <v>12.885732572804301</v>
      </c>
      <c r="Q1022">
        <v>11.646604354486399</v>
      </c>
      <c r="R1022">
        <v>10.3151863300837</v>
      </c>
      <c r="S1022">
        <v>9.1720331735731193</v>
      </c>
      <c r="T1022">
        <v>8.6926071640883595</v>
      </c>
      <c r="U1022">
        <v>8.3530200640898897</v>
      </c>
      <c r="V1022">
        <v>7.8270768830110802</v>
      </c>
    </row>
    <row r="1023" spans="1:22" x14ac:dyDescent="0.25">
      <c r="A1023" s="12" t="s">
        <v>64</v>
      </c>
      <c r="B1023" s="12" t="s">
        <v>79</v>
      </c>
      <c r="C1023" s="12" t="s">
        <v>100</v>
      </c>
      <c r="D1023">
        <v>10.8803069993628</v>
      </c>
      <c r="E1023">
        <v>13.537728988199399</v>
      </c>
      <c r="F1023">
        <v>14.551701206815499</v>
      </c>
      <c r="G1023">
        <v>13.873689308384</v>
      </c>
      <c r="H1023">
        <v>12.5731821241984</v>
      </c>
      <c r="I1023">
        <v>13.656938661666301</v>
      </c>
      <c r="J1023">
        <v>14.9009064081914</v>
      </c>
      <c r="K1023">
        <v>16.235225867882999</v>
      </c>
      <c r="L1023">
        <v>16.6094680353531</v>
      </c>
      <c r="M1023">
        <v>14.1876076382876</v>
      </c>
      <c r="N1023">
        <v>12.375609650873599</v>
      </c>
      <c r="O1023">
        <v>12.3796845637392</v>
      </c>
      <c r="P1023">
        <v>13.609270354859399</v>
      </c>
      <c r="Q1023">
        <v>12.8716317813925</v>
      </c>
      <c r="R1023">
        <v>11.634045569162501</v>
      </c>
      <c r="S1023">
        <v>10.304289046180401</v>
      </c>
      <c r="T1023">
        <v>9.1617923455644004</v>
      </c>
      <c r="U1023">
        <v>8.6816164164494403</v>
      </c>
      <c r="V1023">
        <v>8.3386363664925298</v>
      </c>
    </row>
    <row r="1024" spans="1:22" x14ac:dyDescent="0.25">
      <c r="A1024" s="12" t="s">
        <v>64</v>
      </c>
      <c r="B1024" s="12" t="s">
        <v>79</v>
      </c>
      <c r="C1024" s="12" t="s">
        <v>101</v>
      </c>
      <c r="D1024">
        <v>7.7076746758305497</v>
      </c>
      <c r="E1024">
        <v>10.1910424977443</v>
      </c>
      <c r="F1024">
        <v>12.7727695301047</v>
      </c>
      <c r="G1024">
        <v>13.825270478928999</v>
      </c>
      <c r="H1024">
        <v>13.270456500887001</v>
      </c>
      <c r="I1024">
        <v>12.1265763369376</v>
      </c>
      <c r="J1024">
        <v>13.246196955584001</v>
      </c>
      <c r="K1024">
        <v>14.5277976280176</v>
      </c>
      <c r="L1024">
        <v>15.895331862953199</v>
      </c>
      <c r="M1024">
        <v>16.3250617657033</v>
      </c>
      <c r="N1024">
        <v>14.0045258426973</v>
      </c>
      <c r="O1024">
        <v>12.248807339935301</v>
      </c>
      <c r="P1024">
        <v>12.2792054516764</v>
      </c>
      <c r="Q1024">
        <v>13.5215981197552</v>
      </c>
      <c r="R1024">
        <v>12.805589402269201</v>
      </c>
      <c r="S1024">
        <v>11.584755260875999</v>
      </c>
      <c r="T1024">
        <v>10.2675287783182</v>
      </c>
      <c r="U1024">
        <v>9.1334138382416707</v>
      </c>
      <c r="V1024">
        <v>8.6542312866672404</v>
      </c>
    </row>
    <row r="1025" spans="1:22" x14ac:dyDescent="0.25">
      <c r="A1025" s="12" t="s">
        <v>64</v>
      </c>
      <c r="B1025" s="12" t="s">
        <v>79</v>
      </c>
      <c r="C1025" s="12" t="s">
        <v>102</v>
      </c>
      <c r="D1025">
        <v>9.9571070823932892</v>
      </c>
      <c r="E1025">
        <v>6.9177655828168403</v>
      </c>
      <c r="F1025">
        <v>9.2647253332296096</v>
      </c>
      <c r="G1025">
        <v>11.7406395430459</v>
      </c>
      <c r="H1025">
        <v>12.8362091374934</v>
      </c>
      <c r="I1025">
        <v>12.4335227234646</v>
      </c>
      <c r="J1025">
        <v>11.485185738473501</v>
      </c>
      <c r="K1025">
        <v>12.646039013876999</v>
      </c>
      <c r="L1025">
        <v>13.9754321873426</v>
      </c>
      <c r="M1025">
        <v>15.3893101966431</v>
      </c>
      <c r="N1025">
        <v>15.8947283043788</v>
      </c>
      <c r="O1025">
        <v>13.699802350707801</v>
      </c>
      <c r="P1025">
        <v>12.0312252455372</v>
      </c>
      <c r="Q1025">
        <v>12.101185666027099</v>
      </c>
      <c r="R1025">
        <v>13.3618923433318</v>
      </c>
      <c r="S1025">
        <v>12.683255655519901</v>
      </c>
      <c r="T1025">
        <v>11.492496412110899</v>
      </c>
      <c r="U1025">
        <v>10.1979419727497</v>
      </c>
      <c r="V1025">
        <v>9.0735108946072405</v>
      </c>
    </row>
    <row r="1026" spans="1:22" x14ac:dyDescent="0.25">
      <c r="A1026" s="12" t="s">
        <v>64</v>
      </c>
      <c r="B1026" s="12" t="s">
        <v>79</v>
      </c>
      <c r="C1026" s="12" t="s">
        <v>103</v>
      </c>
      <c r="D1026">
        <v>6.6390650000000004</v>
      </c>
      <c r="E1026">
        <v>8.1589283769206205</v>
      </c>
      <c r="F1026">
        <v>5.8379471630081197</v>
      </c>
      <c r="G1026">
        <v>7.9882513829461503</v>
      </c>
      <c r="H1026">
        <v>10.305273314928799</v>
      </c>
      <c r="I1026">
        <v>11.442774212415801</v>
      </c>
      <c r="J1026">
        <v>11.2317964772206</v>
      </c>
      <c r="K1026">
        <v>10.5339629981077</v>
      </c>
      <c r="L1026">
        <v>11.743114413440701</v>
      </c>
      <c r="M1026">
        <v>13.132753676988999</v>
      </c>
      <c r="N1026">
        <v>14.601284637907201</v>
      </c>
      <c r="O1026">
        <v>15.2065490505291</v>
      </c>
      <c r="P1026">
        <v>13.205492305006199</v>
      </c>
      <c r="Q1026">
        <v>11.6724894107072</v>
      </c>
      <c r="R1026">
        <v>11.801308147178601</v>
      </c>
      <c r="S1026">
        <v>13.0872278273474</v>
      </c>
      <c r="T1026">
        <v>12.4669441458803</v>
      </c>
      <c r="U1026">
        <v>11.3260458067627</v>
      </c>
      <c r="V1026">
        <v>10.057610177931</v>
      </c>
    </row>
    <row r="1027" spans="1:22" x14ac:dyDescent="0.25">
      <c r="A1027" s="12" t="s">
        <v>64</v>
      </c>
      <c r="B1027" s="12" t="s">
        <v>79</v>
      </c>
      <c r="C1027" s="12" t="s">
        <v>104</v>
      </c>
      <c r="D1027">
        <v>5.1573389999999897</v>
      </c>
      <c r="E1027">
        <v>4.74131871210475</v>
      </c>
      <c r="F1027">
        <v>6.0194064595777999</v>
      </c>
      <c r="G1027">
        <v>4.5093727289427701</v>
      </c>
      <c r="H1027">
        <v>6.3795017294868899</v>
      </c>
      <c r="I1027">
        <v>8.4585096125265604</v>
      </c>
      <c r="J1027">
        <v>9.61225777183191</v>
      </c>
      <c r="K1027">
        <v>9.6231368114147102</v>
      </c>
      <c r="L1027">
        <v>9.2328483225730196</v>
      </c>
      <c r="M1027">
        <v>10.486243916447</v>
      </c>
      <c r="N1027">
        <v>11.935734503847099</v>
      </c>
      <c r="O1027">
        <v>13.4620461029448</v>
      </c>
      <c r="P1027">
        <v>14.192068781040801</v>
      </c>
      <c r="Q1027">
        <v>12.4628163148586</v>
      </c>
      <c r="R1027">
        <v>11.119454004549899</v>
      </c>
      <c r="S1027">
        <v>11.326350103946099</v>
      </c>
      <c r="T1027">
        <v>12.635448295384199</v>
      </c>
      <c r="U1027">
        <v>12.0969566177264</v>
      </c>
      <c r="V1027">
        <v>11.003984867322799</v>
      </c>
    </row>
    <row r="1028" spans="1:22" x14ac:dyDescent="0.25">
      <c r="A1028" s="12" t="s">
        <v>64</v>
      </c>
      <c r="B1028" s="12" t="s">
        <v>79</v>
      </c>
      <c r="C1028" s="12" t="s">
        <v>105</v>
      </c>
      <c r="D1028">
        <v>2.245384</v>
      </c>
      <c r="E1028">
        <v>2.9408973009264998</v>
      </c>
      <c r="F1028">
        <v>2.8707126647297501</v>
      </c>
      <c r="G1028">
        <v>3.8330910399868201</v>
      </c>
      <c r="H1028">
        <v>3.06543128684803</v>
      </c>
      <c r="I1028">
        <v>4.5534566157709699</v>
      </c>
      <c r="J1028">
        <v>6.2801434033418797</v>
      </c>
      <c r="K1028">
        <v>7.38129871513416</v>
      </c>
      <c r="L1028">
        <v>7.6089762318259799</v>
      </c>
      <c r="M1028">
        <v>7.5461876404663499</v>
      </c>
      <c r="N1028">
        <v>8.8099242310030093</v>
      </c>
      <c r="O1028">
        <v>10.2911113233927</v>
      </c>
      <c r="P1028">
        <v>11.853780499119001</v>
      </c>
      <c r="Q1028">
        <v>12.7226717811631</v>
      </c>
      <c r="R1028">
        <v>11.350320354655199</v>
      </c>
      <c r="S1028">
        <v>10.2617754078359</v>
      </c>
      <c r="T1028">
        <v>10.559054887195799</v>
      </c>
      <c r="U1028">
        <v>11.878930529637101</v>
      </c>
      <c r="V1028">
        <v>11.4005879176087</v>
      </c>
    </row>
    <row r="1029" spans="1:22" x14ac:dyDescent="0.25">
      <c r="A1029" s="12" t="s">
        <v>64</v>
      </c>
      <c r="B1029" s="12" t="s">
        <v>79</v>
      </c>
      <c r="C1029" s="12" t="s">
        <v>106</v>
      </c>
      <c r="D1029">
        <v>0.53104799999999996</v>
      </c>
      <c r="E1029">
        <v>0.91670707204651003</v>
      </c>
      <c r="F1029">
        <v>1.30331600047223</v>
      </c>
      <c r="G1029">
        <v>1.3900459752258201</v>
      </c>
      <c r="H1029">
        <v>1.9894995348151701</v>
      </c>
      <c r="I1029">
        <v>1.7367327530607</v>
      </c>
      <c r="J1029">
        <v>2.75821664998392</v>
      </c>
      <c r="K1029">
        <v>4.01919433589583</v>
      </c>
      <c r="L1029">
        <v>4.9589543606246602</v>
      </c>
      <c r="M1029">
        <v>5.3301889080547502</v>
      </c>
      <c r="N1029">
        <v>5.54312318398655</v>
      </c>
      <c r="O1029">
        <v>6.7354271092782803</v>
      </c>
      <c r="P1029">
        <v>8.1668365913338992</v>
      </c>
      <c r="Q1029">
        <v>9.6972075253147008</v>
      </c>
      <c r="R1029">
        <v>10.666737897284101</v>
      </c>
      <c r="S1029">
        <v>9.72228005163905</v>
      </c>
      <c r="T1029">
        <v>8.9430448825623703</v>
      </c>
      <c r="U1029">
        <v>9.3342015360035404</v>
      </c>
      <c r="V1029">
        <v>10.5413956429924</v>
      </c>
    </row>
    <row r="1030" spans="1:22" x14ac:dyDescent="0.25">
      <c r="A1030" s="12" t="s">
        <v>64</v>
      </c>
      <c r="B1030" s="12" t="s">
        <v>79</v>
      </c>
      <c r="C1030" s="12" t="s">
        <v>107</v>
      </c>
      <c r="D1030">
        <v>0.15089</v>
      </c>
      <c r="E1030">
        <v>0.136418630054533</v>
      </c>
      <c r="F1030">
        <v>0.26290484993471702</v>
      </c>
      <c r="G1030">
        <v>0.41783659671984003</v>
      </c>
      <c r="H1030">
        <v>0.49908925608566301</v>
      </c>
      <c r="I1030">
        <v>0.781402775126806</v>
      </c>
      <c r="J1030">
        <v>0.76184485782922096</v>
      </c>
      <c r="K1030">
        <v>1.3216463455563801</v>
      </c>
      <c r="L1030">
        <v>2.07774032319859</v>
      </c>
      <c r="M1030">
        <v>2.74036703544117</v>
      </c>
      <c r="N1030">
        <v>3.1263294278631002</v>
      </c>
      <c r="O1030">
        <v>3.4724071058683599</v>
      </c>
      <c r="P1030">
        <v>4.4629031283259204</v>
      </c>
      <c r="Q1030">
        <v>5.6984452264388104</v>
      </c>
      <c r="R1030">
        <v>7.0390786124538103</v>
      </c>
      <c r="S1030">
        <v>7.9936773452868497</v>
      </c>
      <c r="T1030">
        <v>7.4780380795320296</v>
      </c>
      <c r="U1030">
        <v>7.0408905458592397</v>
      </c>
      <c r="V1030">
        <v>7.3976011389744203</v>
      </c>
    </row>
    <row r="1031" spans="1:22" x14ac:dyDescent="0.25">
      <c r="A1031" s="12" t="s">
        <v>64</v>
      </c>
      <c r="B1031" s="12" t="s">
        <v>79</v>
      </c>
      <c r="C1031" s="12" t="s">
        <v>108</v>
      </c>
      <c r="D1031">
        <v>12.994270999999999</v>
      </c>
      <c r="E1031">
        <v>12.3548646602438</v>
      </c>
      <c r="F1031">
        <v>11.0290853504178</v>
      </c>
      <c r="G1031">
        <v>9.6105465902501095</v>
      </c>
      <c r="H1031">
        <v>8.4973958927737403</v>
      </c>
      <c r="I1031">
        <v>8.1356992653442592</v>
      </c>
      <c r="J1031">
        <v>8.0152774506306805</v>
      </c>
      <c r="K1031">
        <v>7.7277909898337098</v>
      </c>
      <c r="L1031">
        <v>7.1834245508327497</v>
      </c>
      <c r="M1031">
        <v>6.6254638381423803</v>
      </c>
      <c r="N1031">
        <v>6.16364784319987</v>
      </c>
      <c r="O1031">
        <v>5.83451728914347</v>
      </c>
      <c r="P1031">
        <v>5.56981481107342</v>
      </c>
      <c r="Q1031">
        <v>5.3051888704683297</v>
      </c>
      <c r="R1031">
        <v>5.0176108375585402</v>
      </c>
      <c r="S1031">
        <v>4.7260982583873901</v>
      </c>
      <c r="T1031">
        <v>4.4577867899775701</v>
      </c>
      <c r="U1031">
        <v>4.2242886019233596</v>
      </c>
      <c r="V1031">
        <v>4.0217583750974502</v>
      </c>
    </row>
    <row r="1032" spans="1:22" x14ac:dyDescent="0.25">
      <c r="A1032" s="12" t="s">
        <v>64</v>
      </c>
      <c r="B1032" s="12" t="s">
        <v>79</v>
      </c>
      <c r="C1032" s="12" t="s">
        <v>109</v>
      </c>
      <c r="D1032">
        <v>11.520223999999899</v>
      </c>
      <c r="E1032">
        <v>11.3569290246603</v>
      </c>
      <c r="F1032">
        <v>12.834948841344101</v>
      </c>
      <c r="G1032">
        <v>12.2093463181914</v>
      </c>
      <c r="H1032">
        <v>10.941899443058</v>
      </c>
      <c r="I1032">
        <v>9.5785033751784994</v>
      </c>
      <c r="J1032">
        <v>8.4982725229338705</v>
      </c>
      <c r="K1032">
        <v>8.1439476383216096</v>
      </c>
      <c r="L1032">
        <v>8.0113505606803894</v>
      </c>
      <c r="M1032">
        <v>7.7164665527316103</v>
      </c>
      <c r="N1032">
        <v>7.1751017817419296</v>
      </c>
      <c r="O1032">
        <v>6.6220946069930902</v>
      </c>
      <c r="P1032">
        <v>6.1589325107138899</v>
      </c>
      <c r="Q1032">
        <v>5.82915796251869</v>
      </c>
      <c r="R1032">
        <v>5.5644005567136103</v>
      </c>
      <c r="S1032">
        <v>5.3002064485982698</v>
      </c>
      <c r="T1032">
        <v>5.0134513939310104</v>
      </c>
      <c r="U1032">
        <v>4.7230516249326602</v>
      </c>
      <c r="V1032">
        <v>4.4560609972109404</v>
      </c>
    </row>
    <row r="1033" spans="1:22" x14ac:dyDescent="0.25">
      <c r="A1033" s="12" t="s">
        <v>64</v>
      </c>
      <c r="B1033" s="12" t="s">
        <v>79</v>
      </c>
      <c r="C1033" s="12" t="s">
        <v>110</v>
      </c>
      <c r="D1033">
        <v>3.5389999819873501E-3</v>
      </c>
      <c r="E1033">
        <v>5.5328296768248899E-3</v>
      </c>
      <c r="F1033">
        <v>5.5480568761584999E-3</v>
      </c>
      <c r="G1033">
        <v>9.4781555747575907E-3</v>
      </c>
      <c r="H1033">
        <v>1.6386725673698001E-2</v>
      </c>
      <c r="I1033">
        <v>2.0126979714358499E-2</v>
      </c>
      <c r="J1033">
        <v>2.9455092595385299E-2</v>
      </c>
      <c r="K1033">
        <v>3.5347117668965297E-2</v>
      </c>
      <c r="L1033">
        <v>7.1625411544306197E-2</v>
      </c>
      <c r="M1033">
        <v>0.14005728768761799</v>
      </c>
      <c r="N1033">
        <v>0.23721901957313901</v>
      </c>
      <c r="O1033">
        <v>0.35171053692264997</v>
      </c>
      <c r="P1033">
        <v>0.52431551592025205</v>
      </c>
      <c r="Q1033">
        <v>0.84660893204205301</v>
      </c>
      <c r="R1033">
        <v>1.3794979227773001</v>
      </c>
      <c r="S1033">
        <v>2.1521612536304899</v>
      </c>
      <c r="T1033">
        <v>3.1054443875678701</v>
      </c>
      <c r="U1033">
        <v>3.8653342255935299</v>
      </c>
      <c r="V1033">
        <v>4.5202941336554101</v>
      </c>
    </row>
    <row r="1034" spans="1:22" x14ac:dyDescent="0.25">
      <c r="A1034" s="12" t="s">
        <v>64</v>
      </c>
      <c r="B1034" s="12" t="s">
        <v>79</v>
      </c>
      <c r="C1034" s="12" t="s">
        <v>111</v>
      </c>
      <c r="D1034">
        <v>14.1854440013312</v>
      </c>
      <c r="E1034">
        <v>11.4983570163589</v>
      </c>
      <c r="F1034">
        <v>11.347064677040899</v>
      </c>
      <c r="G1034">
        <v>12.820849135143099</v>
      </c>
      <c r="H1034">
        <v>12.199932652501801</v>
      </c>
      <c r="I1034">
        <v>10.9448451874956</v>
      </c>
      <c r="J1034">
        <v>9.5913709892899597</v>
      </c>
      <c r="K1034">
        <v>8.5172478552862696</v>
      </c>
      <c r="L1034">
        <v>8.1648917070601996</v>
      </c>
      <c r="M1034">
        <v>8.02948902483433</v>
      </c>
      <c r="N1034">
        <v>7.7315053985387499</v>
      </c>
      <c r="O1034">
        <v>7.18552771013713</v>
      </c>
      <c r="P1034">
        <v>6.6294638404834902</v>
      </c>
      <c r="Q1034">
        <v>6.1643270742504503</v>
      </c>
      <c r="R1034">
        <v>5.8330804302117398</v>
      </c>
      <c r="S1034">
        <v>5.5669967169865702</v>
      </c>
      <c r="T1034">
        <v>5.3015843670374796</v>
      </c>
      <c r="U1034">
        <v>5.0138356828670299</v>
      </c>
      <c r="V1034">
        <v>4.7227100367040702</v>
      </c>
    </row>
    <row r="1035" spans="1:22" x14ac:dyDescent="0.25">
      <c r="A1035" s="12" t="s">
        <v>64</v>
      </c>
      <c r="B1035" s="12" t="s">
        <v>79</v>
      </c>
      <c r="C1035" s="12" t="s">
        <v>112</v>
      </c>
      <c r="D1035">
        <v>17.626027999695701</v>
      </c>
      <c r="E1035">
        <v>14.105531648526799</v>
      </c>
      <c r="F1035">
        <v>11.472433975984901</v>
      </c>
      <c r="G1035">
        <v>11.340761212781199</v>
      </c>
      <c r="H1035">
        <v>12.810600229086701</v>
      </c>
      <c r="I1035">
        <v>12.1960374226593</v>
      </c>
      <c r="J1035">
        <v>10.953058660627599</v>
      </c>
      <c r="K1035">
        <v>9.6097182609937501</v>
      </c>
      <c r="L1035">
        <v>8.5419067482809208</v>
      </c>
      <c r="M1035">
        <v>8.1923520937390393</v>
      </c>
      <c r="N1035">
        <v>8.0535415654303701</v>
      </c>
      <c r="O1035">
        <v>7.7489212378283296</v>
      </c>
      <c r="P1035">
        <v>7.1966356595114798</v>
      </c>
      <c r="Q1035">
        <v>6.6366391028543799</v>
      </c>
      <c r="R1035">
        <v>6.1691388149336399</v>
      </c>
      <c r="S1035">
        <v>5.8361789499610497</v>
      </c>
      <c r="T1035">
        <v>5.5685166582811396</v>
      </c>
      <c r="U1035">
        <v>5.3017468597203603</v>
      </c>
      <c r="V1035">
        <v>5.0131117400045104</v>
      </c>
    </row>
    <row r="1036" spans="1:22" x14ac:dyDescent="0.25">
      <c r="A1036" s="12" t="s">
        <v>64</v>
      </c>
      <c r="B1036" s="12" t="s">
        <v>79</v>
      </c>
      <c r="C1036" s="12" t="s">
        <v>113</v>
      </c>
      <c r="D1036">
        <v>17.080771999311501</v>
      </c>
      <c r="E1036">
        <v>17.280489363056901</v>
      </c>
      <c r="F1036">
        <v>13.9906118210426</v>
      </c>
      <c r="G1036">
        <v>11.557936985340399</v>
      </c>
      <c r="H1036">
        <v>11.4652614628175</v>
      </c>
      <c r="I1036">
        <v>12.890686472880301</v>
      </c>
      <c r="J1036">
        <v>12.2663390046565</v>
      </c>
      <c r="K1036">
        <v>11.0479947517981</v>
      </c>
      <c r="L1036">
        <v>9.7354878471780406</v>
      </c>
      <c r="M1036">
        <v>8.6857398162951203</v>
      </c>
      <c r="N1036">
        <v>8.3428231379937507</v>
      </c>
      <c r="O1036">
        <v>8.1759892022058196</v>
      </c>
      <c r="P1036">
        <v>7.8318202557042902</v>
      </c>
      <c r="Q1036">
        <v>7.2440268506492398</v>
      </c>
      <c r="R1036">
        <v>6.66361073633768</v>
      </c>
      <c r="S1036">
        <v>6.1849341193962397</v>
      </c>
      <c r="T1036">
        <v>5.8445090189772797</v>
      </c>
      <c r="U1036">
        <v>5.5708241861179104</v>
      </c>
      <c r="V1036">
        <v>5.3004993626982504</v>
      </c>
    </row>
    <row r="1037" spans="1:22" x14ac:dyDescent="0.25">
      <c r="A1037" s="12" t="s">
        <v>64</v>
      </c>
      <c r="B1037" s="12" t="s">
        <v>79</v>
      </c>
      <c r="C1037" s="12" t="s">
        <v>114</v>
      </c>
      <c r="D1037">
        <v>15.473697999187699</v>
      </c>
      <c r="E1037">
        <v>16.833591290266</v>
      </c>
      <c r="F1037">
        <v>17.117706653206099</v>
      </c>
      <c r="G1037">
        <v>14.1150852676973</v>
      </c>
      <c r="H1037">
        <v>11.862458670358899</v>
      </c>
      <c r="I1037">
        <v>11.8128256629156</v>
      </c>
      <c r="J1037">
        <v>13.2038646999899</v>
      </c>
      <c r="K1037">
        <v>12.550749310122599</v>
      </c>
      <c r="L1037">
        <v>11.3438477563533</v>
      </c>
      <c r="M1037">
        <v>10.0484080054951</v>
      </c>
      <c r="N1037">
        <v>9.0064158069577704</v>
      </c>
      <c r="O1037">
        <v>8.6174813630859504</v>
      </c>
      <c r="P1037">
        <v>8.4015772791446803</v>
      </c>
      <c r="Q1037">
        <v>7.9964881221975599</v>
      </c>
      <c r="R1037">
        <v>7.35183675250767</v>
      </c>
      <c r="S1037">
        <v>6.73154628615627</v>
      </c>
      <c r="T1037">
        <v>6.2246845934277504</v>
      </c>
      <c r="U1037">
        <v>5.8620781829114499</v>
      </c>
      <c r="V1037">
        <v>5.5692503703338803</v>
      </c>
    </row>
    <row r="1038" spans="1:22" x14ac:dyDescent="0.25">
      <c r="A1038" s="12" t="s">
        <v>64</v>
      </c>
      <c r="B1038" s="12" t="s">
        <v>79</v>
      </c>
      <c r="C1038" s="12" t="s">
        <v>115</v>
      </c>
      <c r="D1038">
        <v>14.0906499993759</v>
      </c>
      <c r="E1038">
        <v>15.240876637015701</v>
      </c>
      <c r="F1038">
        <v>16.653592930846401</v>
      </c>
      <c r="G1038">
        <v>17.026894982827699</v>
      </c>
      <c r="H1038">
        <v>14.2293975818028</v>
      </c>
      <c r="I1038">
        <v>12.1084466912727</v>
      </c>
      <c r="J1038">
        <v>12.096753673520301</v>
      </c>
      <c r="K1038">
        <v>13.4696795740621</v>
      </c>
      <c r="L1038">
        <v>12.795422888758999</v>
      </c>
      <c r="M1038">
        <v>11.593559607236299</v>
      </c>
      <c r="N1038">
        <v>10.306787781419199</v>
      </c>
      <c r="O1038">
        <v>9.2067827708658694</v>
      </c>
      <c r="P1038">
        <v>8.7870324987065693</v>
      </c>
      <c r="Q1038">
        <v>8.5367353443540299</v>
      </c>
      <c r="R1038">
        <v>8.0913710196180304</v>
      </c>
      <c r="S1038">
        <v>7.4100628230123098</v>
      </c>
      <c r="T1038">
        <v>6.7636684506808997</v>
      </c>
      <c r="U1038">
        <v>6.2378457070844897</v>
      </c>
      <c r="V1038">
        <v>5.8600269308534099</v>
      </c>
    </row>
    <row r="1039" spans="1:22" x14ac:dyDescent="0.25">
      <c r="A1039" s="12" t="s">
        <v>64</v>
      </c>
      <c r="B1039" s="12" t="s">
        <v>79</v>
      </c>
      <c r="C1039" s="12" t="s">
        <v>116</v>
      </c>
      <c r="D1039">
        <v>12.699258000075099</v>
      </c>
      <c r="E1039">
        <v>13.7646796107695</v>
      </c>
      <c r="F1039">
        <v>14.9824806383848</v>
      </c>
      <c r="G1039">
        <v>16.447469000276602</v>
      </c>
      <c r="H1039">
        <v>16.8884906117969</v>
      </c>
      <c r="I1039">
        <v>14.2504291103703</v>
      </c>
      <c r="J1039">
        <v>12.232301454038399</v>
      </c>
      <c r="K1039">
        <v>12.2520512448095</v>
      </c>
      <c r="L1039">
        <v>13.6183225737709</v>
      </c>
      <c r="M1039">
        <v>12.9360697457297</v>
      </c>
      <c r="N1039">
        <v>11.741733094095901</v>
      </c>
      <c r="O1039">
        <v>10.4183275363758</v>
      </c>
      <c r="P1039">
        <v>9.29157761838451</v>
      </c>
      <c r="Q1039">
        <v>8.8569705091075299</v>
      </c>
      <c r="R1039">
        <v>8.5896680895116404</v>
      </c>
      <c r="S1039">
        <v>8.1250227530894001</v>
      </c>
      <c r="T1039">
        <v>7.4269384923917201</v>
      </c>
      <c r="U1039">
        <v>6.7689172693836701</v>
      </c>
      <c r="V1039">
        <v>6.2346528358246101</v>
      </c>
    </row>
    <row r="1040" spans="1:22" x14ac:dyDescent="0.25">
      <c r="A1040" s="12" t="s">
        <v>64</v>
      </c>
      <c r="B1040" s="12" t="s">
        <v>79</v>
      </c>
      <c r="C1040" s="12" t="s">
        <v>117</v>
      </c>
      <c r="D1040">
        <v>13.668178000155001</v>
      </c>
      <c r="E1040">
        <v>12.2807372394085</v>
      </c>
      <c r="F1040">
        <v>13.409725717615199</v>
      </c>
      <c r="G1040">
        <v>14.6979715886755</v>
      </c>
      <c r="H1040">
        <v>16.2099758258449</v>
      </c>
      <c r="I1040">
        <v>16.720648539055599</v>
      </c>
      <c r="J1040">
        <v>14.2160844638894</v>
      </c>
      <c r="K1040">
        <v>12.2801371533489</v>
      </c>
      <c r="L1040">
        <v>12.3311304504982</v>
      </c>
      <c r="M1040">
        <v>13.700822870755101</v>
      </c>
      <c r="N1040">
        <v>13.021969775420899</v>
      </c>
      <c r="O1040">
        <v>11.8033904421968</v>
      </c>
      <c r="P1040">
        <v>10.463844780071501</v>
      </c>
      <c r="Q1040">
        <v>9.3252624668743405</v>
      </c>
      <c r="R1040">
        <v>8.8834590153228596</v>
      </c>
      <c r="S1040">
        <v>8.6073155811621493</v>
      </c>
      <c r="T1040">
        <v>8.1328499985542102</v>
      </c>
      <c r="U1040">
        <v>7.4267317509832997</v>
      </c>
      <c r="V1040">
        <v>6.7631739947786702</v>
      </c>
    </row>
    <row r="1041" spans="1:22" x14ac:dyDescent="0.25">
      <c r="A1041" s="12" t="s">
        <v>64</v>
      </c>
      <c r="B1041" s="12" t="s">
        <v>79</v>
      </c>
      <c r="C1041" s="12" t="s">
        <v>118</v>
      </c>
      <c r="D1041">
        <v>11.385452999999901</v>
      </c>
      <c r="E1041">
        <v>12.881307933354</v>
      </c>
      <c r="F1041">
        <v>12.2535384223672</v>
      </c>
      <c r="G1041">
        <v>10.963803691235499</v>
      </c>
      <c r="H1041">
        <v>9.5814697575857704</v>
      </c>
      <c r="I1041">
        <v>8.4902434380756908</v>
      </c>
      <c r="J1041">
        <v>8.1339801011693709</v>
      </c>
      <c r="K1041">
        <v>8.0065586301424698</v>
      </c>
      <c r="L1041">
        <v>7.7150978704202799</v>
      </c>
      <c r="M1041">
        <v>7.1733360633332701</v>
      </c>
      <c r="N1041">
        <v>6.6218867840678701</v>
      </c>
      <c r="O1041">
        <v>6.1594116195319604</v>
      </c>
      <c r="P1041">
        <v>5.8300410242564302</v>
      </c>
      <c r="Q1041">
        <v>5.5654350991591501</v>
      </c>
      <c r="R1041">
        <v>5.3012086268260497</v>
      </c>
      <c r="S1041">
        <v>5.0142920561366102</v>
      </c>
      <c r="T1041">
        <v>4.7236216866811302</v>
      </c>
      <c r="U1041">
        <v>4.4562509251032703</v>
      </c>
      <c r="V1041">
        <v>4.2237963855249703</v>
      </c>
    </row>
    <row r="1042" spans="1:22" x14ac:dyDescent="0.25">
      <c r="A1042" s="12" t="s">
        <v>64</v>
      </c>
      <c r="B1042" s="12" t="s">
        <v>79</v>
      </c>
      <c r="C1042" s="12" t="s">
        <v>119</v>
      </c>
      <c r="D1042">
        <v>13.587877000117601</v>
      </c>
      <c r="E1042">
        <v>12.9275141899902</v>
      </c>
      <c r="F1042">
        <v>11.774312053121401</v>
      </c>
      <c r="G1042">
        <v>12.965859878271299</v>
      </c>
      <c r="H1042">
        <v>14.3118344181621</v>
      </c>
      <c r="I1042">
        <v>15.871618169544501</v>
      </c>
      <c r="J1042">
        <v>16.457950227598101</v>
      </c>
      <c r="K1042">
        <v>14.086365931908899</v>
      </c>
      <c r="L1042">
        <v>12.2379162319814</v>
      </c>
      <c r="M1042">
        <v>12.322948567160999</v>
      </c>
      <c r="N1042">
        <v>13.703035665003</v>
      </c>
      <c r="O1042">
        <v>13.0290981597573</v>
      </c>
      <c r="P1042">
        <v>11.806618666885299</v>
      </c>
      <c r="Q1042">
        <v>10.465828480547801</v>
      </c>
      <c r="R1042">
        <v>9.3259560702282691</v>
      </c>
      <c r="S1042">
        <v>8.8827305949661497</v>
      </c>
      <c r="T1042">
        <v>8.6031355853725593</v>
      </c>
      <c r="U1042">
        <v>8.1247656831815398</v>
      </c>
      <c r="V1042">
        <v>7.41582136608816</v>
      </c>
    </row>
    <row r="1043" spans="1:22" x14ac:dyDescent="0.25">
      <c r="A1043" s="12" t="s">
        <v>64</v>
      </c>
      <c r="B1043" s="12" t="s">
        <v>79</v>
      </c>
      <c r="C1043" s="12" t="s">
        <v>120</v>
      </c>
      <c r="D1043">
        <v>11.6370190001895</v>
      </c>
      <c r="E1043">
        <v>12.5094991981306</v>
      </c>
      <c r="F1043">
        <v>12.048276933994</v>
      </c>
      <c r="G1043">
        <v>11.136683318864799</v>
      </c>
      <c r="H1043">
        <v>12.375618753997101</v>
      </c>
      <c r="I1043">
        <v>13.776706563700699</v>
      </c>
      <c r="J1043">
        <v>15.383239722770099</v>
      </c>
      <c r="K1043">
        <v>16.048249596898099</v>
      </c>
      <c r="L1043">
        <v>13.835162342897499</v>
      </c>
      <c r="M1043">
        <v>12.091246980695701</v>
      </c>
      <c r="N1043">
        <v>12.2190148001245</v>
      </c>
      <c r="O1043">
        <v>13.612834768594499</v>
      </c>
      <c r="P1043">
        <v>12.962191955485901</v>
      </c>
      <c r="Q1043">
        <v>11.755874166387899</v>
      </c>
      <c r="R1043">
        <v>10.4285882967601</v>
      </c>
      <c r="S1043">
        <v>9.2981494094735595</v>
      </c>
      <c r="T1043">
        <v>8.8592952376665899</v>
      </c>
      <c r="U1043">
        <v>8.5814035843876706</v>
      </c>
      <c r="V1043">
        <v>8.1041134192851008</v>
      </c>
    </row>
    <row r="1044" spans="1:22" x14ac:dyDescent="0.25">
      <c r="A1044" s="12" t="s">
        <v>64</v>
      </c>
      <c r="B1044" s="12" t="s">
        <v>79</v>
      </c>
      <c r="C1044" s="12" t="s">
        <v>121</v>
      </c>
      <c r="D1044">
        <v>8.3191480000423397</v>
      </c>
      <c r="E1044">
        <v>10.334865994425799</v>
      </c>
      <c r="F1044">
        <v>11.268204096084499</v>
      </c>
      <c r="G1044">
        <v>10.9970210601501</v>
      </c>
      <c r="H1044">
        <v>10.335268171008</v>
      </c>
      <c r="I1044">
        <v>11.610409531784899</v>
      </c>
      <c r="J1044">
        <v>13.062591662660401</v>
      </c>
      <c r="K1044">
        <v>14.7086247337804</v>
      </c>
      <c r="L1044">
        <v>15.466148225780399</v>
      </c>
      <c r="M1044">
        <v>13.44767040961</v>
      </c>
      <c r="N1044">
        <v>11.8344431775273</v>
      </c>
      <c r="O1044">
        <v>12.0096764497902</v>
      </c>
      <c r="P1044">
        <v>13.424237453966899</v>
      </c>
      <c r="Q1044">
        <v>12.8184720100279</v>
      </c>
      <c r="R1044">
        <v>11.649940181978</v>
      </c>
      <c r="S1044">
        <v>10.3530039860968</v>
      </c>
      <c r="T1044">
        <v>9.24337906259154</v>
      </c>
      <c r="U1044">
        <v>8.8155150191242004</v>
      </c>
      <c r="V1044">
        <v>8.5446349615780992</v>
      </c>
    </row>
    <row r="1045" spans="1:22" x14ac:dyDescent="0.25">
      <c r="A1045" s="12" t="s">
        <v>64</v>
      </c>
      <c r="B1045" s="12" t="s">
        <v>79</v>
      </c>
      <c r="C1045" s="12" t="s">
        <v>122</v>
      </c>
      <c r="D1045">
        <v>5.1759586209638098</v>
      </c>
      <c r="E1045">
        <v>7.0379810051987404</v>
      </c>
      <c r="F1045">
        <v>8.8971932781625203</v>
      </c>
      <c r="G1045">
        <v>9.8534484873811294</v>
      </c>
      <c r="H1045">
        <v>9.7689332665517998</v>
      </c>
      <c r="I1045">
        <v>9.3593849039066708</v>
      </c>
      <c r="J1045">
        <v>10.655177750458</v>
      </c>
      <c r="K1045">
        <v>12.1505461974418</v>
      </c>
      <c r="L1045">
        <v>13.830890450430299</v>
      </c>
      <c r="M1045">
        <v>14.6947200659899</v>
      </c>
      <c r="N1045">
        <v>12.9089389437409</v>
      </c>
      <c r="O1045">
        <v>11.4448197168834</v>
      </c>
      <c r="P1045">
        <v>11.682766814996899</v>
      </c>
      <c r="Q1045">
        <v>13.1249834353439</v>
      </c>
      <c r="R1045">
        <v>12.588012631398399</v>
      </c>
      <c r="S1045">
        <v>11.482337002512301</v>
      </c>
      <c r="T1045">
        <v>10.2340881982631</v>
      </c>
      <c r="U1045">
        <v>9.1582858813934003</v>
      </c>
      <c r="V1045">
        <v>8.7485459688804603</v>
      </c>
    </row>
    <row r="1046" spans="1:22" x14ac:dyDescent="0.25">
      <c r="A1046" s="12" t="s">
        <v>64</v>
      </c>
      <c r="B1046" s="12" t="s">
        <v>79</v>
      </c>
      <c r="C1046" s="12" t="s">
        <v>123</v>
      </c>
      <c r="D1046">
        <v>5.7864553177966096</v>
      </c>
      <c r="E1046">
        <v>4.0900515447178298</v>
      </c>
      <c r="F1046">
        <v>5.6859876225304999</v>
      </c>
      <c r="G1046">
        <v>7.33606537373793</v>
      </c>
      <c r="H1046">
        <v>8.2899328058045398</v>
      </c>
      <c r="I1046">
        <v>8.3688384701382894</v>
      </c>
      <c r="J1046">
        <v>8.2052628523575795</v>
      </c>
      <c r="K1046">
        <v>9.5008921492286493</v>
      </c>
      <c r="L1046">
        <v>11.0215965614355</v>
      </c>
      <c r="M1046">
        <v>12.7223104967188</v>
      </c>
      <c r="N1046">
        <v>13.693968981016001</v>
      </c>
      <c r="O1046">
        <v>12.175191421762699</v>
      </c>
      <c r="P1046">
        <v>10.901078571536299</v>
      </c>
      <c r="Q1046">
        <v>11.216927834673401</v>
      </c>
      <c r="R1046">
        <v>12.6901255466059</v>
      </c>
      <c r="S1046">
        <v>12.250154718589901</v>
      </c>
      <c r="T1046">
        <v>11.2338909081154</v>
      </c>
      <c r="U1046">
        <v>10.0561690651483</v>
      </c>
      <c r="V1046">
        <v>9.0292649430327607</v>
      </c>
    </row>
    <row r="1047" spans="1:22" x14ac:dyDescent="0.25">
      <c r="A1047" s="12" t="s">
        <v>64</v>
      </c>
      <c r="B1047" s="12" t="s">
        <v>79</v>
      </c>
      <c r="C1047" s="12" t="s">
        <v>124</v>
      </c>
      <c r="D1047">
        <v>3.4693469999993498</v>
      </c>
      <c r="E1047">
        <v>4.0122667316069798</v>
      </c>
      <c r="F1047">
        <v>2.9645325671584701</v>
      </c>
      <c r="G1047">
        <v>4.2429930868001202</v>
      </c>
      <c r="H1047">
        <v>5.6329178901988399</v>
      </c>
      <c r="I1047">
        <v>6.52702629104673</v>
      </c>
      <c r="J1047">
        <v>6.7398337888110804</v>
      </c>
      <c r="K1047">
        <v>6.8137396049013201</v>
      </c>
      <c r="L1047">
        <v>8.0759122095148097</v>
      </c>
      <c r="M1047">
        <v>9.5958316400937491</v>
      </c>
      <c r="N1047">
        <v>11.289312172308501</v>
      </c>
      <c r="O1047">
        <v>12.3632327623086</v>
      </c>
      <c r="P1047">
        <v>11.175122509042399</v>
      </c>
      <c r="Q1047">
        <v>10.1445297242251</v>
      </c>
      <c r="R1047">
        <v>10.555968987197099</v>
      </c>
      <c r="S1047">
        <v>12.0646475945146</v>
      </c>
      <c r="T1047">
        <v>11.7561050604006</v>
      </c>
      <c r="U1047">
        <v>10.8654128085543</v>
      </c>
      <c r="V1047">
        <v>9.7873220366267297</v>
      </c>
    </row>
    <row r="1048" spans="1:22" x14ac:dyDescent="0.25">
      <c r="A1048" s="12" t="s">
        <v>64</v>
      </c>
      <c r="B1048" s="12" t="s">
        <v>79</v>
      </c>
      <c r="C1048" s="12" t="s">
        <v>125</v>
      </c>
      <c r="D1048">
        <v>2.18948798789051</v>
      </c>
      <c r="E1048">
        <v>2.05006478146273</v>
      </c>
      <c r="F1048">
        <v>2.4383582076079202</v>
      </c>
      <c r="G1048">
        <v>1.90288511741372</v>
      </c>
      <c r="H1048">
        <v>2.8390051314476201</v>
      </c>
      <c r="I1048">
        <v>3.90841697485163</v>
      </c>
      <c r="J1048">
        <v>4.6787379751330098</v>
      </c>
      <c r="K1048">
        <v>4.9883642612600898</v>
      </c>
      <c r="L1048">
        <v>5.2548850011110204</v>
      </c>
      <c r="M1048">
        <v>6.4353623344258999</v>
      </c>
      <c r="N1048">
        <v>7.8944633890726896</v>
      </c>
      <c r="O1048">
        <v>9.5268556556154707</v>
      </c>
      <c r="P1048">
        <v>10.6741606117739</v>
      </c>
      <c r="Q1048">
        <v>9.8663089568557805</v>
      </c>
      <c r="R1048">
        <v>9.1271216397065107</v>
      </c>
      <c r="S1048">
        <v>9.6491182229541899</v>
      </c>
      <c r="T1048">
        <v>11.184930763564999</v>
      </c>
      <c r="U1048">
        <v>11.043908153455799</v>
      </c>
      <c r="V1048">
        <v>10.317728279720001</v>
      </c>
    </row>
    <row r="1049" spans="1:22" x14ac:dyDescent="0.25">
      <c r="A1049" s="12" t="s">
        <v>64</v>
      </c>
      <c r="B1049" s="12" t="s">
        <v>79</v>
      </c>
      <c r="C1049" s="12" t="s">
        <v>126</v>
      </c>
      <c r="D1049">
        <v>0.69686699705395905</v>
      </c>
      <c r="E1049">
        <v>1.0201314885325401</v>
      </c>
      <c r="F1049">
        <v>0.99917204042569496</v>
      </c>
      <c r="G1049">
        <v>1.2329950530032501</v>
      </c>
      <c r="H1049">
        <v>1.0349464104221</v>
      </c>
      <c r="I1049">
        <v>1.6274326191131401</v>
      </c>
      <c r="J1049">
        <v>2.3481209694187699</v>
      </c>
      <c r="K1049">
        <v>2.9459466745421001</v>
      </c>
      <c r="L1049">
        <v>3.2797590062980402</v>
      </c>
      <c r="M1049">
        <v>3.65512671073559</v>
      </c>
      <c r="N1049">
        <v>4.6752365631242601</v>
      </c>
      <c r="O1049">
        <v>5.98218289656465</v>
      </c>
      <c r="P1049">
        <v>7.46662438134521</v>
      </c>
      <c r="Q1049">
        <v>8.6253008820837795</v>
      </c>
      <c r="R1049">
        <v>8.2162328566453304</v>
      </c>
      <c r="S1049">
        <v>7.80444168674717</v>
      </c>
      <c r="T1049">
        <v>8.4334908841514</v>
      </c>
      <c r="U1049">
        <v>9.9693956770699899</v>
      </c>
      <c r="V1049">
        <v>10.022619646430901</v>
      </c>
    </row>
    <row r="1050" spans="1:22" x14ac:dyDescent="0.25">
      <c r="A1050" s="12" t="s">
        <v>64</v>
      </c>
      <c r="B1050" s="12" t="s">
        <v>79</v>
      </c>
      <c r="C1050" s="12" t="s">
        <v>127</v>
      </c>
      <c r="D1050">
        <v>0.14160199946389199</v>
      </c>
      <c r="E1050">
        <v>0.23839862302470999</v>
      </c>
      <c r="F1050">
        <v>0.36341642586976802</v>
      </c>
      <c r="G1050">
        <v>0.37572301363819199</v>
      </c>
      <c r="H1050">
        <v>0.48887408443065899</v>
      </c>
      <c r="I1050">
        <v>0.44718423134902202</v>
      </c>
      <c r="J1050">
        <v>0.75140226316590997</v>
      </c>
      <c r="K1050">
        <v>1.1605531573583201</v>
      </c>
      <c r="L1050">
        <v>1.5515301469556499</v>
      </c>
      <c r="M1050">
        <v>1.83705045723437</v>
      </c>
      <c r="N1050">
        <v>2.1996208243549402</v>
      </c>
      <c r="O1050">
        <v>2.9788758032590299</v>
      </c>
      <c r="P1050">
        <v>4.02725787129528</v>
      </c>
      <c r="Q1050">
        <v>5.2570252916769</v>
      </c>
      <c r="R1050">
        <v>6.3236517940542498</v>
      </c>
      <c r="S1050">
        <v>6.2768280464862096</v>
      </c>
      <c r="T1050">
        <v>6.1801126033235603</v>
      </c>
      <c r="U1050">
        <v>6.8811672869742599</v>
      </c>
      <c r="V1050">
        <v>8.3476267517876099</v>
      </c>
    </row>
    <row r="1051" spans="1:22" x14ac:dyDescent="0.25">
      <c r="A1051" s="12" t="s">
        <v>64</v>
      </c>
      <c r="B1051" s="12" t="s">
        <v>79</v>
      </c>
      <c r="C1051" s="12" t="s">
        <v>128</v>
      </c>
      <c r="D1051">
        <v>3.4768999870507702E-2</v>
      </c>
      <c r="E1051">
        <v>3.2881308104905499E-2</v>
      </c>
      <c r="F1051">
        <v>5.6831778280896299E-2</v>
      </c>
      <c r="G1051">
        <v>9.1490547004316206E-2</v>
      </c>
      <c r="H1051">
        <v>0.101171334820232</v>
      </c>
      <c r="I1051">
        <v>0.14016326734910201</v>
      </c>
      <c r="J1051">
        <v>0.141420462996975</v>
      </c>
      <c r="K1051">
        <v>0.261407020307656</v>
      </c>
      <c r="L1051">
        <v>0.44230516426646799</v>
      </c>
      <c r="M1051">
        <v>0.64637082711294702</v>
      </c>
      <c r="N1051">
        <v>0.82905746549586701</v>
      </c>
      <c r="O1051">
        <v>1.0849564082710399</v>
      </c>
      <c r="P1051">
        <v>1.58166833139406</v>
      </c>
      <c r="Q1051">
        <v>2.2960881888400202</v>
      </c>
      <c r="R1051">
        <v>3.1784441536305499</v>
      </c>
      <c r="S1051">
        <v>4.0356232405496897</v>
      </c>
      <c r="T1051">
        <v>4.2283569214245498</v>
      </c>
      <c r="U1051">
        <v>4.3646875788173496</v>
      </c>
      <c r="V1051">
        <v>5.04683130749945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7DC2-E163-429B-B4FE-7CD20394AAC7}">
  <sheetPr>
    <tabColor theme="9" tint="0.79998168889431442"/>
  </sheetPr>
  <dimension ref="A1:E7"/>
  <sheetViews>
    <sheetView workbookViewId="0">
      <selection activeCell="I9" sqref="I9"/>
    </sheetView>
  </sheetViews>
  <sheetFormatPr defaultRowHeight="15" x14ac:dyDescent="0.25"/>
  <sheetData>
    <row r="1" spans="1:5" x14ac:dyDescent="0.25">
      <c r="A1" s="141"/>
      <c r="B1" s="141"/>
      <c r="C1" s="185" t="s">
        <v>157</v>
      </c>
      <c r="D1" s="185" t="s">
        <v>158</v>
      </c>
      <c r="E1" s="185" t="s">
        <v>159</v>
      </c>
    </row>
    <row r="2" spans="1:5" x14ac:dyDescent="0.25">
      <c r="A2" s="141" t="s">
        <v>266</v>
      </c>
      <c r="B2" s="186" t="s">
        <v>267</v>
      </c>
      <c r="C2" s="79">
        <v>2</v>
      </c>
      <c r="D2" s="79">
        <v>2.5</v>
      </c>
      <c r="E2" s="79">
        <v>3</v>
      </c>
    </row>
    <row r="3" spans="1:5" x14ac:dyDescent="0.25">
      <c r="A3" s="141" t="s">
        <v>266</v>
      </c>
      <c r="B3" s="186" t="s">
        <v>138</v>
      </c>
      <c r="C3" s="80">
        <v>4.630671427944403</v>
      </c>
      <c r="D3" s="80">
        <v>4.6068602101676017</v>
      </c>
      <c r="E3" s="80">
        <v>4.1429085837934982</v>
      </c>
    </row>
    <row r="4" spans="1:5" x14ac:dyDescent="0.25">
      <c r="A4" s="141" t="s">
        <v>266</v>
      </c>
      <c r="B4" s="186" t="s">
        <v>139</v>
      </c>
      <c r="C4" s="80">
        <v>2.305991149186315E-4</v>
      </c>
      <c r="D4" s="80">
        <v>1.9363243999877844E-4</v>
      </c>
      <c r="E4" s="80">
        <v>1.5193176333247672E-4</v>
      </c>
    </row>
    <row r="5" spans="1:5" x14ac:dyDescent="0.25">
      <c r="A5" s="141" t="s">
        <v>268</v>
      </c>
      <c r="B5" s="186" t="s">
        <v>267</v>
      </c>
      <c r="C5" s="79">
        <v>1</v>
      </c>
      <c r="D5" s="79">
        <v>1.5</v>
      </c>
      <c r="E5" s="79">
        <v>2</v>
      </c>
    </row>
    <row r="6" spans="1:5" x14ac:dyDescent="0.25">
      <c r="A6" s="141" t="s">
        <v>268</v>
      </c>
      <c r="B6" s="186" t="s">
        <v>138</v>
      </c>
      <c r="C6" s="80">
        <v>2.4874081270260606</v>
      </c>
      <c r="D6" s="80">
        <v>2.1890290485798909</v>
      </c>
      <c r="E6" s="80">
        <v>2.3804535500182</v>
      </c>
    </row>
    <row r="7" spans="1:5" x14ac:dyDescent="0.25">
      <c r="A7" s="141" t="s">
        <v>268</v>
      </c>
      <c r="B7" s="186" t="s">
        <v>139</v>
      </c>
      <c r="C7" s="80">
        <v>2.0861999902657235E-4</v>
      </c>
      <c r="D7" s="80">
        <v>5.6976084517188154E-5</v>
      </c>
      <c r="E7" s="80">
        <v>3.727376767888214E-5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0B5A-4B1A-4E86-8432-9A3640474E52}">
  <sheetPr>
    <tabColor theme="9" tint="0.79998168889431442"/>
  </sheetPr>
  <dimension ref="A1:K44"/>
  <sheetViews>
    <sheetView workbookViewId="0">
      <selection activeCell="K14" sqref="K14"/>
    </sheetView>
  </sheetViews>
  <sheetFormatPr defaultRowHeight="15" x14ac:dyDescent="0.25"/>
  <cols>
    <col min="7" max="7" width="32.7109375" bestFit="1" customWidth="1"/>
  </cols>
  <sheetData>
    <row r="1" spans="1:11" x14ac:dyDescent="0.25">
      <c r="A1" s="141"/>
      <c r="B1" s="141"/>
      <c r="C1" s="141"/>
      <c r="D1" s="141" t="s">
        <v>157</v>
      </c>
      <c r="E1" s="141" t="s">
        <v>158</v>
      </c>
      <c r="F1" s="141" t="s">
        <v>159</v>
      </c>
      <c r="G1" s="141" t="s">
        <v>6</v>
      </c>
    </row>
    <row r="2" spans="1:11" x14ac:dyDescent="0.25">
      <c r="A2" s="141" t="s">
        <v>269</v>
      </c>
      <c r="B2" s="141" t="s">
        <v>270</v>
      </c>
      <c r="C2" s="141" t="s">
        <v>271</v>
      </c>
      <c r="D2" s="181">
        <f>E2-E2/5</f>
        <v>2400</v>
      </c>
      <c r="E2" s="87">
        <v>3000</v>
      </c>
      <c r="F2" s="181">
        <f>E2+E2/5</f>
        <v>3600</v>
      </c>
      <c r="G2" s="181" t="s">
        <v>272</v>
      </c>
    </row>
    <row r="3" spans="1:11" x14ac:dyDescent="0.25">
      <c r="A3" s="141" t="s">
        <v>269</v>
      </c>
      <c r="B3" s="141" t="s">
        <v>270</v>
      </c>
      <c r="C3" s="141" t="s">
        <v>273</v>
      </c>
      <c r="D3" s="181">
        <f t="shared" ref="D3:D14" si="0">E3-E3/5</f>
        <v>4800</v>
      </c>
      <c r="E3" s="87">
        <v>6000</v>
      </c>
      <c r="F3" s="181">
        <f t="shared" ref="F3:F14" si="1">E3+E3/5</f>
        <v>7200</v>
      </c>
      <c r="G3" s="181" t="s">
        <v>272</v>
      </c>
    </row>
    <row r="4" spans="1:11" x14ac:dyDescent="0.25">
      <c r="A4" s="141" t="s">
        <v>269</v>
      </c>
      <c r="B4" s="141" t="s">
        <v>270</v>
      </c>
      <c r="C4" s="141" t="s">
        <v>274</v>
      </c>
      <c r="D4" s="181">
        <f t="shared" si="0"/>
        <v>240</v>
      </c>
      <c r="E4" s="87">
        <v>300</v>
      </c>
      <c r="F4" s="181">
        <f t="shared" si="1"/>
        <v>360</v>
      </c>
      <c r="G4" s="181" t="s">
        <v>272</v>
      </c>
    </row>
    <row r="5" spans="1:11" x14ac:dyDescent="0.25">
      <c r="A5" s="141" t="s">
        <v>269</v>
      </c>
      <c r="B5" s="141" t="s">
        <v>270</v>
      </c>
      <c r="C5" s="141" t="s">
        <v>275</v>
      </c>
      <c r="D5" s="181">
        <f t="shared" si="0"/>
        <v>160</v>
      </c>
      <c r="E5" s="87">
        <v>200</v>
      </c>
      <c r="F5" s="181">
        <f t="shared" si="1"/>
        <v>240</v>
      </c>
      <c r="G5" s="181" t="s">
        <v>272</v>
      </c>
    </row>
    <row r="6" spans="1:11" x14ac:dyDescent="0.25">
      <c r="A6" s="141" t="s">
        <v>269</v>
      </c>
      <c r="B6" s="141" t="s">
        <v>276</v>
      </c>
      <c r="C6" s="141" t="s">
        <v>67</v>
      </c>
      <c r="D6" s="187">
        <f t="shared" si="0"/>
        <v>0</v>
      </c>
      <c r="E6" s="187">
        <v>0</v>
      </c>
      <c r="F6" s="187">
        <f t="shared" si="1"/>
        <v>0</v>
      </c>
      <c r="G6" s="181" t="s">
        <v>272</v>
      </c>
    </row>
    <row r="7" spans="1:11" x14ac:dyDescent="0.25">
      <c r="A7" s="141" t="s">
        <v>269</v>
      </c>
      <c r="B7" s="141" t="s">
        <v>276</v>
      </c>
      <c r="C7" s="141" t="s">
        <v>68</v>
      </c>
      <c r="D7" s="187">
        <f t="shared" si="0"/>
        <v>0.8</v>
      </c>
      <c r="E7" s="187">
        <v>1</v>
      </c>
      <c r="F7" s="187">
        <f t="shared" si="1"/>
        <v>1.2</v>
      </c>
      <c r="G7" s="181" t="s">
        <v>272</v>
      </c>
    </row>
    <row r="8" spans="1:11" x14ac:dyDescent="0.25">
      <c r="A8" s="141" t="s">
        <v>269</v>
      </c>
      <c r="B8" s="141" t="s">
        <v>276</v>
      </c>
      <c r="C8" s="141" t="s">
        <v>69</v>
      </c>
      <c r="D8" s="187">
        <f t="shared" si="0"/>
        <v>0.6</v>
      </c>
      <c r="E8" s="187">
        <v>0.75</v>
      </c>
      <c r="F8" s="187">
        <f t="shared" si="1"/>
        <v>0.9</v>
      </c>
      <c r="G8" s="181" t="s">
        <v>272</v>
      </c>
    </row>
    <row r="9" spans="1:11" x14ac:dyDescent="0.25">
      <c r="A9" s="141" t="s">
        <v>269</v>
      </c>
      <c r="B9" s="141" t="s">
        <v>276</v>
      </c>
      <c r="C9" s="141" t="s">
        <v>70</v>
      </c>
      <c r="D9" s="187">
        <f t="shared" si="0"/>
        <v>0</v>
      </c>
      <c r="E9" s="187">
        <v>0</v>
      </c>
      <c r="F9" s="187">
        <f t="shared" si="1"/>
        <v>0</v>
      </c>
      <c r="G9" s="181" t="s">
        <v>272</v>
      </c>
    </row>
    <row r="10" spans="1:11" x14ac:dyDescent="0.25">
      <c r="A10" s="141" t="s">
        <v>269</v>
      </c>
      <c r="B10" s="141" t="s">
        <v>276</v>
      </c>
      <c r="C10" s="141" t="s">
        <v>71</v>
      </c>
      <c r="D10" s="187">
        <f t="shared" si="0"/>
        <v>0.16</v>
      </c>
      <c r="E10" s="187">
        <v>0.2</v>
      </c>
      <c r="F10" s="187">
        <f t="shared" si="1"/>
        <v>0.24000000000000002</v>
      </c>
      <c r="G10" s="181" t="s">
        <v>272</v>
      </c>
    </row>
    <row r="11" spans="1:11" x14ac:dyDescent="0.25">
      <c r="A11" s="141" t="s">
        <v>269</v>
      </c>
      <c r="B11" s="141" t="s">
        <v>276</v>
      </c>
      <c r="C11" s="141" t="s">
        <v>72</v>
      </c>
      <c r="D11" s="187">
        <f t="shared" si="0"/>
        <v>0.48</v>
      </c>
      <c r="E11" s="187">
        <v>0.6</v>
      </c>
      <c r="F11" s="187">
        <f t="shared" si="1"/>
        <v>0.72</v>
      </c>
      <c r="G11" s="181" t="s">
        <v>272</v>
      </c>
    </row>
    <row r="12" spans="1:11" x14ac:dyDescent="0.25">
      <c r="A12" s="141" t="s">
        <v>269</v>
      </c>
      <c r="B12" s="141" t="s">
        <v>276</v>
      </c>
      <c r="C12" s="141" t="s">
        <v>73</v>
      </c>
      <c r="D12" s="187">
        <f t="shared" si="0"/>
        <v>50.4</v>
      </c>
      <c r="E12" s="187">
        <v>63</v>
      </c>
      <c r="F12" s="187">
        <f t="shared" si="1"/>
        <v>75.599999999999994</v>
      </c>
      <c r="G12" s="181" t="s">
        <v>272</v>
      </c>
    </row>
    <row r="13" spans="1:11" x14ac:dyDescent="0.25">
      <c r="A13" s="141" t="s">
        <v>269</v>
      </c>
      <c r="B13" s="141" t="s">
        <v>276</v>
      </c>
      <c r="C13" s="141" t="s">
        <v>74</v>
      </c>
      <c r="D13" s="187">
        <f t="shared" si="0"/>
        <v>25.6</v>
      </c>
      <c r="E13" s="187">
        <v>32</v>
      </c>
      <c r="F13" s="187">
        <f t="shared" si="1"/>
        <v>38.4</v>
      </c>
      <c r="G13" s="181" t="s">
        <v>277</v>
      </c>
    </row>
    <row r="14" spans="1:11" x14ac:dyDescent="0.25">
      <c r="A14" s="141" t="s">
        <v>269</v>
      </c>
      <c r="B14" s="141" t="s">
        <v>276</v>
      </c>
      <c r="C14" s="141" t="s">
        <v>75</v>
      </c>
      <c r="D14" s="187">
        <f t="shared" si="0"/>
        <v>0.64</v>
      </c>
      <c r="E14" s="187">
        <v>0.8</v>
      </c>
      <c r="F14" s="187">
        <f t="shared" si="1"/>
        <v>0.96000000000000008</v>
      </c>
      <c r="G14" s="181" t="s">
        <v>277</v>
      </c>
      <c r="K14" s="181" t="s">
        <v>407</v>
      </c>
    </row>
    <row r="15" spans="1:11" x14ac:dyDescent="0.25">
      <c r="A15" s="141" t="s">
        <v>10</v>
      </c>
      <c r="B15" s="141" t="s">
        <v>10</v>
      </c>
      <c r="C15" s="141" t="s">
        <v>278</v>
      </c>
      <c r="D15" s="181">
        <v>0.60000000000000009</v>
      </c>
      <c r="E15" s="181">
        <v>2</v>
      </c>
      <c r="F15" s="181">
        <v>5.28</v>
      </c>
      <c r="G15" t="s">
        <v>405</v>
      </c>
    </row>
    <row r="16" spans="1:11" x14ac:dyDescent="0.25">
      <c r="A16" s="141" t="s">
        <v>10</v>
      </c>
      <c r="B16" s="141" t="s">
        <v>10</v>
      </c>
      <c r="C16" s="141" t="s">
        <v>279</v>
      </c>
      <c r="D16" s="181">
        <v>0.60000000000000009</v>
      </c>
      <c r="E16" s="181">
        <v>2</v>
      </c>
      <c r="F16" s="181">
        <v>5.28</v>
      </c>
      <c r="G16" t="s">
        <v>405</v>
      </c>
    </row>
    <row r="17" spans="1:7" x14ac:dyDescent="0.25">
      <c r="A17" s="141" t="s">
        <v>280</v>
      </c>
      <c r="B17" s="141" t="s">
        <v>281</v>
      </c>
      <c r="C17" s="141" t="s">
        <v>282</v>
      </c>
      <c r="D17" s="182">
        <f>E17-E17/5</f>
        <v>24.197780052799999</v>
      </c>
      <c r="E17" s="182">
        <v>30.247225065999999</v>
      </c>
      <c r="F17" s="182">
        <f>E17+E17/5</f>
        <v>36.296670079199998</v>
      </c>
      <c r="G17" s="181" t="s">
        <v>283</v>
      </c>
    </row>
    <row r="18" spans="1:7" x14ac:dyDescent="0.25">
      <c r="A18" s="141" t="s">
        <v>280</v>
      </c>
      <c r="B18" s="141" t="s">
        <v>281</v>
      </c>
      <c r="C18" s="141" t="s">
        <v>284</v>
      </c>
      <c r="D18" s="182">
        <f t="shared" ref="D18:D44" si="2">E18-E18/5</f>
        <v>38.022417688000004</v>
      </c>
      <c r="E18" s="182">
        <v>47.528022110000002</v>
      </c>
      <c r="F18" s="182">
        <f t="shared" ref="F18:F44" si="3">E18+E18/5</f>
        <v>57.033626532</v>
      </c>
      <c r="G18" s="181" t="s">
        <v>283</v>
      </c>
    </row>
    <row r="19" spans="1:7" x14ac:dyDescent="0.25">
      <c r="A19" s="141" t="s">
        <v>280</v>
      </c>
      <c r="B19" s="141" t="s">
        <v>281</v>
      </c>
      <c r="C19" s="141" t="s">
        <v>285</v>
      </c>
      <c r="D19" s="182">
        <f t="shared" si="2"/>
        <v>13.619413598400001</v>
      </c>
      <c r="E19" s="182">
        <v>17.024266998000002</v>
      </c>
      <c r="F19" s="182">
        <f t="shared" si="3"/>
        <v>20.429120397600002</v>
      </c>
      <c r="G19" s="181" t="s">
        <v>283</v>
      </c>
    </row>
    <row r="20" spans="1:7" x14ac:dyDescent="0.25">
      <c r="A20" s="141" t="s">
        <v>280</v>
      </c>
      <c r="B20" s="141" t="s">
        <v>281</v>
      </c>
      <c r="C20" s="141" t="s">
        <v>286</v>
      </c>
      <c r="D20" s="182">
        <f t="shared" si="2"/>
        <v>31.958980128</v>
      </c>
      <c r="E20" s="182">
        <v>39.948725160000002</v>
      </c>
      <c r="F20" s="182">
        <f t="shared" si="3"/>
        <v>47.938470192000004</v>
      </c>
      <c r="G20" s="181" t="s">
        <v>283</v>
      </c>
    </row>
    <row r="21" spans="1:7" x14ac:dyDescent="0.25">
      <c r="A21" s="141" t="s">
        <v>280</v>
      </c>
      <c r="B21" s="141" t="s">
        <v>281</v>
      </c>
      <c r="C21" s="141" t="s">
        <v>287</v>
      </c>
      <c r="D21" s="182">
        <f t="shared" si="2"/>
        <v>24.552257936</v>
      </c>
      <c r="E21" s="182">
        <v>30.690322420000001</v>
      </c>
      <c r="F21" s="182">
        <f t="shared" si="3"/>
        <v>36.828386903999998</v>
      </c>
      <c r="G21" s="181" t="s">
        <v>283</v>
      </c>
    </row>
    <row r="22" spans="1:7" x14ac:dyDescent="0.25">
      <c r="A22" s="141" t="s">
        <v>280</v>
      </c>
      <c r="B22" s="141" t="s">
        <v>281</v>
      </c>
      <c r="C22" s="141" t="s">
        <v>288</v>
      </c>
      <c r="D22" s="182">
        <f t="shared" si="2"/>
        <v>38.638089808000004</v>
      </c>
      <c r="E22" s="182">
        <v>48.297612260000001</v>
      </c>
      <c r="F22" s="182">
        <f t="shared" si="3"/>
        <v>57.957134711999998</v>
      </c>
      <c r="G22" s="181" t="s">
        <v>283</v>
      </c>
    </row>
    <row r="23" spans="1:7" x14ac:dyDescent="0.25">
      <c r="A23" s="141" t="s">
        <v>280</v>
      </c>
      <c r="B23" s="141" t="s">
        <v>281</v>
      </c>
      <c r="C23" s="141" t="s">
        <v>289</v>
      </c>
      <c r="D23" s="182">
        <f t="shared" si="2"/>
        <v>13.853182433600001</v>
      </c>
      <c r="E23" s="182">
        <v>17.316478042</v>
      </c>
      <c r="F23" s="182">
        <f t="shared" si="3"/>
        <v>20.779773650399999</v>
      </c>
      <c r="G23" s="181" t="s">
        <v>283</v>
      </c>
    </row>
    <row r="24" spans="1:7" x14ac:dyDescent="0.25">
      <c r="A24" s="141" t="s">
        <v>280</v>
      </c>
      <c r="B24" s="141" t="s">
        <v>281</v>
      </c>
      <c r="C24" s="141" t="s">
        <v>290</v>
      </c>
      <c r="D24" s="182">
        <f t="shared" si="2"/>
        <v>32.382487920000003</v>
      </c>
      <c r="E24" s="182">
        <v>40.4781099</v>
      </c>
      <c r="F24" s="182">
        <f t="shared" si="3"/>
        <v>48.573731879999997</v>
      </c>
      <c r="G24" s="181" t="s">
        <v>283</v>
      </c>
    </row>
    <row r="25" spans="1:7" x14ac:dyDescent="0.25">
      <c r="A25" s="141" t="s">
        <v>280</v>
      </c>
      <c r="B25" s="141" t="s">
        <v>281</v>
      </c>
      <c r="C25" s="141" t="s">
        <v>291</v>
      </c>
      <c r="D25" s="182">
        <f t="shared" si="2"/>
        <v>22.292469696000001</v>
      </c>
      <c r="E25" s="182">
        <v>27.865587120000001</v>
      </c>
      <c r="F25" s="182">
        <f t="shared" si="3"/>
        <v>33.438704544000004</v>
      </c>
      <c r="G25" s="181" t="s">
        <v>283</v>
      </c>
    </row>
    <row r="26" spans="1:7" x14ac:dyDescent="0.25">
      <c r="A26" s="141" t="s">
        <v>280</v>
      </c>
      <c r="B26" s="141" t="s">
        <v>281</v>
      </c>
      <c r="C26" s="141" t="s">
        <v>292</v>
      </c>
      <c r="D26" s="182">
        <f t="shared" si="2"/>
        <v>35.115009279999995</v>
      </c>
      <c r="E26" s="182">
        <v>43.893761599999998</v>
      </c>
      <c r="F26" s="182">
        <f t="shared" si="3"/>
        <v>52.67251392</v>
      </c>
      <c r="G26" s="181" t="s">
        <v>283</v>
      </c>
    </row>
    <row r="27" spans="1:7" x14ac:dyDescent="0.25">
      <c r="A27" s="141" t="s">
        <v>280</v>
      </c>
      <c r="B27" s="141" t="s">
        <v>281</v>
      </c>
      <c r="C27" s="141" t="s">
        <v>293</v>
      </c>
      <c r="D27" s="182">
        <f t="shared" si="2"/>
        <v>12.7792549216</v>
      </c>
      <c r="E27" s="182">
        <v>15.974068652</v>
      </c>
      <c r="F27" s="182">
        <f t="shared" si="3"/>
        <v>19.1688823824</v>
      </c>
      <c r="G27" s="181" t="s">
        <v>283</v>
      </c>
    </row>
    <row r="28" spans="1:7" x14ac:dyDescent="0.25">
      <c r="A28" s="141" t="s">
        <v>280</v>
      </c>
      <c r="B28" s="141" t="s">
        <v>281</v>
      </c>
      <c r="C28" s="141" t="s">
        <v>294</v>
      </c>
      <c r="D28" s="182">
        <f t="shared" si="2"/>
        <v>29.173734503999999</v>
      </c>
      <c r="E28" s="182">
        <v>36.467168129999997</v>
      </c>
      <c r="F28" s="182">
        <f t="shared" si="3"/>
        <v>43.760601756</v>
      </c>
      <c r="G28" s="181" t="s">
        <v>283</v>
      </c>
    </row>
    <row r="29" spans="1:7" x14ac:dyDescent="0.25">
      <c r="A29" s="141" t="s">
        <v>280</v>
      </c>
      <c r="B29" s="141" t="s">
        <v>281</v>
      </c>
      <c r="C29" s="141" t="s">
        <v>295</v>
      </c>
      <c r="D29" s="182">
        <f t="shared" si="2"/>
        <v>41.370810399999996</v>
      </c>
      <c r="E29" s="182">
        <v>51.713512999999999</v>
      </c>
      <c r="F29" s="182">
        <f t="shared" si="3"/>
        <v>62.056215600000002</v>
      </c>
      <c r="G29" s="181" t="s">
        <v>283</v>
      </c>
    </row>
    <row r="30" spans="1:7" x14ac:dyDescent="0.25">
      <c r="A30" s="141" t="s">
        <v>280</v>
      </c>
      <c r="B30" s="141" t="s">
        <v>281</v>
      </c>
      <c r="C30" s="141" t="s">
        <v>296</v>
      </c>
      <c r="D30" s="182">
        <f t="shared" si="2"/>
        <v>63.414276072000007</v>
      </c>
      <c r="E30" s="182">
        <v>79.267845090000009</v>
      </c>
      <c r="F30" s="182">
        <f t="shared" si="3"/>
        <v>95.12141410800001</v>
      </c>
      <c r="G30" s="181" t="s">
        <v>283</v>
      </c>
    </row>
    <row r="31" spans="1:7" x14ac:dyDescent="0.25">
      <c r="A31" s="141" t="s">
        <v>280</v>
      </c>
      <c r="B31" s="141" t="s">
        <v>281</v>
      </c>
      <c r="C31" s="141" t="s">
        <v>297</v>
      </c>
      <c r="D31" s="182">
        <f t="shared" si="2"/>
        <v>23.966574781600002</v>
      </c>
      <c r="E31" s="182">
        <v>29.958218477000003</v>
      </c>
      <c r="F31" s="182">
        <f t="shared" si="3"/>
        <v>35.949862172400003</v>
      </c>
      <c r="G31" s="181" t="s">
        <v>283</v>
      </c>
    </row>
    <row r="32" spans="1:7" x14ac:dyDescent="0.25">
      <c r="A32" s="141" t="s">
        <v>280</v>
      </c>
      <c r="B32" s="141" t="s">
        <v>281</v>
      </c>
      <c r="C32" s="141" t="s">
        <v>298</v>
      </c>
      <c r="D32" s="182">
        <f t="shared" si="2"/>
        <v>53.957780832000005</v>
      </c>
      <c r="E32" s="182">
        <v>67.447226040000004</v>
      </c>
      <c r="F32" s="182">
        <f t="shared" si="3"/>
        <v>80.93667124800001</v>
      </c>
      <c r="G32" s="181" t="s">
        <v>283</v>
      </c>
    </row>
    <row r="33" spans="1:7" x14ac:dyDescent="0.25">
      <c r="A33" s="141" t="s">
        <v>280</v>
      </c>
      <c r="B33" s="141" t="s">
        <v>281</v>
      </c>
      <c r="C33" s="141" t="s">
        <v>299</v>
      </c>
      <c r="D33" s="182">
        <f t="shared" si="2"/>
        <v>56.668872487999998</v>
      </c>
      <c r="E33" s="182">
        <v>70.836090609999999</v>
      </c>
      <c r="F33" s="182">
        <f t="shared" si="3"/>
        <v>85.003308731999994</v>
      </c>
      <c r="G33" s="181" t="s">
        <v>283</v>
      </c>
    </row>
    <row r="34" spans="1:7" x14ac:dyDescent="0.25">
      <c r="A34" s="141" t="s">
        <v>280</v>
      </c>
      <c r="B34" s="141" t="s">
        <v>281</v>
      </c>
      <c r="C34" s="141" t="s">
        <v>300</v>
      </c>
      <c r="D34" s="182">
        <f t="shared" si="2"/>
        <v>86.409278999999998</v>
      </c>
      <c r="E34" s="182">
        <v>108.01159874999999</v>
      </c>
      <c r="F34" s="182">
        <f t="shared" si="3"/>
        <v>129.61391849999998</v>
      </c>
      <c r="G34" s="181" t="s">
        <v>283</v>
      </c>
    </row>
    <row r="35" spans="1:7" x14ac:dyDescent="0.25">
      <c r="A35" s="141" t="s">
        <v>280</v>
      </c>
      <c r="B35" s="141" t="s">
        <v>281</v>
      </c>
      <c r="C35" s="141" t="s">
        <v>301</v>
      </c>
      <c r="D35" s="182">
        <f t="shared" si="2"/>
        <v>34.529870955199996</v>
      </c>
      <c r="E35" s="182">
        <v>43.162338693999999</v>
      </c>
      <c r="F35" s="182">
        <f t="shared" si="3"/>
        <v>51.794806432800002</v>
      </c>
      <c r="G35" s="181" t="s">
        <v>283</v>
      </c>
    </row>
    <row r="36" spans="1:7" x14ac:dyDescent="0.25">
      <c r="A36" s="141" t="s">
        <v>280</v>
      </c>
      <c r="B36" s="141" t="s">
        <v>281</v>
      </c>
      <c r="C36" s="141" t="s">
        <v>302</v>
      </c>
      <c r="D36" s="182">
        <f t="shared" si="2"/>
        <v>72.358637383999991</v>
      </c>
      <c r="E36" s="182">
        <v>90.448296729999996</v>
      </c>
      <c r="F36" s="182">
        <f t="shared" si="3"/>
        <v>108.537956076</v>
      </c>
      <c r="G36" s="181" t="s">
        <v>283</v>
      </c>
    </row>
    <row r="37" spans="1:7" x14ac:dyDescent="0.25">
      <c r="A37" s="141" t="s">
        <v>280</v>
      </c>
      <c r="B37" s="141" t="s">
        <v>281</v>
      </c>
      <c r="C37" s="141" t="s">
        <v>303</v>
      </c>
      <c r="D37" s="182">
        <f t="shared" si="2"/>
        <v>28.414318481599999</v>
      </c>
      <c r="E37" s="182">
        <v>35.517898101999997</v>
      </c>
      <c r="F37" s="182">
        <f t="shared" si="3"/>
        <v>42.621477722399995</v>
      </c>
      <c r="G37" s="181" t="s">
        <v>283</v>
      </c>
    </row>
    <row r="38" spans="1:7" x14ac:dyDescent="0.25">
      <c r="A38" s="141" t="s">
        <v>280</v>
      </c>
      <c r="B38" s="141" t="s">
        <v>281</v>
      </c>
      <c r="C38" s="141" t="s">
        <v>304</v>
      </c>
      <c r="D38" s="182">
        <f t="shared" si="2"/>
        <v>44.129054000000004</v>
      </c>
      <c r="E38" s="182">
        <v>55.161317500000003</v>
      </c>
      <c r="F38" s="182">
        <f t="shared" si="3"/>
        <v>66.193581000000009</v>
      </c>
      <c r="G38" s="181" t="s">
        <v>283</v>
      </c>
    </row>
    <row r="39" spans="1:7" x14ac:dyDescent="0.25">
      <c r="A39" s="141" t="s">
        <v>280</v>
      </c>
      <c r="B39" s="141" t="s">
        <v>281</v>
      </c>
      <c r="C39" s="141" t="s">
        <v>305</v>
      </c>
      <c r="D39" s="182">
        <f t="shared" si="2"/>
        <v>16.3181820448</v>
      </c>
      <c r="E39" s="182">
        <v>20.397727556</v>
      </c>
      <c r="F39" s="182">
        <f t="shared" si="3"/>
        <v>24.477273067199999</v>
      </c>
      <c r="G39" s="181" t="s">
        <v>283</v>
      </c>
    </row>
    <row r="40" spans="1:7" x14ac:dyDescent="0.25">
      <c r="A40" s="141" t="s">
        <v>280</v>
      </c>
      <c r="B40" s="141" t="s">
        <v>281</v>
      </c>
      <c r="C40" s="141" t="s">
        <v>306</v>
      </c>
      <c r="D40" s="182">
        <f t="shared" si="2"/>
        <v>38.241112604799994</v>
      </c>
      <c r="E40" s="182">
        <v>47.801390755999996</v>
      </c>
      <c r="F40" s="182">
        <f t="shared" si="3"/>
        <v>57.361668907199999</v>
      </c>
      <c r="G40" s="181" t="s">
        <v>283</v>
      </c>
    </row>
    <row r="41" spans="1:7" ht="15.75" x14ac:dyDescent="0.25">
      <c r="A41" s="141" t="s">
        <v>280</v>
      </c>
      <c r="B41" s="174" t="s">
        <v>307</v>
      </c>
      <c r="C41" s="141" t="s">
        <v>229</v>
      </c>
      <c r="D41" s="182">
        <f t="shared" si="2"/>
        <v>125.6</v>
      </c>
      <c r="E41" s="188">
        <v>157</v>
      </c>
      <c r="F41" s="182">
        <f t="shared" si="3"/>
        <v>188.4</v>
      </c>
      <c r="G41" s="181" t="s">
        <v>272</v>
      </c>
    </row>
    <row r="42" spans="1:7" ht="15.75" x14ac:dyDescent="0.25">
      <c r="A42" s="141" t="s">
        <v>280</v>
      </c>
      <c r="B42" s="174" t="s">
        <v>307</v>
      </c>
      <c r="C42" s="141" t="s">
        <v>222</v>
      </c>
      <c r="D42" s="182">
        <f t="shared" si="2"/>
        <v>7894.7939895999998</v>
      </c>
      <c r="E42" s="188">
        <v>9868.4924869999995</v>
      </c>
      <c r="F42" s="182">
        <f t="shared" si="3"/>
        <v>11842.1909844</v>
      </c>
      <c r="G42" s="181" t="s">
        <v>272</v>
      </c>
    </row>
    <row r="43" spans="1:7" ht="15.75" x14ac:dyDescent="0.25">
      <c r="A43" s="141" t="s">
        <v>280</v>
      </c>
      <c r="B43" s="174" t="s">
        <v>307</v>
      </c>
      <c r="C43" s="141" t="s">
        <v>224</v>
      </c>
      <c r="D43" s="182">
        <f t="shared" si="2"/>
        <v>172</v>
      </c>
      <c r="E43" s="188">
        <v>215</v>
      </c>
      <c r="F43" s="182">
        <f t="shared" si="3"/>
        <v>258</v>
      </c>
      <c r="G43" s="181" t="s">
        <v>272</v>
      </c>
    </row>
    <row r="44" spans="1:7" ht="15.75" x14ac:dyDescent="0.25">
      <c r="A44" s="141" t="s">
        <v>280</v>
      </c>
      <c r="B44" s="174" t="s">
        <v>307</v>
      </c>
      <c r="C44" s="141" t="s">
        <v>225</v>
      </c>
      <c r="D44" s="182">
        <f t="shared" si="2"/>
        <v>4440</v>
      </c>
      <c r="E44" s="188">
        <v>5550</v>
      </c>
      <c r="F44" s="182">
        <f t="shared" si="3"/>
        <v>6660</v>
      </c>
      <c r="G44" s="181" t="s">
        <v>272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DC1D-0CD8-4F9D-89C8-A951233CB0F1}">
  <sheetPr>
    <tabColor theme="9" tint="0.79998168889431442"/>
  </sheetPr>
  <dimension ref="A1:J241"/>
  <sheetViews>
    <sheetView topLeftCell="A31" workbookViewId="0">
      <selection activeCell="M15" sqref="M15"/>
    </sheetView>
  </sheetViews>
  <sheetFormatPr defaultRowHeight="15" x14ac:dyDescent="0.25"/>
  <sheetData>
    <row r="1" spans="1:10" x14ac:dyDescent="0.25">
      <c r="A1" s="141"/>
      <c r="B1" s="141"/>
      <c r="C1" s="141"/>
      <c r="D1" s="141"/>
      <c r="E1" s="72" t="s">
        <v>66</v>
      </c>
      <c r="F1" s="72" t="s">
        <v>76</v>
      </c>
      <c r="G1" s="72" t="s">
        <v>77</v>
      </c>
      <c r="H1" s="72" t="s">
        <v>78</v>
      </c>
      <c r="I1" s="72" t="s">
        <v>79</v>
      </c>
      <c r="J1" s="141" t="s">
        <v>6</v>
      </c>
    </row>
    <row r="2" spans="1:10" x14ac:dyDescent="0.25">
      <c r="A2" s="141" t="s">
        <v>30</v>
      </c>
      <c r="B2" s="141" t="s">
        <v>269</v>
      </c>
      <c r="C2" s="141" t="s">
        <v>270</v>
      </c>
      <c r="D2" s="141" t="s">
        <v>271</v>
      </c>
      <c r="E2" s="80">
        <f>E50+E50*0.2</f>
        <v>48</v>
      </c>
      <c r="F2" s="80">
        <f t="shared" ref="F2:I2" si="0">F50+F50*0.2</f>
        <v>48</v>
      </c>
      <c r="G2" s="80">
        <f t="shared" si="0"/>
        <v>48</v>
      </c>
      <c r="H2" s="80">
        <f t="shared" si="0"/>
        <v>48</v>
      </c>
      <c r="I2" s="80">
        <f t="shared" si="0"/>
        <v>48</v>
      </c>
      <c r="J2" s="181" t="s">
        <v>308</v>
      </c>
    </row>
    <row r="3" spans="1:10" x14ac:dyDescent="0.25">
      <c r="A3" s="141" t="s">
        <v>30</v>
      </c>
      <c r="B3" s="141" t="s">
        <v>269</v>
      </c>
      <c r="C3" s="141" t="s">
        <v>270</v>
      </c>
      <c r="D3" s="141" t="s">
        <v>273</v>
      </c>
      <c r="E3" s="80">
        <f t="shared" ref="E3:I18" si="1">E51+E51*0.2</f>
        <v>48</v>
      </c>
      <c r="F3" s="80">
        <f t="shared" si="1"/>
        <v>48</v>
      </c>
      <c r="G3" s="80">
        <f t="shared" si="1"/>
        <v>48</v>
      </c>
      <c r="H3" s="80">
        <f t="shared" si="1"/>
        <v>48</v>
      </c>
      <c r="I3" s="80">
        <f t="shared" si="1"/>
        <v>48</v>
      </c>
      <c r="J3" s="181" t="s">
        <v>308</v>
      </c>
    </row>
    <row r="4" spans="1:10" x14ac:dyDescent="0.25">
      <c r="A4" s="141" t="s">
        <v>30</v>
      </c>
      <c r="B4" s="141" t="s">
        <v>269</v>
      </c>
      <c r="C4" s="141" t="s">
        <v>270</v>
      </c>
      <c r="D4" s="141" t="s">
        <v>274</v>
      </c>
      <c r="E4" s="80">
        <f t="shared" si="1"/>
        <v>48</v>
      </c>
      <c r="F4" s="80">
        <f t="shared" si="1"/>
        <v>48</v>
      </c>
      <c r="G4" s="80">
        <f t="shared" si="1"/>
        <v>48</v>
      </c>
      <c r="H4" s="80">
        <f t="shared" si="1"/>
        <v>48</v>
      </c>
      <c r="I4" s="80">
        <f t="shared" si="1"/>
        <v>48</v>
      </c>
      <c r="J4" s="181" t="s">
        <v>308</v>
      </c>
    </row>
    <row r="5" spans="1:10" x14ac:dyDescent="0.25">
      <c r="A5" s="141" t="s">
        <v>30</v>
      </c>
      <c r="B5" s="141" t="s">
        <v>269</v>
      </c>
      <c r="C5" s="141" t="s">
        <v>270</v>
      </c>
      <c r="D5" s="141" t="s">
        <v>275</v>
      </c>
      <c r="E5" s="80">
        <f t="shared" si="1"/>
        <v>48</v>
      </c>
      <c r="F5" s="80">
        <f t="shared" si="1"/>
        <v>48</v>
      </c>
      <c r="G5" s="80">
        <f t="shared" si="1"/>
        <v>48</v>
      </c>
      <c r="H5" s="80">
        <f t="shared" si="1"/>
        <v>48</v>
      </c>
      <c r="I5" s="80">
        <f t="shared" si="1"/>
        <v>48</v>
      </c>
      <c r="J5" s="181" t="s">
        <v>308</v>
      </c>
    </row>
    <row r="6" spans="1:10" x14ac:dyDescent="0.25">
      <c r="A6" s="141" t="s">
        <v>30</v>
      </c>
      <c r="B6" s="141" t="s">
        <v>269</v>
      </c>
      <c r="C6" s="141" t="s">
        <v>276</v>
      </c>
      <c r="D6" s="141" t="s">
        <v>67</v>
      </c>
      <c r="E6" s="80">
        <f t="shared" si="1"/>
        <v>24</v>
      </c>
      <c r="F6" s="80">
        <f t="shared" si="1"/>
        <v>24</v>
      </c>
      <c r="G6" s="80">
        <f t="shared" si="1"/>
        <v>24</v>
      </c>
      <c r="H6" s="80">
        <f t="shared" si="1"/>
        <v>24</v>
      </c>
      <c r="I6" s="80">
        <f t="shared" si="1"/>
        <v>24</v>
      </c>
      <c r="J6" s="181" t="s">
        <v>308</v>
      </c>
    </row>
    <row r="7" spans="1:10" x14ac:dyDescent="0.25">
      <c r="A7" s="141" t="s">
        <v>30</v>
      </c>
      <c r="B7" s="141" t="s">
        <v>269</v>
      </c>
      <c r="C7" s="141" t="s">
        <v>276</v>
      </c>
      <c r="D7" s="141" t="s">
        <v>68</v>
      </c>
      <c r="E7" s="80">
        <f t="shared" si="1"/>
        <v>24</v>
      </c>
      <c r="F7" s="80">
        <f t="shared" si="1"/>
        <v>24</v>
      </c>
      <c r="G7" s="80">
        <f t="shared" si="1"/>
        <v>24</v>
      </c>
      <c r="H7" s="80">
        <f t="shared" si="1"/>
        <v>24</v>
      </c>
      <c r="I7" s="80">
        <f t="shared" si="1"/>
        <v>24</v>
      </c>
      <c r="J7" s="181" t="s">
        <v>308</v>
      </c>
    </row>
    <row r="8" spans="1:10" x14ac:dyDescent="0.25">
      <c r="A8" s="141" t="s">
        <v>30</v>
      </c>
      <c r="B8" s="141" t="s">
        <v>269</v>
      </c>
      <c r="C8" s="141" t="s">
        <v>276</v>
      </c>
      <c r="D8" s="141" t="s">
        <v>69</v>
      </c>
      <c r="E8" s="80">
        <f t="shared" si="1"/>
        <v>24</v>
      </c>
      <c r="F8" s="80">
        <f t="shared" si="1"/>
        <v>24</v>
      </c>
      <c r="G8" s="80">
        <f t="shared" si="1"/>
        <v>24</v>
      </c>
      <c r="H8" s="80">
        <f t="shared" si="1"/>
        <v>24</v>
      </c>
      <c r="I8" s="80">
        <f t="shared" si="1"/>
        <v>24</v>
      </c>
      <c r="J8" s="181" t="s">
        <v>308</v>
      </c>
    </row>
    <row r="9" spans="1:10" x14ac:dyDescent="0.25">
      <c r="A9" s="141" t="s">
        <v>30</v>
      </c>
      <c r="B9" s="141" t="s">
        <v>269</v>
      </c>
      <c r="C9" s="141" t="s">
        <v>276</v>
      </c>
      <c r="D9" s="141" t="s">
        <v>70</v>
      </c>
      <c r="E9" s="80">
        <f t="shared" si="1"/>
        <v>24</v>
      </c>
      <c r="F9" s="80">
        <f t="shared" si="1"/>
        <v>24</v>
      </c>
      <c r="G9" s="80">
        <f t="shared" si="1"/>
        <v>24</v>
      </c>
      <c r="H9" s="80">
        <f t="shared" si="1"/>
        <v>24</v>
      </c>
      <c r="I9" s="80">
        <f t="shared" si="1"/>
        <v>24</v>
      </c>
      <c r="J9" s="181" t="s">
        <v>308</v>
      </c>
    </row>
    <row r="10" spans="1:10" x14ac:dyDescent="0.25">
      <c r="A10" s="141" t="s">
        <v>30</v>
      </c>
      <c r="B10" s="141" t="s">
        <v>269</v>
      </c>
      <c r="C10" s="141" t="s">
        <v>276</v>
      </c>
      <c r="D10" s="141" t="s">
        <v>71</v>
      </c>
      <c r="E10" s="80">
        <f t="shared" si="1"/>
        <v>24</v>
      </c>
      <c r="F10" s="80">
        <f t="shared" si="1"/>
        <v>24</v>
      </c>
      <c r="G10" s="80">
        <f t="shared" si="1"/>
        <v>24</v>
      </c>
      <c r="H10" s="80">
        <f t="shared" si="1"/>
        <v>24</v>
      </c>
      <c r="I10" s="80">
        <f t="shared" si="1"/>
        <v>24</v>
      </c>
      <c r="J10" s="181" t="s">
        <v>308</v>
      </c>
    </row>
    <row r="11" spans="1:10" x14ac:dyDescent="0.25">
      <c r="A11" s="141" t="s">
        <v>30</v>
      </c>
      <c r="B11" s="141" t="s">
        <v>269</v>
      </c>
      <c r="C11" s="141" t="s">
        <v>276</v>
      </c>
      <c r="D11" s="141" t="s">
        <v>72</v>
      </c>
      <c r="E11" s="80">
        <f t="shared" si="1"/>
        <v>24</v>
      </c>
      <c r="F11" s="80">
        <f t="shared" si="1"/>
        <v>24</v>
      </c>
      <c r="G11" s="80">
        <f t="shared" si="1"/>
        <v>24</v>
      </c>
      <c r="H11" s="80">
        <f t="shared" si="1"/>
        <v>24</v>
      </c>
      <c r="I11" s="80">
        <f t="shared" si="1"/>
        <v>24</v>
      </c>
      <c r="J11" s="181" t="s">
        <v>308</v>
      </c>
    </row>
    <row r="12" spans="1:10" x14ac:dyDescent="0.25">
      <c r="A12" s="141" t="s">
        <v>30</v>
      </c>
      <c r="B12" s="141" t="s">
        <v>269</v>
      </c>
      <c r="C12" s="141" t="s">
        <v>276</v>
      </c>
      <c r="D12" s="141" t="s">
        <v>73</v>
      </c>
      <c r="E12" s="80">
        <f t="shared" si="1"/>
        <v>24</v>
      </c>
      <c r="F12" s="80">
        <f t="shared" si="1"/>
        <v>24</v>
      </c>
      <c r="G12" s="80">
        <f t="shared" si="1"/>
        <v>24</v>
      </c>
      <c r="H12" s="80">
        <f t="shared" si="1"/>
        <v>24</v>
      </c>
      <c r="I12" s="80">
        <f t="shared" si="1"/>
        <v>24</v>
      </c>
      <c r="J12" s="181" t="s">
        <v>308</v>
      </c>
    </row>
    <row r="13" spans="1:10" x14ac:dyDescent="0.25">
      <c r="A13" s="141" t="s">
        <v>30</v>
      </c>
      <c r="B13" s="141" t="s">
        <v>269</v>
      </c>
      <c r="C13" s="141" t="s">
        <v>276</v>
      </c>
      <c r="D13" s="141" t="s">
        <v>74</v>
      </c>
      <c r="E13" s="80">
        <f t="shared" si="1"/>
        <v>24</v>
      </c>
      <c r="F13" s="80">
        <f t="shared" si="1"/>
        <v>24</v>
      </c>
      <c r="G13" s="80">
        <f t="shared" si="1"/>
        <v>24</v>
      </c>
      <c r="H13" s="80">
        <f t="shared" si="1"/>
        <v>24</v>
      </c>
      <c r="I13" s="80">
        <f t="shared" si="1"/>
        <v>24</v>
      </c>
      <c r="J13" s="181" t="s">
        <v>308</v>
      </c>
    </row>
    <row r="14" spans="1:10" x14ac:dyDescent="0.25">
      <c r="A14" s="141" t="s">
        <v>30</v>
      </c>
      <c r="B14" s="141" t="s">
        <v>269</v>
      </c>
      <c r="C14" s="141" t="s">
        <v>276</v>
      </c>
      <c r="D14" s="141" t="s">
        <v>75</v>
      </c>
      <c r="E14" s="80">
        <f t="shared" si="1"/>
        <v>24</v>
      </c>
      <c r="F14" s="80">
        <f t="shared" si="1"/>
        <v>24</v>
      </c>
      <c r="G14" s="80">
        <f t="shared" si="1"/>
        <v>24</v>
      </c>
      <c r="H14" s="80">
        <f t="shared" si="1"/>
        <v>24</v>
      </c>
      <c r="I14" s="80">
        <f t="shared" si="1"/>
        <v>24</v>
      </c>
      <c r="J14" s="181" t="s">
        <v>308</v>
      </c>
    </row>
    <row r="15" spans="1:10" x14ac:dyDescent="0.25">
      <c r="A15" s="141" t="s">
        <v>30</v>
      </c>
      <c r="B15" s="141" t="s">
        <v>10</v>
      </c>
      <c r="C15" s="141" t="s">
        <v>10</v>
      </c>
      <c r="D15" s="141" t="s">
        <v>278</v>
      </c>
      <c r="E15" s="80">
        <f t="shared" si="1"/>
        <v>60</v>
      </c>
      <c r="F15" s="80">
        <f t="shared" si="1"/>
        <v>60</v>
      </c>
      <c r="G15" s="80">
        <f t="shared" si="1"/>
        <v>60</v>
      </c>
      <c r="H15" s="80">
        <f t="shared" si="1"/>
        <v>72</v>
      </c>
      <c r="I15" s="80">
        <f t="shared" si="1"/>
        <v>60</v>
      </c>
      <c r="J15" s="181" t="s">
        <v>308</v>
      </c>
    </row>
    <row r="16" spans="1:10" x14ac:dyDescent="0.25">
      <c r="A16" s="141" t="s">
        <v>30</v>
      </c>
      <c r="B16" s="141" t="s">
        <v>10</v>
      </c>
      <c r="C16" s="141" t="s">
        <v>10</v>
      </c>
      <c r="D16" s="141" t="s">
        <v>279</v>
      </c>
      <c r="E16" s="80">
        <f t="shared" si="1"/>
        <v>60</v>
      </c>
      <c r="F16" s="80">
        <f t="shared" si="1"/>
        <v>60</v>
      </c>
      <c r="G16" s="80">
        <f t="shared" si="1"/>
        <v>60</v>
      </c>
      <c r="H16" s="80">
        <f t="shared" si="1"/>
        <v>72</v>
      </c>
      <c r="I16" s="80">
        <f t="shared" si="1"/>
        <v>60</v>
      </c>
      <c r="J16" s="181" t="s">
        <v>308</v>
      </c>
    </row>
    <row r="17" spans="1:10" x14ac:dyDescent="0.25">
      <c r="A17" s="141" t="s">
        <v>30</v>
      </c>
      <c r="B17" s="141" t="s">
        <v>8</v>
      </c>
      <c r="C17" s="141" t="s">
        <v>8</v>
      </c>
      <c r="D17" s="141" t="s">
        <v>8</v>
      </c>
      <c r="E17" s="80">
        <f t="shared" si="1"/>
        <v>48</v>
      </c>
      <c r="F17" s="80">
        <f t="shared" si="1"/>
        <v>48</v>
      </c>
      <c r="G17" s="80">
        <f t="shared" si="1"/>
        <v>48</v>
      </c>
      <c r="H17" s="80">
        <f t="shared" si="1"/>
        <v>48</v>
      </c>
      <c r="I17" s="80">
        <f t="shared" si="1"/>
        <v>48</v>
      </c>
      <c r="J17" s="181" t="s">
        <v>308</v>
      </c>
    </row>
    <row r="18" spans="1:10" x14ac:dyDescent="0.25">
      <c r="A18" s="141" t="s">
        <v>30</v>
      </c>
      <c r="B18" s="141" t="s">
        <v>7</v>
      </c>
      <c r="C18" s="141" t="s">
        <v>7</v>
      </c>
      <c r="D18" s="141" t="s">
        <v>7</v>
      </c>
      <c r="E18" s="80">
        <f t="shared" si="1"/>
        <v>18</v>
      </c>
      <c r="F18" s="80">
        <f t="shared" si="1"/>
        <v>18</v>
      </c>
      <c r="G18" s="80">
        <f t="shared" si="1"/>
        <v>18</v>
      </c>
      <c r="H18" s="80">
        <f t="shared" si="1"/>
        <v>18</v>
      </c>
      <c r="I18" s="80">
        <f t="shared" si="1"/>
        <v>18</v>
      </c>
      <c r="J18" s="181" t="s">
        <v>308</v>
      </c>
    </row>
    <row r="19" spans="1:10" x14ac:dyDescent="0.25">
      <c r="A19" s="141" t="s">
        <v>30</v>
      </c>
      <c r="B19" s="141" t="s">
        <v>9</v>
      </c>
      <c r="C19" s="141" t="s">
        <v>266</v>
      </c>
      <c r="D19" s="141" t="s">
        <v>266</v>
      </c>
      <c r="E19" s="80">
        <v>1</v>
      </c>
      <c r="F19" s="80">
        <v>1</v>
      </c>
      <c r="G19" s="80">
        <v>1</v>
      </c>
      <c r="H19" s="80">
        <v>1</v>
      </c>
      <c r="I19" s="80">
        <v>1</v>
      </c>
      <c r="J19" s="181"/>
    </row>
    <row r="20" spans="1:10" x14ac:dyDescent="0.25">
      <c r="A20" s="141" t="s">
        <v>30</v>
      </c>
      <c r="B20" s="141" t="s">
        <v>9</v>
      </c>
      <c r="C20" s="141" t="s">
        <v>268</v>
      </c>
      <c r="D20" s="141" t="s">
        <v>268</v>
      </c>
      <c r="E20" s="80">
        <v>1</v>
      </c>
      <c r="F20" s="80">
        <v>1</v>
      </c>
      <c r="G20" s="80">
        <v>1</v>
      </c>
      <c r="H20" s="80">
        <v>1</v>
      </c>
      <c r="I20" s="80">
        <v>1</v>
      </c>
      <c r="J20" s="181"/>
    </row>
    <row r="21" spans="1:10" x14ac:dyDescent="0.25">
      <c r="A21" s="141" t="s">
        <v>30</v>
      </c>
      <c r="B21" s="141" t="s">
        <v>280</v>
      </c>
      <c r="C21" s="141" t="s">
        <v>281</v>
      </c>
      <c r="D21" s="141" t="s">
        <v>282</v>
      </c>
      <c r="E21" s="80">
        <f t="shared" ref="E21:I36" si="2">E69+E69*0.2</f>
        <v>18</v>
      </c>
      <c r="F21" s="80">
        <f t="shared" si="2"/>
        <v>18</v>
      </c>
      <c r="G21" s="80">
        <f t="shared" si="2"/>
        <v>18</v>
      </c>
      <c r="H21" s="80">
        <f t="shared" si="2"/>
        <v>18</v>
      </c>
      <c r="I21" s="80">
        <f t="shared" si="2"/>
        <v>18</v>
      </c>
      <c r="J21" s="181" t="s">
        <v>308</v>
      </c>
    </row>
    <row r="22" spans="1:10" x14ac:dyDescent="0.25">
      <c r="A22" s="141" t="s">
        <v>30</v>
      </c>
      <c r="B22" s="141" t="s">
        <v>280</v>
      </c>
      <c r="C22" s="141" t="s">
        <v>281</v>
      </c>
      <c r="D22" s="141" t="s">
        <v>284</v>
      </c>
      <c r="E22" s="80">
        <f t="shared" si="2"/>
        <v>18</v>
      </c>
      <c r="F22" s="80">
        <f t="shared" si="2"/>
        <v>18</v>
      </c>
      <c r="G22" s="80">
        <f t="shared" si="2"/>
        <v>18</v>
      </c>
      <c r="H22" s="80">
        <f t="shared" si="2"/>
        <v>18</v>
      </c>
      <c r="I22" s="80">
        <f t="shared" si="2"/>
        <v>18</v>
      </c>
      <c r="J22" s="181" t="s">
        <v>308</v>
      </c>
    </row>
    <row r="23" spans="1:10" x14ac:dyDescent="0.25">
      <c r="A23" s="141" t="s">
        <v>30</v>
      </c>
      <c r="B23" s="141" t="s">
        <v>280</v>
      </c>
      <c r="C23" s="141" t="s">
        <v>281</v>
      </c>
      <c r="D23" s="141" t="s">
        <v>285</v>
      </c>
      <c r="E23" s="80">
        <f t="shared" si="2"/>
        <v>18</v>
      </c>
      <c r="F23" s="80">
        <f t="shared" si="2"/>
        <v>18</v>
      </c>
      <c r="G23" s="80">
        <f t="shared" si="2"/>
        <v>18</v>
      </c>
      <c r="H23" s="80">
        <f t="shared" si="2"/>
        <v>18</v>
      </c>
      <c r="I23" s="80">
        <f t="shared" si="2"/>
        <v>18</v>
      </c>
      <c r="J23" s="181" t="s">
        <v>308</v>
      </c>
    </row>
    <row r="24" spans="1:10" x14ac:dyDescent="0.25">
      <c r="A24" s="141" t="s">
        <v>30</v>
      </c>
      <c r="B24" s="141" t="s">
        <v>280</v>
      </c>
      <c r="C24" s="141" t="s">
        <v>281</v>
      </c>
      <c r="D24" s="141" t="s">
        <v>286</v>
      </c>
      <c r="E24" s="80">
        <f t="shared" si="2"/>
        <v>18</v>
      </c>
      <c r="F24" s="80">
        <f t="shared" si="2"/>
        <v>18</v>
      </c>
      <c r="G24" s="80">
        <f t="shared" si="2"/>
        <v>18</v>
      </c>
      <c r="H24" s="80">
        <f t="shared" si="2"/>
        <v>18</v>
      </c>
      <c r="I24" s="80">
        <f t="shared" si="2"/>
        <v>18</v>
      </c>
      <c r="J24" s="181" t="s">
        <v>308</v>
      </c>
    </row>
    <row r="25" spans="1:10" x14ac:dyDescent="0.25">
      <c r="A25" s="141" t="s">
        <v>30</v>
      </c>
      <c r="B25" s="141" t="s">
        <v>280</v>
      </c>
      <c r="C25" s="141" t="s">
        <v>281</v>
      </c>
      <c r="D25" s="141" t="s">
        <v>287</v>
      </c>
      <c r="E25" s="80">
        <f t="shared" si="2"/>
        <v>18</v>
      </c>
      <c r="F25" s="80">
        <f t="shared" si="2"/>
        <v>18</v>
      </c>
      <c r="G25" s="80">
        <f t="shared" si="2"/>
        <v>18</v>
      </c>
      <c r="H25" s="80">
        <f t="shared" si="2"/>
        <v>18</v>
      </c>
      <c r="I25" s="80">
        <f t="shared" si="2"/>
        <v>18</v>
      </c>
      <c r="J25" s="181" t="s">
        <v>308</v>
      </c>
    </row>
    <row r="26" spans="1:10" x14ac:dyDescent="0.25">
      <c r="A26" s="141" t="s">
        <v>30</v>
      </c>
      <c r="B26" s="141" t="s">
        <v>280</v>
      </c>
      <c r="C26" s="141" t="s">
        <v>281</v>
      </c>
      <c r="D26" s="141" t="s">
        <v>288</v>
      </c>
      <c r="E26" s="80">
        <f t="shared" si="2"/>
        <v>18</v>
      </c>
      <c r="F26" s="80">
        <f t="shared" si="2"/>
        <v>18</v>
      </c>
      <c r="G26" s="80">
        <f t="shared" si="2"/>
        <v>18</v>
      </c>
      <c r="H26" s="80">
        <f t="shared" si="2"/>
        <v>18</v>
      </c>
      <c r="I26" s="80">
        <f t="shared" si="2"/>
        <v>18</v>
      </c>
      <c r="J26" s="181" t="s">
        <v>308</v>
      </c>
    </row>
    <row r="27" spans="1:10" x14ac:dyDescent="0.25">
      <c r="A27" s="141" t="s">
        <v>30</v>
      </c>
      <c r="B27" s="141" t="s">
        <v>280</v>
      </c>
      <c r="C27" s="141" t="s">
        <v>281</v>
      </c>
      <c r="D27" s="141" t="s">
        <v>289</v>
      </c>
      <c r="E27" s="80">
        <f t="shared" si="2"/>
        <v>18</v>
      </c>
      <c r="F27" s="80">
        <f t="shared" si="2"/>
        <v>18</v>
      </c>
      <c r="G27" s="80">
        <f t="shared" si="2"/>
        <v>18</v>
      </c>
      <c r="H27" s="80">
        <f t="shared" si="2"/>
        <v>18</v>
      </c>
      <c r="I27" s="80">
        <f t="shared" si="2"/>
        <v>18</v>
      </c>
      <c r="J27" s="181" t="s">
        <v>308</v>
      </c>
    </row>
    <row r="28" spans="1:10" x14ac:dyDescent="0.25">
      <c r="A28" s="141" t="s">
        <v>30</v>
      </c>
      <c r="B28" s="141" t="s">
        <v>280</v>
      </c>
      <c r="C28" s="141" t="s">
        <v>281</v>
      </c>
      <c r="D28" s="141" t="s">
        <v>290</v>
      </c>
      <c r="E28" s="80">
        <f t="shared" si="2"/>
        <v>18</v>
      </c>
      <c r="F28" s="80">
        <f t="shared" si="2"/>
        <v>18</v>
      </c>
      <c r="G28" s="80">
        <f t="shared" si="2"/>
        <v>18</v>
      </c>
      <c r="H28" s="80">
        <f t="shared" si="2"/>
        <v>18</v>
      </c>
      <c r="I28" s="80">
        <f t="shared" si="2"/>
        <v>18</v>
      </c>
      <c r="J28" s="181" t="s">
        <v>308</v>
      </c>
    </row>
    <row r="29" spans="1:10" x14ac:dyDescent="0.25">
      <c r="A29" s="141" t="s">
        <v>30</v>
      </c>
      <c r="B29" s="141" t="s">
        <v>280</v>
      </c>
      <c r="C29" s="141" t="s">
        <v>281</v>
      </c>
      <c r="D29" s="141" t="s">
        <v>291</v>
      </c>
      <c r="E29" s="80">
        <f t="shared" si="2"/>
        <v>18</v>
      </c>
      <c r="F29" s="80">
        <f t="shared" si="2"/>
        <v>18</v>
      </c>
      <c r="G29" s="80">
        <f t="shared" si="2"/>
        <v>18</v>
      </c>
      <c r="H29" s="80">
        <f t="shared" si="2"/>
        <v>18</v>
      </c>
      <c r="I29" s="80">
        <f t="shared" si="2"/>
        <v>18</v>
      </c>
      <c r="J29" s="181" t="s">
        <v>308</v>
      </c>
    </row>
    <row r="30" spans="1:10" x14ac:dyDescent="0.25">
      <c r="A30" s="141" t="s">
        <v>30</v>
      </c>
      <c r="B30" s="141" t="s">
        <v>280</v>
      </c>
      <c r="C30" s="141" t="s">
        <v>281</v>
      </c>
      <c r="D30" s="141" t="s">
        <v>292</v>
      </c>
      <c r="E30" s="80">
        <f t="shared" si="2"/>
        <v>18</v>
      </c>
      <c r="F30" s="80">
        <f t="shared" si="2"/>
        <v>18</v>
      </c>
      <c r="G30" s="80">
        <f t="shared" si="2"/>
        <v>18</v>
      </c>
      <c r="H30" s="80">
        <f t="shared" si="2"/>
        <v>18</v>
      </c>
      <c r="I30" s="80">
        <f t="shared" si="2"/>
        <v>18</v>
      </c>
      <c r="J30" s="181" t="s">
        <v>308</v>
      </c>
    </row>
    <row r="31" spans="1:10" x14ac:dyDescent="0.25">
      <c r="A31" s="141" t="s">
        <v>30</v>
      </c>
      <c r="B31" s="141" t="s">
        <v>280</v>
      </c>
      <c r="C31" s="141" t="s">
        <v>281</v>
      </c>
      <c r="D31" s="141" t="s">
        <v>293</v>
      </c>
      <c r="E31" s="80">
        <f t="shared" si="2"/>
        <v>18</v>
      </c>
      <c r="F31" s="80">
        <f t="shared" si="2"/>
        <v>18</v>
      </c>
      <c r="G31" s="80">
        <f t="shared" si="2"/>
        <v>18</v>
      </c>
      <c r="H31" s="80">
        <f t="shared" si="2"/>
        <v>18</v>
      </c>
      <c r="I31" s="80">
        <f t="shared" si="2"/>
        <v>18</v>
      </c>
      <c r="J31" s="181" t="s">
        <v>308</v>
      </c>
    </row>
    <row r="32" spans="1:10" x14ac:dyDescent="0.25">
      <c r="A32" s="141" t="s">
        <v>30</v>
      </c>
      <c r="B32" s="141" t="s">
        <v>280</v>
      </c>
      <c r="C32" s="141" t="s">
        <v>281</v>
      </c>
      <c r="D32" s="141" t="s">
        <v>294</v>
      </c>
      <c r="E32" s="80">
        <f t="shared" si="2"/>
        <v>18</v>
      </c>
      <c r="F32" s="80">
        <f t="shared" si="2"/>
        <v>18</v>
      </c>
      <c r="G32" s="80">
        <f t="shared" si="2"/>
        <v>18</v>
      </c>
      <c r="H32" s="80">
        <f t="shared" si="2"/>
        <v>18</v>
      </c>
      <c r="I32" s="80">
        <f t="shared" si="2"/>
        <v>18</v>
      </c>
      <c r="J32" s="181" t="s">
        <v>308</v>
      </c>
    </row>
    <row r="33" spans="1:10" x14ac:dyDescent="0.25">
      <c r="A33" s="141" t="s">
        <v>30</v>
      </c>
      <c r="B33" s="141" t="s">
        <v>280</v>
      </c>
      <c r="C33" s="141" t="s">
        <v>281</v>
      </c>
      <c r="D33" s="141" t="s">
        <v>295</v>
      </c>
      <c r="E33" s="80">
        <f t="shared" si="2"/>
        <v>18</v>
      </c>
      <c r="F33" s="80">
        <f t="shared" si="2"/>
        <v>18</v>
      </c>
      <c r="G33" s="80">
        <f t="shared" si="2"/>
        <v>18</v>
      </c>
      <c r="H33" s="80">
        <f t="shared" si="2"/>
        <v>18</v>
      </c>
      <c r="I33" s="80">
        <f t="shared" si="2"/>
        <v>18</v>
      </c>
      <c r="J33" s="181" t="s">
        <v>308</v>
      </c>
    </row>
    <row r="34" spans="1:10" x14ac:dyDescent="0.25">
      <c r="A34" s="141" t="s">
        <v>30</v>
      </c>
      <c r="B34" s="141" t="s">
        <v>280</v>
      </c>
      <c r="C34" s="141" t="s">
        <v>281</v>
      </c>
      <c r="D34" s="141" t="s">
        <v>296</v>
      </c>
      <c r="E34" s="80">
        <f t="shared" si="2"/>
        <v>18</v>
      </c>
      <c r="F34" s="80">
        <f t="shared" si="2"/>
        <v>18</v>
      </c>
      <c r="G34" s="80">
        <f t="shared" si="2"/>
        <v>18</v>
      </c>
      <c r="H34" s="80">
        <f t="shared" si="2"/>
        <v>18</v>
      </c>
      <c r="I34" s="80">
        <f t="shared" si="2"/>
        <v>18</v>
      </c>
      <c r="J34" s="181" t="s">
        <v>308</v>
      </c>
    </row>
    <row r="35" spans="1:10" x14ac:dyDescent="0.25">
      <c r="A35" s="141" t="s">
        <v>30</v>
      </c>
      <c r="B35" s="141" t="s">
        <v>280</v>
      </c>
      <c r="C35" s="141" t="s">
        <v>281</v>
      </c>
      <c r="D35" s="141" t="s">
        <v>297</v>
      </c>
      <c r="E35" s="80">
        <f t="shared" si="2"/>
        <v>18</v>
      </c>
      <c r="F35" s="80">
        <f t="shared" si="2"/>
        <v>18</v>
      </c>
      <c r="G35" s="80">
        <f t="shared" si="2"/>
        <v>18</v>
      </c>
      <c r="H35" s="80">
        <f t="shared" si="2"/>
        <v>18</v>
      </c>
      <c r="I35" s="80">
        <f t="shared" si="2"/>
        <v>18</v>
      </c>
      <c r="J35" s="181" t="s">
        <v>308</v>
      </c>
    </row>
    <row r="36" spans="1:10" x14ac:dyDescent="0.25">
      <c r="A36" s="141" t="s">
        <v>30</v>
      </c>
      <c r="B36" s="141" t="s">
        <v>280</v>
      </c>
      <c r="C36" s="141" t="s">
        <v>281</v>
      </c>
      <c r="D36" s="141" t="s">
        <v>298</v>
      </c>
      <c r="E36" s="80">
        <f t="shared" si="2"/>
        <v>18</v>
      </c>
      <c r="F36" s="80">
        <f t="shared" si="2"/>
        <v>18</v>
      </c>
      <c r="G36" s="80">
        <f t="shared" si="2"/>
        <v>18</v>
      </c>
      <c r="H36" s="80">
        <f t="shared" si="2"/>
        <v>18</v>
      </c>
      <c r="I36" s="80">
        <f t="shared" si="2"/>
        <v>18</v>
      </c>
      <c r="J36" s="181" t="s">
        <v>308</v>
      </c>
    </row>
    <row r="37" spans="1:10" x14ac:dyDescent="0.25">
      <c r="A37" s="141" t="s">
        <v>30</v>
      </c>
      <c r="B37" s="141" t="s">
        <v>280</v>
      </c>
      <c r="C37" s="141" t="s">
        <v>281</v>
      </c>
      <c r="D37" s="141" t="s">
        <v>299</v>
      </c>
      <c r="E37" s="80">
        <f t="shared" ref="E37:I49" si="3">E85+E85*0.2</f>
        <v>18</v>
      </c>
      <c r="F37" s="80">
        <f t="shared" si="3"/>
        <v>18</v>
      </c>
      <c r="G37" s="80">
        <f t="shared" si="3"/>
        <v>18</v>
      </c>
      <c r="H37" s="80">
        <f t="shared" si="3"/>
        <v>18</v>
      </c>
      <c r="I37" s="80">
        <f t="shared" si="3"/>
        <v>18</v>
      </c>
      <c r="J37" s="181" t="s">
        <v>308</v>
      </c>
    </row>
    <row r="38" spans="1:10" x14ac:dyDescent="0.25">
      <c r="A38" s="141" t="s">
        <v>30</v>
      </c>
      <c r="B38" s="141" t="s">
        <v>280</v>
      </c>
      <c r="C38" s="141" t="s">
        <v>281</v>
      </c>
      <c r="D38" s="141" t="s">
        <v>300</v>
      </c>
      <c r="E38" s="80">
        <f t="shared" si="3"/>
        <v>18</v>
      </c>
      <c r="F38" s="80">
        <f t="shared" si="3"/>
        <v>18</v>
      </c>
      <c r="G38" s="80">
        <f t="shared" si="3"/>
        <v>18</v>
      </c>
      <c r="H38" s="80">
        <f t="shared" si="3"/>
        <v>18</v>
      </c>
      <c r="I38" s="80">
        <f t="shared" si="3"/>
        <v>18</v>
      </c>
      <c r="J38" s="181" t="s">
        <v>308</v>
      </c>
    </row>
    <row r="39" spans="1:10" x14ac:dyDescent="0.25">
      <c r="A39" s="141" t="s">
        <v>30</v>
      </c>
      <c r="B39" s="141" t="s">
        <v>280</v>
      </c>
      <c r="C39" s="141" t="s">
        <v>281</v>
      </c>
      <c r="D39" s="141" t="s">
        <v>301</v>
      </c>
      <c r="E39" s="80">
        <f t="shared" si="3"/>
        <v>18</v>
      </c>
      <c r="F39" s="80">
        <f t="shared" si="3"/>
        <v>18</v>
      </c>
      <c r="G39" s="80">
        <f t="shared" si="3"/>
        <v>18</v>
      </c>
      <c r="H39" s="80">
        <f t="shared" si="3"/>
        <v>18</v>
      </c>
      <c r="I39" s="80">
        <f t="shared" si="3"/>
        <v>18</v>
      </c>
      <c r="J39" s="181" t="s">
        <v>308</v>
      </c>
    </row>
    <row r="40" spans="1:10" x14ac:dyDescent="0.25">
      <c r="A40" s="141" t="s">
        <v>30</v>
      </c>
      <c r="B40" s="141" t="s">
        <v>280</v>
      </c>
      <c r="C40" s="141" t="s">
        <v>281</v>
      </c>
      <c r="D40" s="141" t="s">
        <v>302</v>
      </c>
      <c r="E40" s="80">
        <f t="shared" si="3"/>
        <v>18</v>
      </c>
      <c r="F40" s="80">
        <f t="shared" si="3"/>
        <v>18</v>
      </c>
      <c r="G40" s="80">
        <f t="shared" si="3"/>
        <v>18</v>
      </c>
      <c r="H40" s="80">
        <f t="shared" si="3"/>
        <v>18</v>
      </c>
      <c r="I40" s="80">
        <f t="shared" si="3"/>
        <v>18</v>
      </c>
      <c r="J40" s="181" t="s">
        <v>308</v>
      </c>
    </row>
    <row r="41" spans="1:10" x14ac:dyDescent="0.25">
      <c r="A41" s="141" t="s">
        <v>30</v>
      </c>
      <c r="B41" s="141" t="s">
        <v>280</v>
      </c>
      <c r="C41" s="141" t="s">
        <v>281</v>
      </c>
      <c r="D41" s="141" t="s">
        <v>303</v>
      </c>
      <c r="E41" s="80">
        <f t="shared" si="3"/>
        <v>18</v>
      </c>
      <c r="F41" s="80">
        <f t="shared" si="3"/>
        <v>18</v>
      </c>
      <c r="G41" s="80">
        <f t="shared" si="3"/>
        <v>18</v>
      </c>
      <c r="H41" s="80">
        <f t="shared" si="3"/>
        <v>18</v>
      </c>
      <c r="I41" s="80">
        <f t="shared" si="3"/>
        <v>18</v>
      </c>
      <c r="J41" s="181" t="s">
        <v>308</v>
      </c>
    </row>
    <row r="42" spans="1:10" x14ac:dyDescent="0.25">
      <c r="A42" s="141" t="s">
        <v>30</v>
      </c>
      <c r="B42" s="141" t="s">
        <v>280</v>
      </c>
      <c r="C42" s="141" t="s">
        <v>281</v>
      </c>
      <c r="D42" s="141" t="s">
        <v>304</v>
      </c>
      <c r="E42" s="80">
        <f t="shared" si="3"/>
        <v>18</v>
      </c>
      <c r="F42" s="80">
        <f t="shared" si="3"/>
        <v>18</v>
      </c>
      <c r="G42" s="80">
        <f t="shared" si="3"/>
        <v>18</v>
      </c>
      <c r="H42" s="80">
        <f t="shared" si="3"/>
        <v>18</v>
      </c>
      <c r="I42" s="80">
        <f t="shared" si="3"/>
        <v>18</v>
      </c>
      <c r="J42" s="181" t="s">
        <v>308</v>
      </c>
    </row>
    <row r="43" spans="1:10" x14ac:dyDescent="0.25">
      <c r="A43" s="141" t="s">
        <v>30</v>
      </c>
      <c r="B43" s="141" t="s">
        <v>280</v>
      </c>
      <c r="C43" s="141" t="s">
        <v>281</v>
      </c>
      <c r="D43" s="141" t="s">
        <v>305</v>
      </c>
      <c r="E43" s="80">
        <f t="shared" si="3"/>
        <v>18</v>
      </c>
      <c r="F43" s="80">
        <f t="shared" si="3"/>
        <v>18</v>
      </c>
      <c r="G43" s="80">
        <f t="shared" si="3"/>
        <v>18</v>
      </c>
      <c r="H43" s="80">
        <f t="shared" si="3"/>
        <v>18</v>
      </c>
      <c r="I43" s="80">
        <f t="shared" si="3"/>
        <v>18</v>
      </c>
      <c r="J43" s="181" t="s">
        <v>308</v>
      </c>
    </row>
    <row r="44" spans="1:10" x14ac:dyDescent="0.25">
      <c r="A44" s="141" t="s">
        <v>30</v>
      </c>
      <c r="B44" s="141" t="s">
        <v>280</v>
      </c>
      <c r="C44" s="141" t="s">
        <v>281</v>
      </c>
      <c r="D44" s="141" t="s">
        <v>306</v>
      </c>
      <c r="E44" s="80">
        <f t="shared" si="3"/>
        <v>18</v>
      </c>
      <c r="F44" s="80">
        <f t="shared" si="3"/>
        <v>18</v>
      </c>
      <c r="G44" s="80">
        <f t="shared" si="3"/>
        <v>18</v>
      </c>
      <c r="H44" s="80">
        <f t="shared" si="3"/>
        <v>18</v>
      </c>
      <c r="I44" s="80">
        <f t="shared" si="3"/>
        <v>18</v>
      </c>
      <c r="J44" s="181" t="s">
        <v>308</v>
      </c>
    </row>
    <row r="45" spans="1:10" ht="15.75" x14ac:dyDescent="0.25">
      <c r="A45" s="141" t="s">
        <v>30</v>
      </c>
      <c r="B45" s="141" t="s">
        <v>280</v>
      </c>
      <c r="C45" s="174" t="s">
        <v>307</v>
      </c>
      <c r="D45" s="141" t="s">
        <v>229</v>
      </c>
      <c r="E45" s="80">
        <f t="shared" si="3"/>
        <v>36</v>
      </c>
      <c r="F45" s="80">
        <f t="shared" si="3"/>
        <v>36</v>
      </c>
      <c r="G45" s="80">
        <f t="shared" si="3"/>
        <v>36</v>
      </c>
      <c r="H45" s="80">
        <f t="shared" si="3"/>
        <v>36</v>
      </c>
      <c r="I45" s="80">
        <f t="shared" si="3"/>
        <v>36</v>
      </c>
      <c r="J45" s="181" t="s">
        <v>308</v>
      </c>
    </row>
    <row r="46" spans="1:10" ht="15.75" x14ac:dyDescent="0.25">
      <c r="A46" s="141" t="s">
        <v>30</v>
      </c>
      <c r="B46" s="141" t="s">
        <v>280</v>
      </c>
      <c r="C46" s="174" t="s">
        <v>307</v>
      </c>
      <c r="D46" s="141" t="s">
        <v>222</v>
      </c>
      <c r="E46" s="80">
        <f t="shared" si="3"/>
        <v>36</v>
      </c>
      <c r="F46" s="80">
        <f t="shared" si="3"/>
        <v>36</v>
      </c>
      <c r="G46" s="80">
        <f t="shared" si="3"/>
        <v>36</v>
      </c>
      <c r="H46" s="80">
        <f t="shared" si="3"/>
        <v>36</v>
      </c>
      <c r="I46" s="80">
        <f t="shared" si="3"/>
        <v>36</v>
      </c>
      <c r="J46" s="181" t="s">
        <v>308</v>
      </c>
    </row>
    <row r="47" spans="1:10" ht="15.75" x14ac:dyDescent="0.25">
      <c r="A47" s="141" t="s">
        <v>30</v>
      </c>
      <c r="B47" s="141" t="s">
        <v>280</v>
      </c>
      <c r="C47" s="174" t="s">
        <v>307</v>
      </c>
      <c r="D47" s="141" t="s">
        <v>224</v>
      </c>
      <c r="E47" s="80">
        <f t="shared" si="3"/>
        <v>36</v>
      </c>
      <c r="F47" s="80">
        <f t="shared" si="3"/>
        <v>36</v>
      </c>
      <c r="G47" s="80">
        <f t="shared" si="3"/>
        <v>36</v>
      </c>
      <c r="H47" s="80">
        <f t="shared" si="3"/>
        <v>36</v>
      </c>
      <c r="I47" s="80">
        <f t="shared" si="3"/>
        <v>36</v>
      </c>
      <c r="J47" s="181" t="s">
        <v>308</v>
      </c>
    </row>
    <row r="48" spans="1:10" ht="15.75" x14ac:dyDescent="0.25">
      <c r="A48" s="141" t="s">
        <v>30</v>
      </c>
      <c r="B48" s="141" t="s">
        <v>280</v>
      </c>
      <c r="C48" s="174" t="s">
        <v>307</v>
      </c>
      <c r="D48" s="141" t="s">
        <v>225</v>
      </c>
      <c r="E48" s="80">
        <f t="shared" si="3"/>
        <v>36</v>
      </c>
      <c r="F48" s="80">
        <f t="shared" si="3"/>
        <v>36</v>
      </c>
      <c r="G48" s="80">
        <f t="shared" si="3"/>
        <v>36</v>
      </c>
      <c r="H48" s="80">
        <f t="shared" si="3"/>
        <v>36</v>
      </c>
      <c r="I48" s="80">
        <f t="shared" si="3"/>
        <v>36</v>
      </c>
      <c r="J48" s="181" t="s">
        <v>308</v>
      </c>
    </row>
    <row r="49" spans="1:10" x14ac:dyDescent="0.25">
      <c r="A49" s="141" t="s">
        <v>30</v>
      </c>
      <c r="B49" s="141" t="s">
        <v>280</v>
      </c>
      <c r="C49" s="141" t="s">
        <v>280</v>
      </c>
      <c r="D49" s="141" t="s">
        <v>268</v>
      </c>
      <c r="E49" s="80">
        <f t="shared" si="3"/>
        <v>36</v>
      </c>
      <c r="F49" s="80">
        <f t="shared" si="3"/>
        <v>36</v>
      </c>
      <c r="G49" s="80">
        <f t="shared" si="3"/>
        <v>36</v>
      </c>
      <c r="H49" s="80">
        <f t="shared" si="3"/>
        <v>36</v>
      </c>
      <c r="I49" s="80">
        <f t="shared" si="3"/>
        <v>36</v>
      </c>
      <c r="J49" s="181" t="s">
        <v>308</v>
      </c>
    </row>
    <row r="50" spans="1:10" x14ac:dyDescent="0.25">
      <c r="A50" s="141" t="s">
        <v>42</v>
      </c>
      <c r="B50" s="141" t="s">
        <v>269</v>
      </c>
      <c r="C50" s="141" t="s">
        <v>270</v>
      </c>
      <c r="D50" s="141" t="s">
        <v>271</v>
      </c>
      <c r="E50" s="80">
        <v>40</v>
      </c>
      <c r="F50" s="80">
        <v>40</v>
      </c>
      <c r="G50" s="80">
        <v>40</v>
      </c>
      <c r="H50" s="80">
        <v>40</v>
      </c>
      <c r="I50" s="80">
        <v>40</v>
      </c>
      <c r="J50" s="181" t="s">
        <v>309</v>
      </c>
    </row>
    <row r="51" spans="1:10" x14ac:dyDescent="0.25">
      <c r="A51" s="141" t="s">
        <v>42</v>
      </c>
      <c r="B51" s="141" t="s">
        <v>269</v>
      </c>
      <c r="C51" s="141" t="s">
        <v>270</v>
      </c>
      <c r="D51" s="141" t="s">
        <v>273</v>
      </c>
      <c r="E51" s="80">
        <v>40</v>
      </c>
      <c r="F51" s="80">
        <v>40</v>
      </c>
      <c r="G51" s="80">
        <v>40</v>
      </c>
      <c r="H51" s="80">
        <v>40</v>
      </c>
      <c r="I51" s="80">
        <v>40</v>
      </c>
      <c r="J51" s="181" t="s">
        <v>309</v>
      </c>
    </row>
    <row r="52" spans="1:10" x14ac:dyDescent="0.25">
      <c r="A52" s="141" t="s">
        <v>42</v>
      </c>
      <c r="B52" s="141" t="s">
        <v>269</v>
      </c>
      <c r="C52" s="141" t="s">
        <v>270</v>
      </c>
      <c r="D52" s="141" t="s">
        <v>274</v>
      </c>
      <c r="E52" s="80">
        <v>40</v>
      </c>
      <c r="F52" s="80">
        <v>40</v>
      </c>
      <c r="G52" s="80">
        <v>40</v>
      </c>
      <c r="H52" s="80">
        <v>40</v>
      </c>
      <c r="I52" s="80">
        <v>40</v>
      </c>
      <c r="J52" s="181" t="s">
        <v>309</v>
      </c>
    </row>
    <row r="53" spans="1:10" x14ac:dyDescent="0.25">
      <c r="A53" s="141" t="s">
        <v>42</v>
      </c>
      <c r="B53" s="141" t="s">
        <v>269</v>
      </c>
      <c r="C53" s="141" t="s">
        <v>270</v>
      </c>
      <c r="D53" s="141" t="s">
        <v>275</v>
      </c>
      <c r="E53" s="80">
        <v>40</v>
      </c>
      <c r="F53" s="80">
        <v>40</v>
      </c>
      <c r="G53" s="80">
        <v>40</v>
      </c>
      <c r="H53" s="80">
        <v>40</v>
      </c>
      <c r="I53" s="80">
        <v>40</v>
      </c>
      <c r="J53" s="181" t="s">
        <v>309</v>
      </c>
    </row>
    <row r="54" spans="1:10" x14ac:dyDescent="0.25">
      <c r="A54" s="141" t="s">
        <v>42</v>
      </c>
      <c r="B54" s="141" t="s">
        <v>269</v>
      </c>
      <c r="C54" s="141" t="s">
        <v>276</v>
      </c>
      <c r="D54" s="141" t="s">
        <v>67</v>
      </c>
      <c r="E54" s="80">
        <v>20</v>
      </c>
      <c r="F54" s="80">
        <v>20</v>
      </c>
      <c r="G54" s="80">
        <v>20</v>
      </c>
      <c r="H54" s="80">
        <v>20</v>
      </c>
      <c r="I54" s="80">
        <v>20</v>
      </c>
      <c r="J54" s="181" t="s">
        <v>309</v>
      </c>
    </row>
    <row r="55" spans="1:10" x14ac:dyDescent="0.25">
      <c r="A55" s="141" t="s">
        <v>42</v>
      </c>
      <c r="B55" s="141" t="s">
        <v>269</v>
      </c>
      <c r="C55" s="141" t="s">
        <v>276</v>
      </c>
      <c r="D55" s="141" t="s">
        <v>68</v>
      </c>
      <c r="E55" s="80">
        <v>20</v>
      </c>
      <c r="F55" s="80">
        <v>20</v>
      </c>
      <c r="G55" s="80">
        <v>20</v>
      </c>
      <c r="H55" s="80">
        <v>20</v>
      </c>
      <c r="I55" s="80">
        <v>20</v>
      </c>
      <c r="J55" s="181" t="s">
        <v>309</v>
      </c>
    </row>
    <row r="56" spans="1:10" x14ac:dyDescent="0.25">
      <c r="A56" s="141" t="s">
        <v>42</v>
      </c>
      <c r="B56" s="141" t="s">
        <v>269</v>
      </c>
      <c r="C56" s="141" t="s">
        <v>276</v>
      </c>
      <c r="D56" s="141" t="s">
        <v>69</v>
      </c>
      <c r="E56" s="80">
        <v>20</v>
      </c>
      <c r="F56" s="80">
        <v>20</v>
      </c>
      <c r="G56" s="80">
        <v>20</v>
      </c>
      <c r="H56" s="80">
        <v>20</v>
      </c>
      <c r="I56" s="80">
        <v>20</v>
      </c>
      <c r="J56" s="181" t="s">
        <v>309</v>
      </c>
    </row>
    <row r="57" spans="1:10" x14ac:dyDescent="0.25">
      <c r="A57" s="141" t="s">
        <v>42</v>
      </c>
      <c r="B57" s="141" t="s">
        <v>269</v>
      </c>
      <c r="C57" s="141" t="s">
        <v>276</v>
      </c>
      <c r="D57" s="141" t="s">
        <v>70</v>
      </c>
      <c r="E57" s="80">
        <v>20</v>
      </c>
      <c r="F57" s="80">
        <v>20</v>
      </c>
      <c r="G57" s="80">
        <v>20</v>
      </c>
      <c r="H57" s="80">
        <v>20</v>
      </c>
      <c r="I57" s="80">
        <v>20</v>
      </c>
      <c r="J57" s="181" t="s">
        <v>309</v>
      </c>
    </row>
    <row r="58" spans="1:10" x14ac:dyDescent="0.25">
      <c r="A58" s="141" t="s">
        <v>42</v>
      </c>
      <c r="B58" s="141" t="s">
        <v>269</v>
      </c>
      <c r="C58" s="141" t="s">
        <v>276</v>
      </c>
      <c r="D58" s="141" t="s">
        <v>71</v>
      </c>
      <c r="E58" s="80">
        <v>20</v>
      </c>
      <c r="F58" s="80">
        <v>20</v>
      </c>
      <c r="G58" s="80">
        <v>20</v>
      </c>
      <c r="H58" s="80">
        <v>20</v>
      </c>
      <c r="I58" s="80">
        <v>20</v>
      </c>
      <c r="J58" s="181" t="s">
        <v>309</v>
      </c>
    </row>
    <row r="59" spans="1:10" x14ac:dyDescent="0.25">
      <c r="A59" s="141" t="s">
        <v>42</v>
      </c>
      <c r="B59" s="141" t="s">
        <v>269</v>
      </c>
      <c r="C59" s="141" t="s">
        <v>276</v>
      </c>
      <c r="D59" s="141" t="s">
        <v>72</v>
      </c>
      <c r="E59" s="80">
        <v>20</v>
      </c>
      <c r="F59" s="80">
        <v>20</v>
      </c>
      <c r="G59" s="80">
        <v>20</v>
      </c>
      <c r="H59" s="80">
        <v>20</v>
      </c>
      <c r="I59" s="80">
        <v>20</v>
      </c>
      <c r="J59" s="181" t="s">
        <v>309</v>
      </c>
    </row>
    <row r="60" spans="1:10" x14ac:dyDescent="0.25">
      <c r="A60" s="141" t="s">
        <v>42</v>
      </c>
      <c r="B60" s="141" t="s">
        <v>269</v>
      </c>
      <c r="C60" s="141" t="s">
        <v>276</v>
      </c>
      <c r="D60" s="141" t="s">
        <v>73</v>
      </c>
      <c r="E60" s="80">
        <v>20</v>
      </c>
      <c r="F60" s="80">
        <v>20</v>
      </c>
      <c r="G60" s="80">
        <v>20</v>
      </c>
      <c r="H60" s="80">
        <v>20</v>
      </c>
      <c r="I60" s="80">
        <v>20</v>
      </c>
      <c r="J60" s="181" t="s">
        <v>309</v>
      </c>
    </row>
    <row r="61" spans="1:10" x14ac:dyDescent="0.25">
      <c r="A61" s="141" t="s">
        <v>42</v>
      </c>
      <c r="B61" s="141" t="s">
        <v>269</v>
      </c>
      <c r="C61" s="141" t="s">
        <v>276</v>
      </c>
      <c r="D61" s="141" t="s">
        <v>74</v>
      </c>
      <c r="E61" s="80">
        <v>20</v>
      </c>
      <c r="F61" s="80">
        <v>20</v>
      </c>
      <c r="G61" s="80">
        <v>20</v>
      </c>
      <c r="H61" s="80">
        <v>20</v>
      </c>
      <c r="I61" s="80">
        <v>20</v>
      </c>
      <c r="J61" s="181" t="s">
        <v>309</v>
      </c>
    </row>
    <row r="62" spans="1:10" x14ac:dyDescent="0.25">
      <c r="A62" s="141" t="s">
        <v>42</v>
      </c>
      <c r="B62" s="141" t="s">
        <v>269</v>
      </c>
      <c r="C62" s="141" t="s">
        <v>276</v>
      </c>
      <c r="D62" s="141" t="s">
        <v>75</v>
      </c>
      <c r="E62" s="80">
        <v>20</v>
      </c>
      <c r="F62" s="80">
        <v>20</v>
      </c>
      <c r="G62" s="80">
        <v>20</v>
      </c>
      <c r="H62" s="80">
        <v>20</v>
      </c>
      <c r="I62" s="80">
        <v>20</v>
      </c>
      <c r="J62" s="181" t="s">
        <v>309</v>
      </c>
    </row>
    <row r="63" spans="1:10" x14ac:dyDescent="0.25">
      <c r="A63" s="141" t="s">
        <v>42</v>
      </c>
      <c r="B63" s="141" t="s">
        <v>10</v>
      </c>
      <c r="C63" s="141" t="s">
        <v>10</v>
      </c>
      <c r="D63" s="141" t="s">
        <v>278</v>
      </c>
      <c r="E63" s="80">
        <v>50</v>
      </c>
      <c r="F63" s="80">
        <v>50</v>
      </c>
      <c r="G63" s="80">
        <v>50</v>
      </c>
      <c r="H63" s="80">
        <v>60</v>
      </c>
      <c r="I63" s="80">
        <v>50</v>
      </c>
      <c r="J63" s="181" t="s">
        <v>309</v>
      </c>
    </row>
    <row r="64" spans="1:10" x14ac:dyDescent="0.25">
      <c r="A64" s="141" t="s">
        <v>42</v>
      </c>
      <c r="B64" s="141" t="s">
        <v>10</v>
      </c>
      <c r="C64" s="141" t="s">
        <v>10</v>
      </c>
      <c r="D64" s="141" t="s">
        <v>279</v>
      </c>
      <c r="E64" s="80">
        <v>50</v>
      </c>
      <c r="F64" s="80">
        <v>50</v>
      </c>
      <c r="G64" s="80">
        <v>50</v>
      </c>
      <c r="H64" s="80">
        <v>60</v>
      </c>
      <c r="I64" s="80">
        <v>50</v>
      </c>
      <c r="J64" s="181" t="s">
        <v>309</v>
      </c>
    </row>
    <row r="65" spans="1:10" x14ac:dyDescent="0.25">
      <c r="A65" s="141" t="s">
        <v>42</v>
      </c>
      <c r="B65" s="141" t="s">
        <v>8</v>
      </c>
      <c r="C65" s="141" t="s">
        <v>8</v>
      </c>
      <c r="D65" s="141" t="s">
        <v>8</v>
      </c>
      <c r="E65" s="80">
        <v>40</v>
      </c>
      <c r="F65" s="80">
        <v>40</v>
      </c>
      <c r="G65" s="80">
        <v>40</v>
      </c>
      <c r="H65" s="80">
        <v>40</v>
      </c>
      <c r="I65" s="80">
        <v>40</v>
      </c>
      <c r="J65" s="181" t="s">
        <v>309</v>
      </c>
    </row>
    <row r="66" spans="1:10" x14ac:dyDescent="0.25">
      <c r="A66" s="141" t="s">
        <v>42</v>
      </c>
      <c r="B66" s="141" t="s">
        <v>7</v>
      </c>
      <c r="C66" s="141" t="s">
        <v>7</v>
      </c>
      <c r="D66" s="141" t="s">
        <v>7</v>
      </c>
      <c r="E66" s="80">
        <v>15</v>
      </c>
      <c r="F66" s="80">
        <v>15</v>
      </c>
      <c r="G66" s="80">
        <v>15</v>
      </c>
      <c r="H66" s="80">
        <v>15</v>
      </c>
      <c r="I66" s="80">
        <v>15</v>
      </c>
      <c r="J66" s="181" t="s">
        <v>309</v>
      </c>
    </row>
    <row r="67" spans="1:10" x14ac:dyDescent="0.25">
      <c r="A67" s="141" t="s">
        <v>42</v>
      </c>
      <c r="B67" s="141" t="s">
        <v>9</v>
      </c>
      <c r="C67" s="141" t="s">
        <v>266</v>
      </c>
      <c r="D67" s="141" t="s">
        <v>266</v>
      </c>
      <c r="E67" s="80">
        <v>1</v>
      </c>
      <c r="F67" s="80">
        <v>1</v>
      </c>
      <c r="G67" s="80">
        <v>1</v>
      </c>
      <c r="H67" s="80">
        <v>1</v>
      </c>
      <c r="I67" s="80">
        <v>1</v>
      </c>
      <c r="J67" s="181" t="s">
        <v>309</v>
      </c>
    </row>
    <row r="68" spans="1:10" x14ac:dyDescent="0.25">
      <c r="A68" s="141" t="s">
        <v>42</v>
      </c>
      <c r="B68" s="141" t="s">
        <v>9</v>
      </c>
      <c r="C68" s="141" t="s">
        <v>268</v>
      </c>
      <c r="D68" s="141" t="s">
        <v>268</v>
      </c>
      <c r="E68" s="80">
        <v>1</v>
      </c>
      <c r="F68" s="80">
        <v>1</v>
      </c>
      <c r="G68" s="80">
        <v>1</v>
      </c>
      <c r="H68" s="80">
        <v>1</v>
      </c>
      <c r="I68" s="80">
        <v>1</v>
      </c>
      <c r="J68" s="181" t="s">
        <v>309</v>
      </c>
    </row>
    <row r="69" spans="1:10" x14ac:dyDescent="0.25">
      <c r="A69" s="141" t="s">
        <v>42</v>
      </c>
      <c r="B69" s="141" t="s">
        <v>280</v>
      </c>
      <c r="C69" s="141" t="s">
        <v>281</v>
      </c>
      <c r="D69" s="141" t="s">
        <v>282</v>
      </c>
      <c r="E69" s="80">
        <v>15</v>
      </c>
      <c r="F69" s="80">
        <v>15</v>
      </c>
      <c r="G69" s="80">
        <v>15</v>
      </c>
      <c r="H69" s="80">
        <v>15</v>
      </c>
      <c r="I69" s="80">
        <v>15</v>
      </c>
      <c r="J69" s="181" t="s">
        <v>310</v>
      </c>
    </row>
    <row r="70" spans="1:10" x14ac:dyDescent="0.25">
      <c r="A70" s="141" t="s">
        <v>42</v>
      </c>
      <c r="B70" s="141" t="s">
        <v>280</v>
      </c>
      <c r="C70" s="141" t="s">
        <v>281</v>
      </c>
      <c r="D70" s="141" t="s">
        <v>284</v>
      </c>
      <c r="E70" s="80">
        <v>15</v>
      </c>
      <c r="F70" s="80">
        <v>15</v>
      </c>
      <c r="G70" s="80">
        <v>15</v>
      </c>
      <c r="H70" s="80">
        <v>15</v>
      </c>
      <c r="I70" s="80">
        <v>15</v>
      </c>
      <c r="J70" s="181" t="s">
        <v>310</v>
      </c>
    </row>
    <row r="71" spans="1:10" x14ac:dyDescent="0.25">
      <c r="A71" s="141" t="s">
        <v>42</v>
      </c>
      <c r="B71" s="141" t="s">
        <v>280</v>
      </c>
      <c r="C71" s="141" t="s">
        <v>281</v>
      </c>
      <c r="D71" s="141" t="s">
        <v>285</v>
      </c>
      <c r="E71" s="80">
        <v>15</v>
      </c>
      <c r="F71" s="80">
        <v>15</v>
      </c>
      <c r="G71" s="80">
        <v>15</v>
      </c>
      <c r="H71" s="80">
        <v>15</v>
      </c>
      <c r="I71" s="80">
        <v>15</v>
      </c>
      <c r="J71" s="181" t="s">
        <v>310</v>
      </c>
    </row>
    <row r="72" spans="1:10" x14ac:dyDescent="0.25">
      <c r="A72" s="141" t="s">
        <v>42</v>
      </c>
      <c r="B72" s="141" t="s">
        <v>280</v>
      </c>
      <c r="C72" s="141" t="s">
        <v>281</v>
      </c>
      <c r="D72" s="141" t="s">
        <v>286</v>
      </c>
      <c r="E72" s="80">
        <v>15</v>
      </c>
      <c r="F72" s="80">
        <v>15</v>
      </c>
      <c r="G72" s="80">
        <v>15</v>
      </c>
      <c r="H72" s="80">
        <v>15</v>
      </c>
      <c r="I72" s="80">
        <v>15</v>
      </c>
      <c r="J72" s="181" t="s">
        <v>310</v>
      </c>
    </row>
    <row r="73" spans="1:10" x14ac:dyDescent="0.25">
      <c r="A73" s="141" t="s">
        <v>42</v>
      </c>
      <c r="B73" s="141" t="s">
        <v>280</v>
      </c>
      <c r="C73" s="141" t="s">
        <v>281</v>
      </c>
      <c r="D73" s="141" t="s">
        <v>287</v>
      </c>
      <c r="E73" s="80">
        <v>15</v>
      </c>
      <c r="F73" s="80">
        <v>15</v>
      </c>
      <c r="G73" s="80">
        <v>15</v>
      </c>
      <c r="H73" s="80">
        <v>15</v>
      </c>
      <c r="I73" s="80">
        <v>15</v>
      </c>
      <c r="J73" s="181" t="s">
        <v>310</v>
      </c>
    </row>
    <row r="74" spans="1:10" x14ac:dyDescent="0.25">
      <c r="A74" s="141" t="s">
        <v>42</v>
      </c>
      <c r="B74" s="141" t="s">
        <v>280</v>
      </c>
      <c r="C74" s="141" t="s">
        <v>281</v>
      </c>
      <c r="D74" s="141" t="s">
        <v>288</v>
      </c>
      <c r="E74" s="80">
        <v>15</v>
      </c>
      <c r="F74" s="80">
        <v>15</v>
      </c>
      <c r="G74" s="80">
        <v>15</v>
      </c>
      <c r="H74" s="80">
        <v>15</v>
      </c>
      <c r="I74" s="80">
        <v>15</v>
      </c>
      <c r="J74" s="181" t="s">
        <v>310</v>
      </c>
    </row>
    <row r="75" spans="1:10" x14ac:dyDescent="0.25">
      <c r="A75" s="141" t="s">
        <v>42</v>
      </c>
      <c r="B75" s="141" t="s">
        <v>280</v>
      </c>
      <c r="C75" s="141" t="s">
        <v>281</v>
      </c>
      <c r="D75" s="141" t="s">
        <v>289</v>
      </c>
      <c r="E75" s="80">
        <v>15</v>
      </c>
      <c r="F75" s="80">
        <v>15</v>
      </c>
      <c r="G75" s="80">
        <v>15</v>
      </c>
      <c r="H75" s="80">
        <v>15</v>
      </c>
      <c r="I75" s="80">
        <v>15</v>
      </c>
      <c r="J75" s="181" t="s">
        <v>310</v>
      </c>
    </row>
    <row r="76" spans="1:10" x14ac:dyDescent="0.25">
      <c r="A76" s="141" t="s">
        <v>42</v>
      </c>
      <c r="B76" s="141" t="s">
        <v>280</v>
      </c>
      <c r="C76" s="141" t="s">
        <v>281</v>
      </c>
      <c r="D76" s="141" t="s">
        <v>290</v>
      </c>
      <c r="E76" s="80">
        <v>15</v>
      </c>
      <c r="F76" s="80">
        <v>15</v>
      </c>
      <c r="G76" s="80">
        <v>15</v>
      </c>
      <c r="H76" s="80">
        <v>15</v>
      </c>
      <c r="I76" s="80">
        <v>15</v>
      </c>
      <c r="J76" s="181" t="s">
        <v>310</v>
      </c>
    </row>
    <row r="77" spans="1:10" x14ac:dyDescent="0.25">
      <c r="A77" s="141" t="s">
        <v>42</v>
      </c>
      <c r="B77" s="141" t="s">
        <v>280</v>
      </c>
      <c r="C77" s="141" t="s">
        <v>281</v>
      </c>
      <c r="D77" s="141" t="s">
        <v>291</v>
      </c>
      <c r="E77" s="80">
        <v>15</v>
      </c>
      <c r="F77" s="80">
        <v>15</v>
      </c>
      <c r="G77" s="80">
        <v>15</v>
      </c>
      <c r="H77" s="80">
        <v>15</v>
      </c>
      <c r="I77" s="80">
        <v>15</v>
      </c>
      <c r="J77" s="181" t="s">
        <v>310</v>
      </c>
    </row>
    <row r="78" spans="1:10" x14ac:dyDescent="0.25">
      <c r="A78" s="141" t="s">
        <v>42</v>
      </c>
      <c r="B78" s="141" t="s">
        <v>280</v>
      </c>
      <c r="C78" s="141" t="s">
        <v>281</v>
      </c>
      <c r="D78" s="141" t="s">
        <v>292</v>
      </c>
      <c r="E78" s="80">
        <v>15</v>
      </c>
      <c r="F78" s="80">
        <v>15</v>
      </c>
      <c r="G78" s="80">
        <v>15</v>
      </c>
      <c r="H78" s="80">
        <v>15</v>
      </c>
      <c r="I78" s="80">
        <v>15</v>
      </c>
      <c r="J78" s="181" t="s">
        <v>310</v>
      </c>
    </row>
    <row r="79" spans="1:10" x14ac:dyDescent="0.25">
      <c r="A79" s="141" t="s">
        <v>42</v>
      </c>
      <c r="B79" s="141" t="s">
        <v>280</v>
      </c>
      <c r="C79" s="141" t="s">
        <v>281</v>
      </c>
      <c r="D79" s="141" t="s">
        <v>293</v>
      </c>
      <c r="E79" s="80">
        <v>15</v>
      </c>
      <c r="F79" s="80">
        <v>15</v>
      </c>
      <c r="G79" s="80">
        <v>15</v>
      </c>
      <c r="H79" s="80">
        <v>15</v>
      </c>
      <c r="I79" s="80">
        <v>15</v>
      </c>
      <c r="J79" s="181" t="s">
        <v>310</v>
      </c>
    </row>
    <row r="80" spans="1:10" x14ac:dyDescent="0.25">
      <c r="A80" s="141" t="s">
        <v>42</v>
      </c>
      <c r="B80" s="141" t="s">
        <v>280</v>
      </c>
      <c r="C80" s="141" t="s">
        <v>281</v>
      </c>
      <c r="D80" s="141" t="s">
        <v>294</v>
      </c>
      <c r="E80" s="80">
        <v>15</v>
      </c>
      <c r="F80" s="80">
        <v>15</v>
      </c>
      <c r="G80" s="80">
        <v>15</v>
      </c>
      <c r="H80" s="80">
        <v>15</v>
      </c>
      <c r="I80" s="80">
        <v>15</v>
      </c>
      <c r="J80" s="181" t="s">
        <v>310</v>
      </c>
    </row>
    <row r="81" spans="1:10" x14ac:dyDescent="0.25">
      <c r="A81" s="141" t="s">
        <v>42</v>
      </c>
      <c r="B81" s="141" t="s">
        <v>280</v>
      </c>
      <c r="C81" s="141" t="s">
        <v>281</v>
      </c>
      <c r="D81" s="141" t="s">
        <v>295</v>
      </c>
      <c r="E81" s="80">
        <v>15</v>
      </c>
      <c r="F81" s="80">
        <v>15</v>
      </c>
      <c r="G81" s="80">
        <v>15</v>
      </c>
      <c r="H81" s="80">
        <v>15</v>
      </c>
      <c r="I81" s="80">
        <v>15</v>
      </c>
      <c r="J81" s="181" t="s">
        <v>310</v>
      </c>
    </row>
    <row r="82" spans="1:10" x14ac:dyDescent="0.25">
      <c r="A82" s="141" t="s">
        <v>42</v>
      </c>
      <c r="B82" s="141" t="s">
        <v>280</v>
      </c>
      <c r="C82" s="141" t="s">
        <v>281</v>
      </c>
      <c r="D82" s="141" t="s">
        <v>296</v>
      </c>
      <c r="E82" s="80">
        <v>15</v>
      </c>
      <c r="F82" s="80">
        <v>15</v>
      </c>
      <c r="G82" s="80">
        <v>15</v>
      </c>
      <c r="H82" s="80">
        <v>15</v>
      </c>
      <c r="I82" s="80">
        <v>15</v>
      </c>
      <c r="J82" s="181" t="s">
        <v>310</v>
      </c>
    </row>
    <row r="83" spans="1:10" x14ac:dyDescent="0.25">
      <c r="A83" s="141" t="s">
        <v>42</v>
      </c>
      <c r="B83" s="141" t="s">
        <v>280</v>
      </c>
      <c r="C83" s="141" t="s">
        <v>281</v>
      </c>
      <c r="D83" s="141" t="s">
        <v>297</v>
      </c>
      <c r="E83" s="80">
        <v>15</v>
      </c>
      <c r="F83" s="80">
        <v>15</v>
      </c>
      <c r="G83" s="80">
        <v>15</v>
      </c>
      <c r="H83" s="80">
        <v>15</v>
      </c>
      <c r="I83" s="80">
        <v>15</v>
      </c>
      <c r="J83" s="181" t="s">
        <v>310</v>
      </c>
    </row>
    <row r="84" spans="1:10" x14ac:dyDescent="0.25">
      <c r="A84" s="141" t="s">
        <v>42</v>
      </c>
      <c r="B84" s="141" t="s">
        <v>280</v>
      </c>
      <c r="C84" s="141" t="s">
        <v>281</v>
      </c>
      <c r="D84" s="141" t="s">
        <v>298</v>
      </c>
      <c r="E84" s="80">
        <v>15</v>
      </c>
      <c r="F84" s="80">
        <v>15</v>
      </c>
      <c r="G84" s="80">
        <v>15</v>
      </c>
      <c r="H84" s="80">
        <v>15</v>
      </c>
      <c r="I84" s="80">
        <v>15</v>
      </c>
      <c r="J84" s="181" t="s">
        <v>310</v>
      </c>
    </row>
    <row r="85" spans="1:10" x14ac:dyDescent="0.25">
      <c r="A85" s="141" t="s">
        <v>42</v>
      </c>
      <c r="B85" s="141" t="s">
        <v>280</v>
      </c>
      <c r="C85" s="141" t="s">
        <v>281</v>
      </c>
      <c r="D85" s="141" t="s">
        <v>299</v>
      </c>
      <c r="E85" s="80">
        <v>15</v>
      </c>
      <c r="F85" s="80">
        <v>15</v>
      </c>
      <c r="G85" s="80">
        <v>15</v>
      </c>
      <c r="H85" s="80">
        <v>15</v>
      </c>
      <c r="I85" s="80">
        <v>15</v>
      </c>
      <c r="J85" s="181" t="s">
        <v>310</v>
      </c>
    </row>
    <row r="86" spans="1:10" x14ac:dyDescent="0.25">
      <c r="A86" s="141" t="s">
        <v>42</v>
      </c>
      <c r="B86" s="141" t="s">
        <v>280</v>
      </c>
      <c r="C86" s="141" t="s">
        <v>281</v>
      </c>
      <c r="D86" s="141" t="s">
        <v>300</v>
      </c>
      <c r="E86" s="80">
        <v>15</v>
      </c>
      <c r="F86" s="80">
        <v>15</v>
      </c>
      <c r="G86" s="80">
        <v>15</v>
      </c>
      <c r="H86" s="80">
        <v>15</v>
      </c>
      <c r="I86" s="80">
        <v>15</v>
      </c>
      <c r="J86" s="181" t="s">
        <v>310</v>
      </c>
    </row>
    <row r="87" spans="1:10" x14ac:dyDescent="0.25">
      <c r="A87" s="141" t="s">
        <v>42</v>
      </c>
      <c r="B87" s="141" t="s">
        <v>280</v>
      </c>
      <c r="C87" s="141" t="s">
        <v>281</v>
      </c>
      <c r="D87" s="141" t="s">
        <v>301</v>
      </c>
      <c r="E87" s="80">
        <v>15</v>
      </c>
      <c r="F87" s="80">
        <v>15</v>
      </c>
      <c r="G87" s="80">
        <v>15</v>
      </c>
      <c r="H87" s="80">
        <v>15</v>
      </c>
      <c r="I87" s="80">
        <v>15</v>
      </c>
      <c r="J87" s="181" t="s">
        <v>310</v>
      </c>
    </row>
    <row r="88" spans="1:10" x14ac:dyDescent="0.25">
      <c r="A88" s="141" t="s">
        <v>42</v>
      </c>
      <c r="B88" s="141" t="s">
        <v>280</v>
      </c>
      <c r="C88" s="141" t="s">
        <v>281</v>
      </c>
      <c r="D88" s="141" t="s">
        <v>302</v>
      </c>
      <c r="E88" s="80">
        <v>15</v>
      </c>
      <c r="F88" s="80">
        <v>15</v>
      </c>
      <c r="G88" s="80">
        <v>15</v>
      </c>
      <c r="H88" s="80">
        <v>15</v>
      </c>
      <c r="I88" s="80">
        <v>15</v>
      </c>
      <c r="J88" s="181" t="s">
        <v>310</v>
      </c>
    </row>
    <row r="89" spans="1:10" x14ac:dyDescent="0.25">
      <c r="A89" s="141" t="s">
        <v>42</v>
      </c>
      <c r="B89" s="141" t="s">
        <v>280</v>
      </c>
      <c r="C89" s="141" t="s">
        <v>281</v>
      </c>
      <c r="D89" s="141" t="s">
        <v>303</v>
      </c>
      <c r="E89" s="80">
        <v>15</v>
      </c>
      <c r="F89" s="80">
        <v>15</v>
      </c>
      <c r="G89" s="80">
        <v>15</v>
      </c>
      <c r="H89" s="80">
        <v>15</v>
      </c>
      <c r="I89" s="80">
        <v>15</v>
      </c>
      <c r="J89" s="181" t="s">
        <v>310</v>
      </c>
    </row>
    <row r="90" spans="1:10" x14ac:dyDescent="0.25">
      <c r="A90" s="141" t="s">
        <v>42</v>
      </c>
      <c r="B90" s="141" t="s">
        <v>280</v>
      </c>
      <c r="C90" s="141" t="s">
        <v>281</v>
      </c>
      <c r="D90" s="141" t="s">
        <v>304</v>
      </c>
      <c r="E90" s="80">
        <v>15</v>
      </c>
      <c r="F90" s="80">
        <v>15</v>
      </c>
      <c r="G90" s="80">
        <v>15</v>
      </c>
      <c r="H90" s="80">
        <v>15</v>
      </c>
      <c r="I90" s="80">
        <v>15</v>
      </c>
      <c r="J90" s="181" t="s">
        <v>310</v>
      </c>
    </row>
    <row r="91" spans="1:10" x14ac:dyDescent="0.25">
      <c r="A91" s="141" t="s">
        <v>42</v>
      </c>
      <c r="B91" s="141" t="s">
        <v>280</v>
      </c>
      <c r="C91" s="141" t="s">
        <v>281</v>
      </c>
      <c r="D91" s="141" t="s">
        <v>305</v>
      </c>
      <c r="E91" s="80">
        <v>15</v>
      </c>
      <c r="F91" s="80">
        <v>15</v>
      </c>
      <c r="G91" s="80">
        <v>15</v>
      </c>
      <c r="H91" s="80">
        <v>15</v>
      </c>
      <c r="I91" s="80">
        <v>15</v>
      </c>
      <c r="J91" s="181" t="s">
        <v>310</v>
      </c>
    </row>
    <row r="92" spans="1:10" x14ac:dyDescent="0.25">
      <c r="A92" s="141" t="s">
        <v>42</v>
      </c>
      <c r="B92" s="141" t="s">
        <v>280</v>
      </c>
      <c r="C92" s="141" t="s">
        <v>281</v>
      </c>
      <c r="D92" s="141" t="s">
        <v>306</v>
      </c>
      <c r="E92" s="80">
        <v>15</v>
      </c>
      <c r="F92" s="80">
        <v>15</v>
      </c>
      <c r="G92" s="80">
        <v>15</v>
      </c>
      <c r="H92" s="80">
        <v>15</v>
      </c>
      <c r="I92" s="80">
        <v>15</v>
      </c>
      <c r="J92" s="181" t="s">
        <v>310</v>
      </c>
    </row>
    <row r="93" spans="1:10" ht="15.75" x14ac:dyDescent="0.25">
      <c r="A93" s="141" t="s">
        <v>42</v>
      </c>
      <c r="B93" s="141" t="s">
        <v>280</v>
      </c>
      <c r="C93" s="174" t="s">
        <v>307</v>
      </c>
      <c r="D93" s="141" t="s">
        <v>229</v>
      </c>
      <c r="E93" s="80">
        <v>30</v>
      </c>
      <c r="F93" s="80">
        <v>30</v>
      </c>
      <c r="G93" s="80">
        <v>30</v>
      </c>
      <c r="H93" s="80">
        <v>30</v>
      </c>
      <c r="I93" s="80">
        <v>30</v>
      </c>
      <c r="J93" s="181" t="s">
        <v>309</v>
      </c>
    </row>
    <row r="94" spans="1:10" ht="15.75" x14ac:dyDescent="0.25">
      <c r="A94" s="141" t="s">
        <v>42</v>
      </c>
      <c r="B94" s="141" t="s">
        <v>280</v>
      </c>
      <c r="C94" s="174" t="s">
        <v>307</v>
      </c>
      <c r="D94" s="141" t="s">
        <v>222</v>
      </c>
      <c r="E94" s="80">
        <v>30</v>
      </c>
      <c r="F94" s="80">
        <v>30</v>
      </c>
      <c r="G94" s="80">
        <v>30</v>
      </c>
      <c r="H94" s="80">
        <v>30</v>
      </c>
      <c r="I94" s="80">
        <v>30</v>
      </c>
      <c r="J94" s="181" t="s">
        <v>309</v>
      </c>
    </row>
    <row r="95" spans="1:10" ht="15.75" x14ac:dyDescent="0.25">
      <c r="A95" s="141" t="s">
        <v>42</v>
      </c>
      <c r="B95" s="141" t="s">
        <v>280</v>
      </c>
      <c r="C95" s="174" t="s">
        <v>307</v>
      </c>
      <c r="D95" s="141" t="s">
        <v>224</v>
      </c>
      <c r="E95" s="80">
        <v>30</v>
      </c>
      <c r="F95" s="80">
        <v>30</v>
      </c>
      <c r="G95" s="80">
        <v>30</v>
      </c>
      <c r="H95" s="80">
        <v>30</v>
      </c>
      <c r="I95" s="80">
        <v>30</v>
      </c>
      <c r="J95" s="181" t="s">
        <v>309</v>
      </c>
    </row>
    <row r="96" spans="1:10" ht="15.75" x14ac:dyDescent="0.25">
      <c r="A96" s="141" t="s">
        <v>42</v>
      </c>
      <c r="B96" s="141" t="s">
        <v>280</v>
      </c>
      <c r="C96" s="174" t="s">
        <v>307</v>
      </c>
      <c r="D96" s="141" t="s">
        <v>225</v>
      </c>
      <c r="E96" s="80">
        <v>30</v>
      </c>
      <c r="F96" s="80">
        <v>30</v>
      </c>
      <c r="G96" s="80">
        <v>30</v>
      </c>
      <c r="H96" s="80">
        <v>30</v>
      </c>
      <c r="I96" s="80">
        <v>30</v>
      </c>
      <c r="J96" s="181" t="s">
        <v>309</v>
      </c>
    </row>
    <row r="97" spans="1:10" x14ac:dyDescent="0.25">
      <c r="A97" s="141" t="s">
        <v>42</v>
      </c>
      <c r="B97" s="141" t="s">
        <v>280</v>
      </c>
      <c r="C97" s="141" t="s">
        <v>280</v>
      </c>
      <c r="D97" s="141" t="s">
        <v>268</v>
      </c>
      <c r="E97" s="80">
        <v>30</v>
      </c>
      <c r="F97" s="80">
        <v>30</v>
      </c>
      <c r="G97" s="80">
        <v>30</v>
      </c>
      <c r="H97" s="80">
        <v>30</v>
      </c>
      <c r="I97" s="80">
        <v>30</v>
      </c>
      <c r="J97" s="181" t="s">
        <v>309</v>
      </c>
    </row>
    <row r="98" spans="1:10" x14ac:dyDescent="0.25">
      <c r="A98" s="141" t="s">
        <v>62</v>
      </c>
      <c r="B98" s="141" t="s">
        <v>269</v>
      </c>
      <c r="C98" s="141" t="s">
        <v>270</v>
      </c>
      <c r="D98" s="141" t="s">
        <v>271</v>
      </c>
      <c r="E98" s="80">
        <v>40</v>
      </c>
      <c r="F98" s="80">
        <v>40</v>
      </c>
      <c r="G98" s="80">
        <v>40</v>
      </c>
      <c r="H98" s="80">
        <v>40</v>
      </c>
      <c r="I98" s="80">
        <v>40</v>
      </c>
      <c r="J98" s="181" t="s">
        <v>311</v>
      </c>
    </row>
    <row r="99" spans="1:10" x14ac:dyDescent="0.25">
      <c r="A99" s="141" t="s">
        <v>62</v>
      </c>
      <c r="B99" s="141" t="s">
        <v>269</v>
      </c>
      <c r="C99" s="141" t="s">
        <v>270</v>
      </c>
      <c r="D99" s="141" t="s">
        <v>273</v>
      </c>
      <c r="E99" s="80">
        <v>40</v>
      </c>
      <c r="F99" s="80">
        <v>40</v>
      </c>
      <c r="G99" s="80">
        <v>40</v>
      </c>
      <c r="H99" s="80">
        <v>40</v>
      </c>
      <c r="I99" s="80">
        <v>40</v>
      </c>
      <c r="J99" s="181" t="s">
        <v>311</v>
      </c>
    </row>
    <row r="100" spans="1:10" x14ac:dyDescent="0.25">
      <c r="A100" s="141" t="s">
        <v>62</v>
      </c>
      <c r="B100" s="141" t="s">
        <v>269</v>
      </c>
      <c r="C100" s="141" t="s">
        <v>270</v>
      </c>
      <c r="D100" s="141" t="s">
        <v>274</v>
      </c>
      <c r="E100" s="80">
        <v>40</v>
      </c>
      <c r="F100" s="80">
        <v>40</v>
      </c>
      <c r="G100" s="80">
        <v>40</v>
      </c>
      <c r="H100" s="80">
        <v>40</v>
      </c>
      <c r="I100" s="80">
        <v>40</v>
      </c>
      <c r="J100" s="181" t="s">
        <v>311</v>
      </c>
    </row>
    <row r="101" spans="1:10" x14ac:dyDescent="0.25">
      <c r="A101" s="141" t="s">
        <v>62</v>
      </c>
      <c r="B101" s="141" t="s">
        <v>269</v>
      </c>
      <c r="C101" s="141" t="s">
        <v>270</v>
      </c>
      <c r="D101" s="141" t="s">
        <v>275</v>
      </c>
      <c r="E101" s="80">
        <v>40</v>
      </c>
      <c r="F101" s="80">
        <v>40</v>
      </c>
      <c r="G101" s="80">
        <v>40</v>
      </c>
      <c r="H101" s="80">
        <v>40</v>
      </c>
      <c r="I101" s="80">
        <v>40</v>
      </c>
      <c r="J101" s="181" t="s">
        <v>311</v>
      </c>
    </row>
    <row r="102" spans="1:10" x14ac:dyDescent="0.25">
      <c r="A102" s="141" t="s">
        <v>62</v>
      </c>
      <c r="B102" s="141" t="s">
        <v>269</v>
      </c>
      <c r="C102" s="141" t="s">
        <v>276</v>
      </c>
      <c r="D102" s="141" t="s">
        <v>67</v>
      </c>
      <c r="E102" s="80">
        <v>20</v>
      </c>
      <c r="F102" s="80">
        <v>20</v>
      </c>
      <c r="G102" s="80">
        <v>20</v>
      </c>
      <c r="H102" s="80">
        <v>20</v>
      </c>
      <c r="I102" s="80">
        <v>20</v>
      </c>
      <c r="J102" s="181" t="s">
        <v>311</v>
      </c>
    </row>
    <row r="103" spans="1:10" x14ac:dyDescent="0.25">
      <c r="A103" s="141" t="s">
        <v>62</v>
      </c>
      <c r="B103" s="141" t="s">
        <v>269</v>
      </c>
      <c r="C103" s="141" t="s">
        <v>276</v>
      </c>
      <c r="D103" s="141" t="s">
        <v>68</v>
      </c>
      <c r="E103" s="80">
        <v>20</v>
      </c>
      <c r="F103" s="80">
        <v>20</v>
      </c>
      <c r="G103" s="80">
        <v>20</v>
      </c>
      <c r="H103" s="80">
        <v>20</v>
      </c>
      <c r="I103" s="80">
        <v>20</v>
      </c>
      <c r="J103" s="181" t="s">
        <v>311</v>
      </c>
    </row>
    <row r="104" spans="1:10" x14ac:dyDescent="0.25">
      <c r="A104" s="141" t="s">
        <v>62</v>
      </c>
      <c r="B104" s="141" t="s">
        <v>269</v>
      </c>
      <c r="C104" s="141" t="s">
        <v>276</v>
      </c>
      <c r="D104" s="141" t="s">
        <v>69</v>
      </c>
      <c r="E104" s="80">
        <v>20</v>
      </c>
      <c r="F104" s="80">
        <v>20</v>
      </c>
      <c r="G104" s="80">
        <v>20</v>
      </c>
      <c r="H104" s="80">
        <v>20</v>
      </c>
      <c r="I104" s="80">
        <v>20</v>
      </c>
      <c r="J104" s="181" t="s">
        <v>311</v>
      </c>
    </row>
    <row r="105" spans="1:10" x14ac:dyDescent="0.25">
      <c r="A105" s="141" t="s">
        <v>62</v>
      </c>
      <c r="B105" s="141" t="s">
        <v>269</v>
      </c>
      <c r="C105" s="141" t="s">
        <v>276</v>
      </c>
      <c r="D105" s="141" t="s">
        <v>70</v>
      </c>
      <c r="E105" s="80">
        <v>20</v>
      </c>
      <c r="F105" s="80">
        <v>20</v>
      </c>
      <c r="G105" s="80">
        <v>20</v>
      </c>
      <c r="H105" s="80">
        <v>20</v>
      </c>
      <c r="I105" s="80">
        <v>20</v>
      </c>
      <c r="J105" s="181" t="s">
        <v>311</v>
      </c>
    </row>
    <row r="106" spans="1:10" x14ac:dyDescent="0.25">
      <c r="A106" s="141" t="s">
        <v>62</v>
      </c>
      <c r="B106" s="141" t="s">
        <v>269</v>
      </c>
      <c r="C106" s="141" t="s">
        <v>276</v>
      </c>
      <c r="D106" s="141" t="s">
        <v>71</v>
      </c>
      <c r="E106" s="80">
        <v>20</v>
      </c>
      <c r="F106" s="80">
        <v>20</v>
      </c>
      <c r="G106" s="80">
        <v>20</v>
      </c>
      <c r="H106" s="80">
        <v>20</v>
      </c>
      <c r="I106" s="80">
        <v>20</v>
      </c>
      <c r="J106" s="181" t="s">
        <v>311</v>
      </c>
    </row>
    <row r="107" spans="1:10" x14ac:dyDescent="0.25">
      <c r="A107" s="141" t="s">
        <v>62</v>
      </c>
      <c r="B107" s="141" t="s">
        <v>269</v>
      </c>
      <c r="C107" s="141" t="s">
        <v>276</v>
      </c>
      <c r="D107" s="141" t="s">
        <v>72</v>
      </c>
      <c r="E107" s="80">
        <v>20</v>
      </c>
      <c r="F107" s="80">
        <v>20</v>
      </c>
      <c r="G107" s="80">
        <v>20</v>
      </c>
      <c r="H107" s="80">
        <v>20</v>
      </c>
      <c r="I107" s="80">
        <v>20</v>
      </c>
      <c r="J107" s="181" t="s">
        <v>311</v>
      </c>
    </row>
    <row r="108" spans="1:10" x14ac:dyDescent="0.25">
      <c r="A108" s="141" t="s">
        <v>62</v>
      </c>
      <c r="B108" s="141" t="s">
        <v>269</v>
      </c>
      <c r="C108" s="141" t="s">
        <v>276</v>
      </c>
      <c r="D108" s="141" t="s">
        <v>73</v>
      </c>
      <c r="E108" s="80">
        <v>20</v>
      </c>
      <c r="F108" s="80">
        <v>20</v>
      </c>
      <c r="G108" s="80">
        <v>20</v>
      </c>
      <c r="H108" s="80">
        <v>20</v>
      </c>
      <c r="I108" s="80">
        <v>20</v>
      </c>
      <c r="J108" s="181" t="s">
        <v>311</v>
      </c>
    </row>
    <row r="109" spans="1:10" x14ac:dyDescent="0.25">
      <c r="A109" s="141" t="s">
        <v>62</v>
      </c>
      <c r="B109" s="141" t="s">
        <v>269</v>
      </c>
      <c r="C109" s="141" t="s">
        <v>276</v>
      </c>
      <c r="D109" s="141" t="s">
        <v>74</v>
      </c>
      <c r="E109" s="80">
        <v>20</v>
      </c>
      <c r="F109" s="80">
        <v>20</v>
      </c>
      <c r="G109" s="80">
        <v>20</v>
      </c>
      <c r="H109" s="80">
        <v>20</v>
      </c>
      <c r="I109" s="80">
        <v>20</v>
      </c>
      <c r="J109" s="181" t="s">
        <v>311</v>
      </c>
    </row>
    <row r="110" spans="1:10" x14ac:dyDescent="0.25">
      <c r="A110" s="141" t="s">
        <v>62</v>
      </c>
      <c r="B110" s="141" t="s">
        <v>269</v>
      </c>
      <c r="C110" s="141" t="s">
        <v>276</v>
      </c>
      <c r="D110" s="141" t="s">
        <v>75</v>
      </c>
      <c r="E110" s="80">
        <v>20</v>
      </c>
      <c r="F110" s="80">
        <v>20</v>
      </c>
      <c r="G110" s="80">
        <v>20</v>
      </c>
      <c r="H110" s="80">
        <v>20</v>
      </c>
      <c r="I110" s="80">
        <v>20</v>
      </c>
      <c r="J110" s="181" t="s">
        <v>311</v>
      </c>
    </row>
    <row r="111" spans="1:10" x14ac:dyDescent="0.25">
      <c r="A111" s="141" t="s">
        <v>62</v>
      </c>
      <c r="B111" s="141" t="s">
        <v>10</v>
      </c>
      <c r="C111" s="141" t="s">
        <v>10</v>
      </c>
      <c r="D111" s="141" t="s">
        <v>278</v>
      </c>
      <c r="E111" s="80">
        <v>50</v>
      </c>
      <c r="F111" s="80">
        <v>50</v>
      </c>
      <c r="G111" s="80">
        <v>50</v>
      </c>
      <c r="H111" s="80">
        <v>60</v>
      </c>
      <c r="I111" s="80">
        <v>50</v>
      </c>
      <c r="J111" s="181" t="s">
        <v>311</v>
      </c>
    </row>
    <row r="112" spans="1:10" x14ac:dyDescent="0.25">
      <c r="A112" s="141" t="s">
        <v>62</v>
      </c>
      <c r="B112" s="141" t="s">
        <v>10</v>
      </c>
      <c r="C112" s="141" t="s">
        <v>10</v>
      </c>
      <c r="D112" s="141" t="s">
        <v>279</v>
      </c>
      <c r="E112" s="80">
        <v>50</v>
      </c>
      <c r="F112" s="80">
        <v>50</v>
      </c>
      <c r="G112" s="80">
        <v>50</v>
      </c>
      <c r="H112" s="80">
        <v>60</v>
      </c>
      <c r="I112" s="80">
        <v>50</v>
      </c>
      <c r="J112" s="181" t="s">
        <v>311</v>
      </c>
    </row>
    <row r="113" spans="1:10" x14ac:dyDescent="0.25">
      <c r="A113" s="141" t="s">
        <v>62</v>
      </c>
      <c r="B113" s="141" t="s">
        <v>8</v>
      </c>
      <c r="C113" s="141" t="s">
        <v>8</v>
      </c>
      <c r="D113" s="141" t="s">
        <v>8</v>
      </c>
      <c r="E113" s="80">
        <v>40</v>
      </c>
      <c r="F113" s="80">
        <v>40</v>
      </c>
      <c r="G113" s="80">
        <v>40</v>
      </c>
      <c r="H113" s="80">
        <v>40</v>
      </c>
      <c r="I113" s="80">
        <v>40</v>
      </c>
      <c r="J113" s="181" t="s">
        <v>311</v>
      </c>
    </row>
    <row r="114" spans="1:10" x14ac:dyDescent="0.25">
      <c r="A114" s="141" t="s">
        <v>62</v>
      </c>
      <c r="B114" s="141" t="s">
        <v>7</v>
      </c>
      <c r="C114" s="141" t="s">
        <v>7</v>
      </c>
      <c r="D114" s="141" t="s">
        <v>7</v>
      </c>
      <c r="E114" s="80">
        <v>15</v>
      </c>
      <c r="F114" s="80">
        <v>15</v>
      </c>
      <c r="G114" s="80">
        <v>15</v>
      </c>
      <c r="H114" s="80">
        <v>15</v>
      </c>
      <c r="I114" s="80">
        <v>15</v>
      </c>
      <c r="J114" s="181" t="s">
        <v>311</v>
      </c>
    </row>
    <row r="115" spans="1:10" x14ac:dyDescent="0.25">
      <c r="A115" s="141" t="s">
        <v>62</v>
      </c>
      <c r="B115" s="141" t="s">
        <v>9</v>
      </c>
      <c r="C115" s="141" t="s">
        <v>266</v>
      </c>
      <c r="D115" s="141" t="s">
        <v>266</v>
      </c>
      <c r="E115" s="80">
        <v>1</v>
      </c>
      <c r="F115" s="80">
        <v>1</v>
      </c>
      <c r="G115" s="80">
        <v>1</v>
      </c>
      <c r="H115" s="80">
        <v>1</v>
      </c>
      <c r="I115" s="80">
        <v>1</v>
      </c>
      <c r="J115" s="181" t="s">
        <v>311</v>
      </c>
    </row>
    <row r="116" spans="1:10" x14ac:dyDescent="0.25">
      <c r="A116" s="141" t="s">
        <v>62</v>
      </c>
      <c r="B116" s="141" t="s">
        <v>9</v>
      </c>
      <c r="C116" s="141" t="s">
        <v>268</v>
      </c>
      <c r="D116" s="141" t="s">
        <v>268</v>
      </c>
      <c r="E116" s="80">
        <v>1</v>
      </c>
      <c r="F116" s="80">
        <v>1</v>
      </c>
      <c r="G116" s="80">
        <v>1</v>
      </c>
      <c r="H116" s="80">
        <v>1</v>
      </c>
      <c r="I116" s="80">
        <v>1</v>
      </c>
      <c r="J116" s="181" t="s">
        <v>312</v>
      </c>
    </row>
    <row r="117" spans="1:10" x14ac:dyDescent="0.25">
      <c r="A117" s="141" t="s">
        <v>62</v>
      </c>
      <c r="B117" s="141" t="s">
        <v>280</v>
      </c>
      <c r="C117" s="141" t="s">
        <v>281</v>
      </c>
      <c r="D117" s="141" t="s">
        <v>282</v>
      </c>
      <c r="E117" s="80">
        <v>30</v>
      </c>
      <c r="F117" s="80">
        <v>30</v>
      </c>
      <c r="G117" s="80">
        <v>30</v>
      </c>
      <c r="H117" s="80">
        <v>15</v>
      </c>
      <c r="I117" s="80">
        <v>30</v>
      </c>
      <c r="J117" s="181" t="s">
        <v>311</v>
      </c>
    </row>
    <row r="118" spans="1:10" x14ac:dyDescent="0.25">
      <c r="A118" s="141" t="s">
        <v>62</v>
      </c>
      <c r="B118" s="141" t="s">
        <v>280</v>
      </c>
      <c r="C118" s="141" t="s">
        <v>281</v>
      </c>
      <c r="D118" s="141" t="s">
        <v>284</v>
      </c>
      <c r="E118" s="80">
        <v>30</v>
      </c>
      <c r="F118" s="80">
        <v>30</v>
      </c>
      <c r="G118" s="80">
        <v>30</v>
      </c>
      <c r="H118" s="80">
        <v>15</v>
      </c>
      <c r="I118" s="80">
        <v>30</v>
      </c>
      <c r="J118" s="181" t="s">
        <v>311</v>
      </c>
    </row>
    <row r="119" spans="1:10" x14ac:dyDescent="0.25">
      <c r="A119" s="141" t="s">
        <v>62</v>
      </c>
      <c r="B119" s="141" t="s">
        <v>280</v>
      </c>
      <c r="C119" s="141" t="s">
        <v>281</v>
      </c>
      <c r="D119" s="141" t="s">
        <v>285</v>
      </c>
      <c r="E119" s="80">
        <v>30</v>
      </c>
      <c r="F119" s="80">
        <v>30</v>
      </c>
      <c r="G119" s="80">
        <v>30</v>
      </c>
      <c r="H119" s="80">
        <v>15</v>
      </c>
      <c r="I119" s="80">
        <v>30</v>
      </c>
      <c r="J119" s="181" t="s">
        <v>311</v>
      </c>
    </row>
    <row r="120" spans="1:10" x14ac:dyDescent="0.25">
      <c r="A120" s="141" t="s">
        <v>62</v>
      </c>
      <c r="B120" s="141" t="s">
        <v>280</v>
      </c>
      <c r="C120" s="141" t="s">
        <v>281</v>
      </c>
      <c r="D120" s="141" t="s">
        <v>286</v>
      </c>
      <c r="E120" s="80">
        <v>30</v>
      </c>
      <c r="F120" s="80">
        <v>30</v>
      </c>
      <c r="G120" s="80">
        <v>30</v>
      </c>
      <c r="H120" s="80">
        <v>15</v>
      </c>
      <c r="I120" s="80">
        <v>30</v>
      </c>
      <c r="J120" s="181" t="s">
        <v>311</v>
      </c>
    </row>
    <row r="121" spans="1:10" x14ac:dyDescent="0.25">
      <c r="A121" s="141" t="s">
        <v>62</v>
      </c>
      <c r="B121" s="141" t="s">
        <v>280</v>
      </c>
      <c r="C121" s="141" t="s">
        <v>281</v>
      </c>
      <c r="D121" s="141" t="s">
        <v>287</v>
      </c>
      <c r="E121" s="80">
        <v>30</v>
      </c>
      <c r="F121" s="80">
        <v>30</v>
      </c>
      <c r="G121" s="80">
        <v>30</v>
      </c>
      <c r="H121" s="80">
        <v>15</v>
      </c>
      <c r="I121" s="80">
        <v>30</v>
      </c>
      <c r="J121" s="181" t="s">
        <v>311</v>
      </c>
    </row>
    <row r="122" spans="1:10" x14ac:dyDescent="0.25">
      <c r="A122" s="141" t="s">
        <v>62</v>
      </c>
      <c r="B122" s="141" t="s">
        <v>280</v>
      </c>
      <c r="C122" s="141" t="s">
        <v>281</v>
      </c>
      <c r="D122" s="141" t="s">
        <v>288</v>
      </c>
      <c r="E122" s="80">
        <v>30</v>
      </c>
      <c r="F122" s="80">
        <v>30</v>
      </c>
      <c r="G122" s="80">
        <v>30</v>
      </c>
      <c r="H122" s="80">
        <v>15</v>
      </c>
      <c r="I122" s="80">
        <v>30</v>
      </c>
      <c r="J122" s="181" t="s">
        <v>311</v>
      </c>
    </row>
    <row r="123" spans="1:10" x14ac:dyDescent="0.25">
      <c r="A123" s="141" t="s">
        <v>62</v>
      </c>
      <c r="B123" s="141" t="s">
        <v>280</v>
      </c>
      <c r="C123" s="141" t="s">
        <v>281</v>
      </c>
      <c r="D123" s="141" t="s">
        <v>289</v>
      </c>
      <c r="E123" s="80">
        <v>30</v>
      </c>
      <c r="F123" s="80">
        <v>30</v>
      </c>
      <c r="G123" s="80">
        <v>30</v>
      </c>
      <c r="H123" s="80">
        <v>15</v>
      </c>
      <c r="I123" s="80">
        <v>30</v>
      </c>
      <c r="J123" s="181" t="s">
        <v>311</v>
      </c>
    </row>
    <row r="124" spans="1:10" x14ac:dyDescent="0.25">
      <c r="A124" s="141" t="s">
        <v>62</v>
      </c>
      <c r="B124" s="141" t="s">
        <v>280</v>
      </c>
      <c r="C124" s="141" t="s">
        <v>281</v>
      </c>
      <c r="D124" s="141" t="s">
        <v>290</v>
      </c>
      <c r="E124" s="80">
        <v>30</v>
      </c>
      <c r="F124" s="80">
        <v>30</v>
      </c>
      <c r="G124" s="80">
        <v>30</v>
      </c>
      <c r="H124" s="80">
        <v>15</v>
      </c>
      <c r="I124" s="80">
        <v>30</v>
      </c>
      <c r="J124" s="181" t="s">
        <v>311</v>
      </c>
    </row>
    <row r="125" spans="1:10" x14ac:dyDescent="0.25">
      <c r="A125" s="141" t="s">
        <v>62</v>
      </c>
      <c r="B125" s="141" t="s">
        <v>280</v>
      </c>
      <c r="C125" s="141" t="s">
        <v>281</v>
      </c>
      <c r="D125" s="141" t="s">
        <v>291</v>
      </c>
      <c r="E125" s="80">
        <v>30</v>
      </c>
      <c r="F125" s="80">
        <v>30</v>
      </c>
      <c r="G125" s="80">
        <v>30</v>
      </c>
      <c r="H125" s="80">
        <v>15</v>
      </c>
      <c r="I125" s="80">
        <v>30</v>
      </c>
      <c r="J125" s="181" t="s">
        <v>311</v>
      </c>
    </row>
    <row r="126" spans="1:10" x14ac:dyDescent="0.25">
      <c r="A126" s="141" t="s">
        <v>62</v>
      </c>
      <c r="B126" s="141" t="s">
        <v>280</v>
      </c>
      <c r="C126" s="141" t="s">
        <v>281</v>
      </c>
      <c r="D126" s="141" t="s">
        <v>292</v>
      </c>
      <c r="E126" s="80">
        <v>30</v>
      </c>
      <c r="F126" s="80">
        <v>30</v>
      </c>
      <c r="G126" s="80">
        <v>30</v>
      </c>
      <c r="H126" s="80">
        <v>15</v>
      </c>
      <c r="I126" s="80">
        <v>30</v>
      </c>
      <c r="J126" s="181" t="s">
        <v>311</v>
      </c>
    </row>
    <row r="127" spans="1:10" x14ac:dyDescent="0.25">
      <c r="A127" s="141" t="s">
        <v>62</v>
      </c>
      <c r="B127" s="141" t="s">
        <v>280</v>
      </c>
      <c r="C127" s="141" t="s">
        <v>281</v>
      </c>
      <c r="D127" s="141" t="s">
        <v>293</v>
      </c>
      <c r="E127" s="80">
        <v>30</v>
      </c>
      <c r="F127" s="80">
        <v>30</v>
      </c>
      <c r="G127" s="80">
        <v>30</v>
      </c>
      <c r="H127" s="80">
        <v>15</v>
      </c>
      <c r="I127" s="80">
        <v>30</v>
      </c>
      <c r="J127" s="181" t="s">
        <v>311</v>
      </c>
    </row>
    <row r="128" spans="1:10" x14ac:dyDescent="0.25">
      <c r="A128" s="141" t="s">
        <v>62</v>
      </c>
      <c r="B128" s="141" t="s">
        <v>280</v>
      </c>
      <c r="C128" s="141" t="s">
        <v>281</v>
      </c>
      <c r="D128" s="141" t="s">
        <v>294</v>
      </c>
      <c r="E128" s="80">
        <v>30</v>
      </c>
      <c r="F128" s="80">
        <v>30</v>
      </c>
      <c r="G128" s="80">
        <v>30</v>
      </c>
      <c r="H128" s="80">
        <v>15</v>
      </c>
      <c r="I128" s="80">
        <v>30</v>
      </c>
      <c r="J128" s="181" t="s">
        <v>311</v>
      </c>
    </row>
    <row r="129" spans="1:10" x14ac:dyDescent="0.25">
      <c r="A129" s="141" t="s">
        <v>62</v>
      </c>
      <c r="B129" s="141" t="s">
        <v>280</v>
      </c>
      <c r="C129" s="141" t="s">
        <v>281</v>
      </c>
      <c r="D129" s="141" t="s">
        <v>295</v>
      </c>
      <c r="E129" s="80">
        <v>30</v>
      </c>
      <c r="F129" s="80">
        <v>30</v>
      </c>
      <c r="G129" s="80">
        <v>30</v>
      </c>
      <c r="H129" s="80">
        <v>15</v>
      </c>
      <c r="I129" s="80">
        <v>30</v>
      </c>
      <c r="J129" s="181" t="s">
        <v>311</v>
      </c>
    </row>
    <row r="130" spans="1:10" x14ac:dyDescent="0.25">
      <c r="A130" s="141" t="s">
        <v>62</v>
      </c>
      <c r="B130" s="141" t="s">
        <v>280</v>
      </c>
      <c r="C130" s="141" t="s">
        <v>281</v>
      </c>
      <c r="D130" s="141" t="s">
        <v>296</v>
      </c>
      <c r="E130" s="80">
        <v>30</v>
      </c>
      <c r="F130" s="80">
        <v>30</v>
      </c>
      <c r="G130" s="80">
        <v>30</v>
      </c>
      <c r="H130" s="80">
        <v>15</v>
      </c>
      <c r="I130" s="80">
        <v>30</v>
      </c>
      <c r="J130" s="181" t="s">
        <v>311</v>
      </c>
    </row>
    <row r="131" spans="1:10" x14ac:dyDescent="0.25">
      <c r="A131" s="141" t="s">
        <v>62</v>
      </c>
      <c r="B131" s="141" t="s">
        <v>280</v>
      </c>
      <c r="C131" s="141" t="s">
        <v>281</v>
      </c>
      <c r="D131" s="141" t="s">
        <v>297</v>
      </c>
      <c r="E131" s="80">
        <v>30</v>
      </c>
      <c r="F131" s="80">
        <v>30</v>
      </c>
      <c r="G131" s="80">
        <v>30</v>
      </c>
      <c r="H131" s="80">
        <v>15</v>
      </c>
      <c r="I131" s="80">
        <v>30</v>
      </c>
      <c r="J131" s="181" t="s">
        <v>311</v>
      </c>
    </row>
    <row r="132" spans="1:10" x14ac:dyDescent="0.25">
      <c r="A132" s="141" t="s">
        <v>62</v>
      </c>
      <c r="B132" s="141" t="s">
        <v>280</v>
      </c>
      <c r="C132" s="141" t="s">
        <v>281</v>
      </c>
      <c r="D132" s="141" t="s">
        <v>298</v>
      </c>
      <c r="E132" s="80">
        <v>30</v>
      </c>
      <c r="F132" s="80">
        <v>30</v>
      </c>
      <c r="G132" s="80">
        <v>30</v>
      </c>
      <c r="H132" s="80">
        <v>15</v>
      </c>
      <c r="I132" s="80">
        <v>30</v>
      </c>
      <c r="J132" s="181" t="s">
        <v>311</v>
      </c>
    </row>
    <row r="133" spans="1:10" x14ac:dyDescent="0.25">
      <c r="A133" s="141" t="s">
        <v>62</v>
      </c>
      <c r="B133" s="141" t="s">
        <v>280</v>
      </c>
      <c r="C133" s="141" t="s">
        <v>281</v>
      </c>
      <c r="D133" s="141" t="s">
        <v>299</v>
      </c>
      <c r="E133" s="80">
        <v>30</v>
      </c>
      <c r="F133" s="80">
        <v>30</v>
      </c>
      <c r="G133" s="80">
        <v>30</v>
      </c>
      <c r="H133" s="80">
        <v>15</v>
      </c>
      <c r="I133" s="80">
        <v>30</v>
      </c>
      <c r="J133" s="181" t="s">
        <v>311</v>
      </c>
    </row>
    <row r="134" spans="1:10" x14ac:dyDescent="0.25">
      <c r="A134" s="141" t="s">
        <v>62</v>
      </c>
      <c r="B134" s="141" t="s">
        <v>280</v>
      </c>
      <c r="C134" s="141" t="s">
        <v>281</v>
      </c>
      <c r="D134" s="141" t="s">
        <v>300</v>
      </c>
      <c r="E134" s="80">
        <v>30</v>
      </c>
      <c r="F134" s="80">
        <v>30</v>
      </c>
      <c r="G134" s="80">
        <v>30</v>
      </c>
      <c r="H134" s="80">
        <v>15</v>
      </c>
      <c r="I134" s="80">
        <v>30</v>
      </c>
      <c r="J134" s="181" t="s">
        <v>311</v>
      </c>
    </row>
    <row r="135" spans="1:10" x14ac:dyDescent="0.25">
      <c r="A135" s="141" t="s">
        <v>62</v>
      </c>
      <c r="B135" s="141" t="s">
        <v>280</v>
      </c>
      <c r="C135" s="141" t="s">
        <v>281</v>
      </c>
      <c r="D135" s="141" t="s">
        <v>301</v>
      </c>
      <c r="E135" s="80">
        <v>30</v>
      </c>
      <c r="F135" s="80">
        <v>30</v>
      </c>
      <c r="G135" s="80">
        <v>30</v>
      </c>
      <c r="H135" s="80">
        <v>15</v>
      </c>
      <c r="I135" s="80">
        <v>30</v>
      </c>
      <c r="J135" s="181" t="s">
        <v>311</v>
      </c>
    </row>
    <row r="136" spans="1:10" x14ac:dyDescent="0.25">
      <c r="A136" s="141" t="s">
        <v>62</v>
      </c>
      <c r="B136" s="141" t="s">
        <v>280</v>
      </c>
      <c r="C136" s="141" t="s">
        <v>281</v>
      </c>
      <c r="D136" s="141" t="s">
        <v>302</v>
      </c>
      <c r="E136" s="80">
        <v>30</v>
      </c>
      <c r="F136" s="80">
        <v>30</v>
      </c>
      <c r="G136" s="80">
        <v>30</v>
      </c>
      <c r="H136" s="80">
        <v>15</v>
      </c>
      <c r="I136" s="80">
        <v>30</v>
      </c>
      <c r="J136" s="181" t="s">
        <v>311</v>
      </c>
    </row>
    <row r="137" spans="1:10" x14ac:dyDescent="0.25">
      <c r="A137" s="141" t="s">
        <v>62</v>
      </c>
      <c r="B137" s="141" t="s">
        <v>280</v>
      </c>
      <c r="C137" s="141" t="s">
        <v>281</v>
      </c>
      <c r="D137" s="141" t="s">
        <v>303</v>
      </c>
      <c r="E137" s="80">
        <v>30</v>
      </c>
      <c r="F137" s="80">
        <v>30</v>
      </c>
      <c r="G137" s="80">
        <v>30</v>
      </c>
      <c r="H137" s="80">
        <v>15</v>
      </c>
      <c r="I137" s="80">
        <v>30</v>
      </c>
      <c r="J137" s="181" t="s">
        <v>311</v>
      </c>
    </row>
    <row r="138" spans="1:10" x14ac:dyDescent="0.25">
      <c r="A138" s="141" t="s">
        <v>62</v>
      </c>
      <c r="B138" s="141" t="s">
        <v>280</v>
      </c>
      <c r="C138" s="141" t="s">
        <v>281</v>
      </c>
      <c r="D138" s="141" t="s">
        <v>304</v>
      </c>
      <c r="E138" s="80">
        <v>30</v>
      </c>
      <c r="F138" s="80">
        <v>30</v>
      </c>
      <c r="G138" s="80">
        <v>30</v>
      </c>
      <c r="H138" s="80">
        <v>15</v>
      </c>
      <c r="I138" s="80">
        <v>30</v>
      </c>
      <c r="J138" s="181" t="s">
        <v>311</v>
      </c>
    </row>
    <row r="139" spans="1:10" x14ac:dyDescent="0.25">
      <c r="A139" s="141" t="s">
        <v>62</v>
      </c>
      <c r="B139" s="141" t="s">
        <v>280</v>
      </c>
      <c r="C139" s="141" t="s">
        <v>281</v>
      </c>
      <c r="D139" s="141" t="s">
        <v>305</v>
      </c>
      <c r="E139" s="80">
        <v>30</v>
      </c>
      <c r="F139" s="80">
        <v>30</v>
      </c>
      <c r="G139" s="80">
        <v>30</v>
      </c>
      <c r="H139" s="80">
        <v>15</v>
      </c>
      <c r="I139" s="80">
        <v>30</v>
      </c>
      <c r="J139" s="181" t="s">
        <v>311</v>
      </c>
    </row>
    <row r="140" spans="1:10" x14ac:dyDescent="0.25">
      <c r="A140" s="141" t="s">
        <v>62</v>
      </c>
      <c r="B140" s="141" t="s">
        <v>280</v>
      </c>
      <c r="C140" s="141" t="s">
        <v>281</v>
      </c>
      <c r="D140" s="141" t="s">
        <v>306</v>
      </c>
      <c r="E140" s="80">
        <v>30</v>
      </c>
      <c r="F140" s="80">
        <v>30</v>
      </c>
      <c r="G140" s="80">
        <v>30</v>
      </c>
      <c r="H140" s="80">
        <v>15</v>
      </c>
      <c r="I140" s="80">
        <v>30</v>
      </c>
      <c r="J140" s="181" t="s">
        <v>311</v>
      </c>
    </row>
    <row r="141" spans="1:10" ht="15.75" x14ac:dyDescent="0.25">
      <c r="A141" s="141" t="s">
        <v>62</v>
      </c>
      <c r="B141" s="141" t="s">
        <v>280</v>
      </c>
      <c r="C141" s="174" t="s">
        <v>307</v>
      </c>
      <c r="D141" s="141" t="s">
        <v>229</v>
      </c>
      <c r="E141" s="80">
        <v>30</v>
      </c>
      <c r="F141" s="80">
        <v>30</v>
      </c>
      <c r="G141" s="80">
        <v>30</v>
      </c>
      <c r="H141" s="80">
        <v>30</v>
      </c>
      <c r="I141" s="80">
        <v>30</v>
      </c>
      <c r="J141" s="181" t="s">
        <v>311</v>
      </c>
    </row>
    <row r="142" spans="1:10" ht="15.75" x14ac:dyDescent="0.25">
      <c r="A142" s="141" t="s">
        <v>62</v>
      </c>
      <c r="B142" s="141" t="s">
        <v>280</v>
      </c>
      <c r="C142" s="174" t="s">
        <v>307</v>
      </c>
      <c r="D142" s="141" t="s">
        <v>222</v>
      </c>
      <c r="E142" s="80">
        <v>30</v>
      </c>
      <c r="F142" s="80">
        <v>30</v>
      </c>
      <c r="G142" s="80">
        <v>30</v>
      </c>
      <c r="H142" s="80">
        <v>30</v>
      </c>
      <c r="I142" s="80">
        <v>30</v>
      </c>
      <c r="J142" s="181" t="s">
        <v>311</v>
      </c>
    </row>
    <row r="143" spans="1:10" ht="15.75" x14ac:dyDescent="0.25">
      <c r="A143" s="141" t="s">
        <v>62</v>
      </c>
      <c r="B143" s="141" t="s">
        <v>280</v>
      </c>
      <c r="C143" s="174" t="s">
        <v>307</v>
      </c>
      <c r="D143" s="141" t="s">
        <v>224</v>
      </c>
      <c r="E143" s="80">
        <v>30</v>
      </c>
      <c r="F143" s="80">
        <v>30</v>
      </c>
      <c r="G143" s="80">
        <v>30</v>
      </c>
      <c r="H143" s="80">
        <v>30</v>
      </c>
      <c r="I143" s="80">
        <v>30</v>
      </c>
      <c r="J143" s="181" t="s">
        <v>311</v>
      </c>
    </row>
    <row r="144" spans="1:10" ht="15.75" x14ac:dyDescent="0.25">
      <c r="A144" s="141" t="s">
        <v>62</v>
      </c>
      <c r="B144" s="141" t="s">
        <v>280</v>
      </c>
      <c r="C144" s="174" t="s">
        <v>307</v>
      </c>
      <c r="D144" s="141" t="s">
        <v>225</v>
      </c>
      <c r="E144" s="80">
        <v>30</v>
      </c>
      <c r="F144" s="80">
        <v>30</v>
      </c>
      <c r="G144" s="80">
        <v>30</v>
      </c>
      <c r="H144" s="80">
        <v>30</v>
      </c>
      <c r="I144" s="80">
        <v>30</v>
      </c>
      <c r="J144" s="181" t="s">
        <v>311</v>
      </c>
    </row>
    <row r="145" spans="1:10" x14ac:dyDescent="0.25">
      <c r="A145" s="141" t="s">
        <v>62</v>
      </c>
      <c r="B145" s="141" t="s">
        <v>280</v>
      </c>
      <c r="C145" s="141" t="s">
        <v>280</v>
      </c>
      <c r="D145" s="141" t="s">
        <v>268</v>
      </c>
      <c r="E145" s="80">
        <v>30</v>
      </c>
      <c r="F145" s="80">
        <v>30</v>
      </c>
      <c r="G145" s="80">
        <v>30</v>
      </c>
      <c r="H145" s="80">
        <v>30</v>
      </c>
      <c r="I145" s="80">
        <v>30</v>
      </c>
      <c r="J145" s="181" t="s">
        <v>311</v>
      </c>
    </row>
    <row r="146" spans="1:10" x14ac:dyDescent="0.25">
      <c r="A146" s="141" t="s">
        <v>63</v>
      </c>
      <c r="B146" s="141" t="s">
        <v>269</v>
      </c>
      <c r="C146" s="141" t="s">
        <v>270</v>
      </c>
      <c r="D146" s="141" t="s">
        <v>271</v>
      </c>
      <c r="E146" s="80">
        <v>40</v>
      </c>
      <c r="F146" s="80">
        <v>40</v>
      </c>
      <c r="G146" s="80">
        <v>40</v>
      </c>
      <c r="H146" s="80">
        <v>40</v>
      </c>
      <c r="I146" s="80">
        <v>40</v>
      </c>
      <c r="J146" s="181" t="s">
        <v>311</v>
      </c>
    </row>
    <row r="147" spans="1:10" x14ac:dyDescent="0.25">
      <c r="A147" s="141" t="s">
        <v>63</v>
      </c>
      <c r="B147" s="141" t="s">
        <v>269</v>
      </c>
      <c r="C147" s="141" t="s">
        <v>270</v>
      </c>
      <c r="D147" s="141" t="s">
        <v>273</v>
      </c>
      <c r="E147" s="80">
        <v>40</v>
      </c>
      <c r="F147" s="80">
        <v>40</v>
      </c>
      <c r="G147" s="80">
        <v>40</v>
      </c>
      <c r="H147" s="80">
        <v>40</v>
      </c>
      <c r="I147" s="80">
        <v>40</v>
      </c>
      <c r="J147" s="181" t="s">
        <v>311</v>
      </c>
    </row>
    <row r="148" spans="1:10" x14ac:dyDescent="0.25">
      <c r="A148" s="141" t="s">
        <v>63</v>
      </c>
      <c r="B148" s="141" t="s">
        <v>269</v>
      </c>
      <c r="C148" s="141" t="s">
        <v>270</v>
      </c>
      <c r="D148" s="141" t="s">
        <v>274</v>
      </c>
      <c r="E148" s="80">
        <v>40</v>
      </c>
      <c r="F148" s="80">
        <v>40</v>
      </c>
      <c r="G148" s="80">
        <v>40</v>
      </c>
      <c r="H148" s="80">
        <v>40</v>
      </c>
      <c r="I148" s="80">
        <v>40</v>
      </c>
      <c r="J148" s="181" t="s">
        <v>311</v>
      </c>
    </row>
    <row r="149" spans="1:10" x14ac:dyDescent="0.25">
      <c r="A149" s="141" t="s">
        <v>63</v>
      </c>
      <c r="B149" s="141" t="s">
        <v>269</v>
      </c>
      <c r="C149" s="141" t="s">
        <v>270</v>
      </c>
      <c r="D149" s="141" t="s">
        <v>275</v>
      </c>
      <c r="E149" s="80">
        <v>40</v>
      </c>
      <c r="F149" s="80">
        <v>40</v>
      </c>
      <c r="G149" s="80">
        <v>40</v>
      </c>
      <c r="H149" s="80">
        <v>40</v>
      </c>
      <c r="I149" s="80">
        <v>40</v>
      </c>
      <c r="J149" s="181" t="s">
        <v>311</v>
      </c>
    </row>
    <row r="150" spans="1:10" x14ac:dyDescent="0.25">
      <c r="A150" s="141" t="s">
        <v>63</v>
      </c>
      <c r="B150" s="141" t="s">
        <v>269</v>
      </c>
      <c r="C150" s="141" t="s">
        <v>276</v>
      </c>
      <c r="D150" s="141" t="s">
        <v>67</v>
      </c>
      <c r="E150" s="80">
        <v>20</v>
      </c>
      <c r="F150" s="80">
        <v>20</v>
      </c>
      <c r="G150" s="80">
        <v>20</v>
      </c>
      <c r="H150" s="80">
        <v>20</v>
      </c>
      <c r="I150" s="80">
        <v>20</v>
      </c>
      <c r="J150" s="181" t="s">
        <v>311</v>
      </c>
    </row>
    <row r="151" spans="1:10" x14ac:dyDescent="0.25">
      <c r="A151" s="141" t="s">
        <v>63</v>
      </c>
      <c r="B151" s="141" t="s">
        <v>269</v>
      </c>
      <c r="C151" s="141" t="s">
        <v>276</v>
      </c>
      <c r="D151" s="141" t="s">
        <v>68</v>
      </c>
      <c r="E151" s="80">
        <v>20</v>
      </c>
      <c r="F151" s="80">
        <v>20</v>
      </c>
      <c r="G151" s="80">
        <v>20</v>
      </c>
      <c r="H151" s="80">
        <v>20</v>
      </c>
      <c r="I151" s="80">
        <v>20</v>
      </c>
      <c r="J151" s="181" t="s">
        <v>311</v>
      </c>
    </row>
    <row r="152" spans="1:10" x14ac:dyDescent="0.25">
      <c r="A152" s="141" t="s">
        <v>63</v>
      </c>
      <c r="B152" s="141" t="s">
        <v>269</v>
      </c>
      <c r="C152" s="141" t="s">
        <v>276</v>
      </c>
      <c r="D152" s="141" t="s">
        <v>69</v>
      </c>
      <c r="E152" s="80">
        <v>20</v>
      </c>
      <c r="F152" s="80">
        <v>20</v>
      </c>
      <c r="G152" s="80">
        <v>20</v>
      </c>
      <c r="H152" s="80">
        <v>20</v>
      </c>
      <c r="I152" s="80">
        <v>20</v>
      </c>
      <c r="J152" s="181" t="s">
        <v>311</v>
      </c>
    </row>
    <row r="153" spans="1:10" x14ac:dyDescent="0.25">
      <c r="A153" s="141" t="s">
        <v>63</v>
      </c>
      <c r="B153" s="141" t="s">
        <v>269</v>
      </c>
      <c r="C153" s="141" t="s">
        <v>276</v>
      </c>
      <c r="D153" s="141" t="s">
        <v>70</v>
      </c>
      <c r="E153" s="80">
        <v>20</v>
      </c>
      <c r="F153" s="80">
        <v>20</v>
      </c>
      <c r="G153" s="80">
        <v>20</v>
      </c>
      <c r="H153" s="80">
        <v>20</v>
      </c>
      <c r="I153" s="80">
        <v>20</v>
      </c>
      <c r="J153" s="181" t="s">
        <v>311</v>
      </c>
    </row>
    <row r="154" spans="1:10" x14ac:dyDescent="0.25">
      <c r="A154" s="141" t="s">
        <v>63</v>
      </c>
      <c r="B154" s="141" t="s">
        <v>269</v>
      </c>
      <c r="C154" s="141" t="s">
        <v>276</v>
      </c>
      <c r="D154" s="141" t="s">
        <v>71</v>
      </c>
      <c r="E154" s="80">
        <v>20</v>
      </c>
      <c r="F154" s="80">
        <v>20</v>
      </c>
      <c r="G154" s="80">
        <v>20</v>
      </c>
      <c r="H154" s="80">
        <v>20</v>
      </c>
      <c r="I154" s="80">
        <v>20</v>
      </c>
      <c r="J154" s="181" t="s">
        <v>311</v>
      </c>
    </row>
    <row r="155" spans="1:10" x14ac:dyDescent="0.25">
      <c r="A155" s="141" t="s">
        <v>63</v>
      </c>
      <c r="B155" s="141" t="s">
        <v>269</v>
      </c>
      <c r="C155" s="141" t="s">
        <v>276</v>
      </c>
      <c r="D155" s="141" t="s">
        <v>72</v>
      </c>
      <c r="E155" s="80">
        <v>20</v>
      </c>
      <c r="F155" s="80">
        <v>20</v>
      </c>
      <c r="G155" s="80">
        <v>20</v>
      </c>
      <c r="H155" s="80">
        <v>20</v>
      </c>
      <c r="I155" s="80">
        <v>20</v>
      </c>
      <c r="J155" s="181" t="s">
        <v>311</v>
      </c>
    </row>
    <row r="156" spans="1:10" x14ac:dyDescent="0.25">
      <c r="A156" s="141" t="s">
        <v>63</v>
      </c>
      <c r="B156" s="141" t="s">
        <v>269</v>
      </c>
      <c r="C156" s="141" t="s">
        <v>276</v>
      </c>
      <c r="D156" s="141" t="s">
        <v>73</v>
      </c>
      <c r="E156" s="80">
        <v>20</v>
      </c>
      <c r="F156" s="80">
        <v>20</v>
      </c>
      <c r="G156" s="80">
        <v>20</v>
      </c>
      <c r="H156" s="80">
        <v>20</v>
      </c>
      <c r="I156" s="80">
        <v>20</v>
      </c>
      <c r="J156" s="181" t="s">
        <v>311</v>
      </c>
    </row>
    <row r="157" spans="1:10" x14ac:dyDescent="0.25">
      <c r="A157" s="141" t="s">
        <v>63</v>
      </c>
      <c r="B157" s="141" t="s">
        <v>269</v>
      </c>
      <c r="C157" s="141" t="s">
        <v>276</v>
      </c>
      <c r="D157" s="141" t="s">
        <v>74</v>
      </c>
      <c r="E157" s="80">
        <v>20</v>
      </c>
      <c r="F157" s="80">
        <v>20</v>
      </c>
      <c r="G157" s="80">
        <v>20</v>
      </c>
      <c r="H157" s="80">
        <v>20</v>
      </c>
      <c r="I157" s="80">
        <v>20</v>
      </c>
      <c r="J157" s="181" t="s">
        <v>311</v>
      </c>
    </row>
    <row r="158" spans="1:10" x14ac:dyDescent="0.25">
      <c r="A158" s="141" t="s">
        <v>63</v>
      </c>
      <c r="B158" s="141" t="s">
        <v>269</v>
      </c>
      <c r="C158" s="141" t="s">
        <v>276</v>
      </c>
      <c r="D158" s="141" t="s">
        <v>75</v>
      </c>
      <c r="E158" s="80">
        <v>20</v>
      </c>
      <c r="F158" s="80">
        <v>20</v>
      </c>
      <c r="G158" s="80">
        <v>20</v>
      </c>
      <c r="H158" s="80">
        <v>20</v>
      </c>
      <c r="I158" s="80">
        <v>20</v>
      </c>
      <c r="J158" s="181" t="s">
        <v>311</v>
      </c>
    </row>
    <row r="159" spans="1:10" x14ac:dyDescent="0.25">
      <c r="A159" s="141" t="s">
        <v>63</v>
      </c>
      <c r="B159" s="141" t="s">
        <v>10</v>
      </c>
      <c r="C159" s="141" t="s">
        <v>10</v>
      </c>
      <c r="D159" s="141" t="s">
        <v>278</v>
      </c>
      <c r="E159" s="80">
        <v>50</v>
      </c>
      <c r="F159" s="80">
        <v>50</v>
      </c>
      <c r="G159" s="80">
        <v>50</v>
      </c>
      <c r="H159" s="80">
        <v>60</v>
      </c>
      <c r="I159" s="80">
        <v>50</v>
      </c>
      <c r="J159" s="181" t="s">
        <v>311</v>
      </c>
    </row>
    <row r="160" spans="1:10" x14ac:dyDescent="0.25">
      <c r="A160" s="141" t="s">
        <v>63</v>
      </c>
      <c r="B160" s="141" t="s">
        <v>10</v>
      </c>
      <c r="C160" s="141" t="s">
        <v>10</v>
      </c>
      <c r="D160" s="141" t="s">
        <v>279</v>
      </c>
      <c r="E160" s="80">
        <v>50</v>
      </c>
      <c r="F160" s="80">
        <v>50</v>
      </c>
      <c r="G160" s="80">
        <v>50</v>
      </c>
      <c r="H160" s="80">
        <v>60</v>
      </c>
      <c r="I160" s="80">
        <v>50</v>
      </c>
      <c r="J160" s="181" t="s">
        <v>311</v>
      </c>
    </row>
    <row r="161" spans="1:10" x14ac:dyDescent="0.25">
      <c r="A161" s="141" t="s">
        <v>63</v>
      </c>
      <c r="B161" s="141" t="s">
        <v>8</v>
      </c>
      <c r="C161" s="141" t="s">
        <v>8</v>
      </c>
      <c r="D161" s="141" t="s">
        <v>8</v>
      </c>
      <c r="E161" s="80">
        <v>40</v>
      </c>
      <c r="F161" s="80">
        <v>40</v>
      </c>
      <c r="G161" s="80">
        <v>40</v>
      </c>
      <c r="H161" s="80">
        <v>40</v>
      </c>
      <c r="I161" s="80">
        <v>40</v>
      </c>
      <c r="J161" s="181" t="s">
        <v>311</v>
      </c>
    </row>
    <row r="162" spans="1:10" x14ac:dyDescent="0.25">
      <c r="A162" s="141" t="s">
        <v>63</v>
      </c>
      <c r="B162" s="141" t="s">
        <v>7</v>
      </c>
      <c r="C162" s="141" t="s">
        <v>7</v>
      </c>
      <c r="D162" s="141" t="s">
        <v>7</v>
      </c>
      <c r="E162" s="80">
        <v>15</v>
      </c>
      <c r="F162" s="80">
        <v>15</v>
      </c>
      <c r="G162" s="80">
        <v>15</v>
      </c>
      <c r="H162" s="80">
        <v>15</v>
      </c>
      <c r="I162" s="80">
        <v>15</v>
      </c>
      <c r="J162" s="181" t="s">
        <v>311</v>
      </c>
    </row>
    <row r="163" spans="1:10" x14ac:dyDescent="0.25">
      <c r="A163" s="141" t="s">
        <v>63</v>
      </c>
      <c r="B163" s="141" t="s">
        <v>9</v>
      </c>
      <c r="C163" s="141" t="s">
        <v>266</v>
      </c>
      <c r="D163" s="141" t="s">
        <v>266</v>
      </c>
      <c r="E163" s="80">
        <v>1</v>
      </c>
      <c r="F163" s="80">
        <v>1</v>
      </c>
      <c r="G163" s="80">
        <v>1</v>
      </c>
      <c r="H163" s="80">
        <v>1</v>
      </c>
      <c r="I163" s="80">
        <v>1</v>
      </c>
      <c r="J163" s="181" t="s">
        <v>311</v>
      </c>
    </row>
    <row r="164" spans="1:10" x14ac:dyDescent="0.25">
      <c r="A164" s="141" t="s">
        <v>63</v>
      </c>
      <c r="B164" s="141" t="s">
        <v>9</v>
      </c>
      <c r="C164" s="141" t="s">
        <v>268</v>
      </c>
      <c r="D164" s="141" t="s">
        <v>268</v>
      </c>
      <c r="E164" s="80">
        <v>1</v>
      </c>
      <c r="F164" s="80">
        <v>1</v>
      </c>
      <c r="G164" s="80">
        <v>1</v>
      </c>
      <c r="H164" s="80">
        <v>1</v>
      </c>
      <c r="I164" s="80">
        <v>1</v>
      </c>
      <c r="J164" s="181" t="s">
        <v>312</v>
      </c>
    </row>
    <row r="165" spans="1:10" x14ac:dyDescent="0.25">
      <c r="A165" s="141" t="s">
        <v>63</v>
      </c>
      <c r="B165" s="141" t="s">
        <v>280</v>
      </c>
      <c r="C165" s="141" t="s">
        <v>281</v>
      </c>
      <c r="D165" s="141" t="s">
        <v>282</v>
      </c>
      <c r="E165" s="80">
        <v>30</v>
      </c>
      <c r="F165" s="80">
        <v>30</v>
      </c>
      <c r="G165" s="80">
        <v>30</v>
      </c>
      <c r="H165" s="80">
        <v>15</v>
      </c>
      <c r="I165" s="80">
        <v>30</v>
      </c>
      <c r="J165" s="181" t="s">
        <v>311</v>
      </c>
    </row>
    <row r="166" spans="1:10" x14ac:dyDescent="0.25">
      <c r="A166" s="141" t="s">
        <v>63</v>
      </c>
      <c r="B166" s="141" t="s">
        <v>280</v>
      </c>
      <c r="C166" s="141" t="s">
        <v>281</v>
      </c>
      <c r="D166" s="141" t="s">
        <v>284</v>
      </c>
      <c r="E166" s="80">
        <v>30</v>
      </c>
      <c r="F166" s="80">
        <v>30</v>
      </c>
      <c r="G166" s="80">
        <v>30</v>
      </c>
      <c r="H166" s="80">
        <v>15</v>
      </c>
      <c r="I166" s="80">
        <v>30</v>
      </c>
      <c r="J166" s="181" t="s">
        <v>311</v>
      </c>
    </row>
    <row r="167" spans="1:10" x14ac:dyDescent="0.25">
      <c r="A167" s="141" t="s">
        <v>63</v>
      </c>
      <c r="B167" s="141" t="s">
        <v>280</v>
      </c>
      <c r="C167" s="141" t="s">
        <v>281</v>
      </c>
      <c r="D167" s="141" t="s">
        <v>285</v>
      </c>
      <c r="E167" s="80">
        <v>30</v>
      </c>
      <c r="F167" s="80">
        <v>30</v>
      </c>
      <c r="G167" s="80">
        <v>30</v>
      </c>
      <c r="H167" s="80">
        <v>15</v>
      </c>
      <c r="I167" s="80">
        <v>30</v>
      </c>
      <c r="J167" s="181" t="s">
        <v>311</v>
      </c>
    </row>
    <row r="168" spans="1:10" x14ac:dyDescent="0.25">
      <c r="A168" s="141" t="s">
        <v>63</v>
      </c>
      <c r="B168" s="141" t="s">
        <v>280</v>
      </c>
      <c r="C168" s="141" t="s">
        <v>281</v>
      </c>
      <c r="D168" s="141" t="s">
        <v>286</v>
      </c>
      <c r="E168" s="80">
        <v>30</v>
      </c>
      <c r="F168" s="80">
        <v>30</v>
      </c>
      <c r="G168" s="80">
        <v>30</v>
      </c>
      <c r="H168" s="80">
        <v>15</v>
      </c>
      <c r="I168" s="80">
        <v>30</v>
      </c>
      <c r="J168" s="181" t="s">
        <v>311</v>
      </c>
    </row>
    <row r="169" spans="1:10" x14ac:dyDescent="0.25">
      <c r="A169" s="141" t="s">
        <v>63</v>
      </c>
      <c r="B169" s="141" t="s">
        <v>280</v>
      </c>
      <c r="C169" s="141" t="s">
        <v>281</v>
      </c>
      <c r="D169" s="141" t="s">
        <v>287</v>
      </c>
      <c r="E169" s="80">
        <v>30</v>
      </c>
      <c r="F169" s="80">
        <v>30</v>
      </c>
      <c r="G169" s="80">
        <v>30</v>
      </c>
      <c r="H169" s="80">
        <v>15</v>
      </c>
      <c r="I169" s="80">
        <v>30</v>
      </c>
      <c r="J169" s="181" t="s">
        <v>311</v>
      </c>
    </row>
    <row r="170" spans="1:10" x14ac:dyDescent="0.25">
      <c r="A170" s="141" t="s">
        <v>63</v>
      </c>
      <c r="B170" s="141" t="s">
        <v>280</v>
      </c>
      <c r="C170" s="141" t="s">
        <v>281</v>
      </c>
      <c r="D170" s="141" t="s">
        <v>288</v>
      </c>
      <c r="E170" s="80">
        <v>30</v>
      </c>
      <c r="F170" s="80">
        <v>30</v>
      </c>
      <c r="G170" s="80">
        <v>30</v>
      </c>
      <c r="H170" s="80">
        <v>15</v>
      </c>
      <c r="I170" s="80">
        <v>30</v>
      </c>
      <c r="J170" s="181" t="s">
        <v>311</v>
      </c>
    </row>
    <row r="171" spans="1:10" x14ac:dyDescent="0.25">
      <c r="A171" s="141" t="s">
        <v>63</v>
      </c>
      <c r="B171" s="141" t="s">
        <v>280</v>
      </c>
      <c r="C171" s="141" t="s">
        <v>281</v>
      </c>
      <c r="D171" s="141" t="s">
        <v>289</v>
      </c>
      <c r="E171" s="80">
        <v>30</v>
      </c>
      <c r="F171" s="80">
        <v>30</v>
      </c>
      <c r="G171" s="80">
        <v>30</v>
      </c>
      <c r="H171" s="80">
        <v>15</v>
      </c>
      <c r="I171" s="80">
        <v>30</v>
      </c>
      <c r="J171" s="181" t="s">
        <v>311</v>
      </c>
    </row>
    <row r="172" spans="1:10" x14ac:dyDescent="0.25">
      <c r="A172" s="141" t="s">
        <v>63</v>
      </c>
      <c r="B172" s="141" t="s">
        <v>280</v>
      </c>
      <c r="C172" s="141" t="s">
        <v>281</v>
      </c>
      <c r="D172" s="141" t="s">
        <v>290</v>
      </c>
      <c r="E172" s="80">
        <v>30</v>
      </c>
      <c r="F172" s="80">
        <v>30</v>
      </c>
      <c r="G172" s="80">
        <v>30</v>
      </c>
      <c r="H172" s="80">
        <v>15</v>
      </c>
      <c r="I172" s="80">
        <v>30</v>
      </c>
      <c r="J172" s="181" t="s">
        <v>311</v>
      </c>
    </row>
    <row r="173" spans="1:10" x14ac:dyDescent="0.25">
      <c r="A173" s="141" t="s">
        <v>63</v>
      </c>
      <c r="B173" s="141" t="s">
        <v>280</v>
      </c>
      <c r="C173" s="141" t="s">
        <v>281</v>
      </c>
      <c r="D173" s="141" t="s">
        <v>291</v>
      </c>
      <c r="E173" s="80">
        <v>30</v>
      </c>
      <c r="F173" s="80">
        <v>30</v>
      </c>
      <c r="G173" s="80">
        <v>30</v>
      </c>
      <c r="H173" s="80">
        <v>15</v>
      </c>
      <c r="I173" s="80">
        <v>30</v>
      </c>
      <c r="J173" s="181" t="s">
        <v>311</v>
      </c>
    </row>
    <row r="174" spans="1:10" x14ac:dyDescent="0.25">
      <c r="A174" s="141" t="s">
        <v>63</v>
      </c>
      <c r="B174" s="141" t="s">
        <v>280</v>
      </c>
      <c r="C174" s="141" t="s">
        <v>281</v>
      </c>
      <c r="D174" s="141" t="s">
        <v>292</v>
      </c>
      <c r="E174" s="80">
        <v>30</v>
      </c>
      <c r="F174" s="80">
        <v>30</v>
      </c>
      <c r="G174" s="80">
        <v>30</v>
      </c>
      <c r="H174" s="80">
        <v>15</v>
      </c>
      <c r="I174" s="80">
        <v>30</v>
      </c>
      <c r="J174" s="181" t="s">
        <v>311</v>
      </c>
    </row>
    <row r="175" spans="1:10" x14ac:dyDescent="0.25">
      <c r="A175" s="141" t="s">
        <v>63</v>
      </c>
      <c r="B175" s="141" t="s">
        <v>280</v>
      </c>
      <c r="C175" s="141" t="s">
        <v>281</v>
      </c>
      <c r="D175" s="141" t="s">
        <v>293</v>
      </c>
      <c r="E175" s="80">
        <v>30</v>
      </c>
      <c r="F175" s="80">
        <v>30</v>
      </c>
      <c r="G175" s="80">
        <v>30</v>
      </c>
      <c r="H175" s="80">
        <v>15</v>
      </c>
      <c r="I175" s="80">
        <v>30</v>
      </c>
      <c r="J175" s="181" t="s">
        <v>311</v>
      </c>
    </row>
    <row r="176" spans="1:10" x14ac:dyDescent="0.25">
      <c r="A176" s="141" t="s">
        <v>63</v>
      </c>
      <c r="B176" s="141" t="s">
        <v>280</v>
      </c>
      <c r="C176" s="141" t="s">
        <v>281</v>
      </c>
      <c r="D176" s="141" t="s">
        <v>294</v>
      </c>
      <c r="E176" s="80">
        <v>30</v>
      </c>
      <c r="F176" s="80">
        <v>30</v>
      </c>
      <c r="G176" s="80">
        <v>30</v>
      </c>
      <c r="H176" s="80">
        <v>15</v>
      </c>
      <c r="I176" s="80">
        <v>30</v>
      </c>
      <c r="J176" s="181" t="s">
        <v>311</v>
      </c>
    </row>
    <row r="177" spans="1:10" x14ac:dyDescent="0.25">
      <c r="A177" s="141" t="s">
        <v>63</v>
      </c>
      <c r="B177" s="141" t="s">
        <v>280</v>
      </c>
      <c r="C177" s="141" t="s">
        <v>281</v>
      </c>
      <c r="D177" s="141" t="s">
        <v>295</v>
      </c>
      <c r="E177" s="80">
        <v>30</v>
      </c>
      <c r="F177" s="80">
        <v>30</v>
      </c>
      <c r="G177" s="80">
        <v>30</v>
      </c>
      <c r="H177" s="80">
        <v>15</v>
      </c>
      <c r="I177" s="80">
        <v>30</v>
      </c>
      <c r="J177" s="181" t="s">
        <v>311</v>
      </c>
    </row>
    <row r="178" spans="1:10" x14ac:dyDescent="0.25">
      <c r="A178" s="141" t="s">
        <v>63</v>
      </c>
      <c r="B178" s="141" t="s">
        <v>280</v>
      </c>
      <c r="C178" s="141" t="s">
        <v>281</v>
      </c>
      <c r="D178" s="141" t="s">
        <v>296</v>
      </c>
      <c r="E178" s="80">
        <v>30</v>
      </c>
      <c r="F178" s="80">
        <v>30</v>
      </c>
      <c r="G178" s="80">
        <v>30</v>
      </c>
      <c r="H178" s="80">
        <v>15</v>
      </c>
      <c r="I178" s="80">
        <v>30</v>
      </c>
      <c r="J178" s="181" t="s">
        <v>311</v>
      </c>
    </row>
    <row r="179" spans="1:10" x14ac:dyDescent="0.25">
      <c r="A179" s="141" t="s">
        <v>63</v>
      </c>
      <c r="B179" s="141" t="s">
        <v>280</v>
      </c>
      <c r="C179" s="141" t="s">
        <v>281</v>
      </c>
      <c r="D179" s="141" t="s">
        <v>297</v>
      </c>
      <c r="E179" s="80">
        <v>30</v>
      </c>
      <c r="F179" s="80">
        <v>30</v>
      </c>
      <c r="G179" s="80">
        <v>30</v>
      </c>
      <c r="H179" s="80">
        <v>15</v>
      </c>
      <c r="I179" s="80">
        <v>30</v>
      </c>
      <c r="J179" s="181" t="s">
        <v>311</v>
      </c>
    </row>
    <row r="180" spans="1:10" x14ac:dyDescent="0.25">
      <c r="A180" s="141" t="s">
        <v>63</v>
      </c>
      <c r="B180" s="141" t="s">
        <v>280</v>
      </c>
      <c r="C180" s="141" t="s">
        <v>281</v>
      </c>
      <c r="D180" s="141" t="s">
        <v>298</v>
      </c>
      <c r="E180" s="80">
        <v>30</v>
      </c>
      <c r="F180" s="80">
        <v>30</v>
      </c>
      <c r="G180" s="80">
        <v>30</v>
      </c>
      <c r="H180" s="80">
        <v>15</v>
      </c>
      <c r="I180" s="80">
        <v>30</v>
      </c>
      <c r="J180" s="181" t="s">
        <v>311</v>
      </c>
    </row>
    <row r="181" spans="1:10" x14ac:dyDescent="0.25">
      <c r="A181" s="141" t="s">
        <v>63</v>
      </c>
      <c r="B181" s="141" t="s">
        <v>280</v>
      </c>
      <c r="C181" s="141" t="s">
        <v>281</v>
      </c>
      <c r="D181" s="141" t="s">
        <v>299</v>
      </c>
      <c r="E181" s="80">
        <v>30</v>
      </c>
      <c r="F181" s="80">
        <v>30</v>
      </c>
      <c r="G181" s="80">
        <v>30</v>
      </c>
      <c r="H181" s="80">
        <v>15</v>
      </c>
      <c r="I181" s="80">
        <v>30</v>
      </c>
      <c r="J181" s="181" t="s">
        <v>311</v>
      </c>
    </row>
    <row r="182" spans="1:10" x14ac:dyDescent="0.25">
      <c r="A182" s="141" t="s">
        <v>63</v>
      </c>
      <c r="B182" s="141" t="s">
        <v>280</v>
      </c>
      <c r="C182" s="141" t="s">
        <v>281</v>
      </c>
      <c r="D182" s="141" t="s">
        <v>300</v>
      </c>
      <c r="E182" s="80">
        <v>30</v>
      </c>
      <c r="F182" s="80">
        <v>30</v>
      </c>
      <c r="G182" s="80">
        <v>30</v>
      </c>
      <c r="H182" s="80">
        <v>15</v>
      </c>
      <c r="I182" s="80">
        <v>30</v>
      </c>
      <c r="J182" s="181" t="s">
        <v>311</v>
      </c>
    </row>
    <row r="183" spans="1:10" x14ac:dyDescent="0.25">
      <c r="A183" s="141" t="s">
        <v>63</v>
      </c>
      <c r="B183" s="141" t="s">
        <v>280</v>
      </c>
      <c r="C183" s="141" t="s">
        <v>281</v>
      </c>
      <c r="D183" s="141" t="s">
        <v>301</v>
      </c>
      <c r="E183" s="80">
        <v>30</v>
      </c>
      <c r="F183" s="80">
        <v>30</v>
      </c>
      <c r="G183" s="80">
        <v>30</v>
      </c>
      <c r="H183" s="80">
        <v>15</v>
      </c>
      <c r="I183" s="80">
        <v>30</v>
      </c>
      <c r="J183" s="181" t="s">
        <v>311</v>
      </c>
    </row>
    <row r="184" spans="1:10" x14ac:dyDescent="0.25">
      <c r="A184" s="141" t="s">
        <v>63</v>
      </c>
      <c r="B184" s="141" t="s">
        <v>280</v>
      </c>
      <c r="C184" s="141" t="s">
        <v>281</v>
      </c>
      <c r="D184" s="141" t="s">
        <v>302</v>
      </c>
      <c r="E184" s="80">
        <v>30</v>
      </c>
      <c r="F184" s="80">
        <v>30</v>
      </c>
      <c r="G184" s="80">
        <v>30</v>
      </c>
      <c r="H184" s="80">
        <v>15</v>
      </c>
      <c r="I184" s="80">
        <v>30</v>
      </c>
      <c r="J184" s="181" t="s">
        <v>311</v>
      </c>
    </row>
    <row r="185" spans="1:10" x14ac:dyDescent="0.25">
      <c r="A185" s="141" t="s">
        <v>63</v>
      </c>
      <c r="B185" s="141" t="s">
        <v>280</v>
      </c>
      <c r="C185" s="141" t="s">
        <v>281</v>
      </c>
      <c r="D185" s="141" t="s">
        <v>303</v>
      </c>
      <c r="E185" s="80">
        <v>30</v>
      </c>
      <c r="F185" s="80">
        <v>30</v>
      </c>
      <c r="G185" s="80">
        <v>30</v>
      </c>
      <c r="H185" s="80">
        <v>15</v>
      </c>
      <c r="I185" s="80">
        <v>30</v>
      </c>
      <c r="J185" s="181" t="s">
        <v>311</v>
      </c>
    </row>
    <row r="186" spans="1:10" x14ac:dyDescent="0.25">
      <c r="A186" s="141" t="s">
        <v>63</v>
      </c>
      <c r="B186" s="141" t="s">
        <v>280</v>
      </c>
      <c r="C186" s="141" t="s">
        <v>281</v>
      </c>
      <c r="D186" s="141" t="s">
        <v>304</v>
      </c>
      <c r="E186" s="80">
        <v>30</v>
      </c>
      <c r="F186" s="80">
        <v>30</v>
      </c>
      <c r="G186" s="80">
        <v>30</v>
      </c>
      <c r="H186" s="80">
        <v>15</v>
      </c>
      <c r="I186" s="80">
        <v>30</v>
      </c>
      <c r="J186" s="181" t="s">
        <v>311</v>
      </c>
    </row>
    <row r="187" spans="1:10" x14ac:dyDescent="0.25">
      <c r="A187" s="141" t="s">
        <v>63</v>
      </c>
      <c r="B187" s="141" t="s">
        <v>280</v>
      </c>
      <c r="C187" s="141" t="s">
        <v>281</v>
      </c>
      <c r="D187" s="141" t="s">
        <v>305</v>
      </c>
      <c r="E187" s="80">
        <v>30</v>
      </c>
      <c r="F187" s="80">
        <v>30</v>
      </c>
      <c r="G187" s="80">
        <v>30</v>
      </c>
      <c r="H187" s="80">
        <v>15</v>
      </c>
      <c r="I187" s="80">
        <v>30</v>
      </c>
      <c r="J187" s="181" t="s">
        <v>311</v>
      </c>
    </row>
    <row r="188" spans="1:10" x14ac:dyDescent="0.25">
      <c r="A188" s="141" t="s">
        <v>63</v>
      </c>
      <c r="B188" s="141" t="s">
        <v>280</v>
      </c>
      <c r="C188" s="141" t="s">
        <v>281</v>
      </c>
      <c r="D188" s="141" t="s">
        <v>306</v>
      </c>
      <c r="E188" s="80">
        <v>30</v>
      </c>
      <c r="F188" s="80">
        <v>30</v>
      </c>
      <c r="G188" s="80">
        <v>30</v>
      </c>
      <c r="H188" s="80">
        <v>15</v>
      </c>
      <c r="I188" s="80">
        <v>30</v>
      </c>
      <c r="J188" s="181" t="s">
        <v>311</v>
      </c>
    </row>
    <row r="189" spans="1:10" ht="15.75" x14ac:dyDescent="0.25">
      <c r="A189" s="141" t="s">
        <v>63</v>
      </c>
      <c r="B189" s="141" t="s">
        <v>280</v>
      </c>
      <c r="C189" s="174" t="s">
        <v>307</v>
      </c>
      <c r="D189" s="141" t="s">
        <v>229</v>
      </c>
      <c r="E189" s="80">
        <v>30</v>
      </c>
      <c r="F189" s="80">
        <v>30</v>
      </c>
      <c r="G189" s="80">
        <v>30</v>
      </c>
      <c r="H189" s="80">
        <v>30</v>
      </c>
      <c r="I189" s="80">
        <v>30</v>
      </c>
      <c r="J189" s="181" t="s">
        <v>311</v>
      </c>
    </row>
    <row r="190" spans="1:10" ht="15.75" x14ac:dyDescent="0.25">
      <c r="A190" s="141" t="s">
        <v>63</v>
      </c>
      <c r="B190" s="141" t="s">
        <v>280</v>
      </c>
      <c r="C190" s="174" t="s">
        <v>307</v>
      </c>
      <c r="D190" s="141" t="s">
        <v>222</v>
      </c>
      <c r="E190" s="80">
        <v>30</v>
      </c>
      <c r="F190" s="80">
        <v>30</v>
      </c>
      <c r="G190" s="80">
        <v>30</v>
      </c>
      <c r="H190" s="80">
        <v>30</v>
      </c>
      <c r="I190" s="80">
        <v>30</v>
      </c>
      <c r="J190" s="181" t="s">
        <v>311</v>
      </c>
    </row>
    <row r="191" spans="1:10" ht="15.75" x14ac:dyDescent="0.25">
      <c r="A191" s="141" t="s">
        <v>63</v>
      </c>
      <c r="B191" s="141" t="s">
        <v>280</v>
      </c>
      <c r="C191" s="174" t="s">
        <v>307</v>
      </c>
      <c r="D191" s="141" t="s">
        <v>224</v>
      </c>
      <c r="E191" s="80">
        <v>30</v>
      </c>
      <c r="F191" s="80">
        <v>30</v>
      </c>
      <c r="G191" s="80">
        <v>30</v>
      </c>
      <c r="H191" s="80">
        <v>30</v>
      </c>
      <c r="I191" s="80">
        <v>30</v>
      </c>
      <c r="J191" s="181" t="s">
        <v>311</v>
      </c>
    </row>
    <row r="192" spans="1:10" ht="15.75" x14ac:dyDescent="0.25">
      <c r="A192" s="141" t="s">
        <v>63</v>
      </c>
      <c r="B192" s="141" t="s">
        <v>280</v>
      </c>
      <c r="C192" s="174" t="s">
        <v>307</v>
      </c>
      <c r="D192" s="141" t="s">
        <v>225</v>
      </c>
      <c r="E192" s="80">
        <v>30</v>
      </c>
      <c r="F192" s="80">
        <v>30</v>
      </c>
      <c r="G192" s="80">
        <v>30</v>
      </c>
      <c r="H192" s="80">
        <v>30</v>
      </c>
      <c r="I192" s="80">
        <v>30</v>
      </c>
      <c r="J192" s="181" t="s">
        <v>311</v>
      </c>
    </row>
    <row r="193" spans="1:10" x14ac:dyDescent="0.25">
      <c r="A193" s="141" t="s">
        <v>63</v>
      </c>
      <c r="B193" s="141" t="s">
        <v>280</v>
      </c>
      <c r="C193" s="141" t="s">
        <v>280</v>
      </c>
      <c r="D193" s="141" t="s">
        <v>268</v>
      </c>
      <c r="E193" s="80">
        <v>30</v>
      </c>
      <c r="F193" s="80">
        <v>30</v>
      </c>
      <c r="G193" s="80">
        <v>30</v>
      </c>
      <c r="H193" s="80">
        <v>30</v>
      </c>
      <c r="I193" s="80">
        <v>30</v>
      </c>
      <c r="J193" s="181" t="s">
        <v>311</v>
      </c>
    </row>
    <row r="194" spans="1:10" x14ac:dyDescent="0.25">
      <c r="A194" s="141" t="s">
        <v>64</v>
      </c>
      <c r="B194" s="141" t="s">
        <v>269</v>
      </c>
      <c r="C194" s="141" t="s">
        <v>270</v>
      </c>
      <c r="D194" s="141" t="s">
        <v>271</v>
      </c>
      <c r="E194" s="80">
        <f>E50-E50*0.2</f>
        <v>32</v>
      </c>
      <c r="F194" s="80">
        <f t="shared" ref="F194:I194" si="4">F50-F50*0.2</f>
        <v>32</v>
      </c>
      <c r="G194" s="80">
        <f t="shared" si="4"/>
        <v>32</v>
      </c>
      <c r="H194" s="80">
        <f t="shared" si="4"/>
        <v>32</v>
      </c>
      <c r="I194" s="80">
        <f t="shared" si="4"/>
        <v>32</v>
      </c>
      <c r="J194" s="181" t="s">
        <v>313</v>
      </c>
    </row>
    <row r="195" spans="1:10" x14ac:dyDescent="0.25">
      <c r="A195" s="141" t="s">
        <v>64</v>
      </c>
      <c r="B195" s="141" t="s">
        <v>269</v>
      </c>
      <c r="C195" s="141" t="s">
        <v>270</v>
      </c>
      <c r="D195" s="141" t="s">
        <v>273</v>
      </c>
      <c r="E195" s="80">
        <f t="shared" ref="E195:I210" si="5">E51-E51*0.2</f>
        <v>32</v>
      </c>
      <c r="F195" s="80">
        <f t="shared" si="5"/>
        <v>32</v>
      </c>
      <c r="G195" s="80">
        <f t="shared" si="5"/>
        <v>32</v>
      </c>
      <c r="H195" s="80">
        <f t="shared" si="5"/>
        <v>32</v>
      </c>
      <c r="I195" s="80">
        <f t="shared" si="5"/>
        <v>32</v>
      </c>
      <c r="J195" s="181" t="s">
        <v>313</v>
      </c>
    </row>
    <row r="196" spans="1:10" x14ac:dyDescent="0.25">
      <c r="A196" s="141" t="s">
        <v>64</v>
      </c>
      <c r="B196" s="141" t="s">
        <v>269</v>
      </c>
      <c r="C196" s="141" t="s">
        <v>270</v>
      </c>
      <c r="D196" s="141" t="s">
        <v>274</v>
      </c>
      <c r="E196" s="80">
        <f t="shared" si="5"/>
        <v>32</v>
      </c>
      <c r="F196" s="80">
        <f t="shared" si="5"/>
        <v>32</v>
      </c>
      <c r="G196" s="80">
        <f t="shared" si="5"/>
        <v>32</v>
      </c>
      <c r="H196" s="80">
        <f t="shared" si="5"/>
        <v>32</v>
      </c>
      <c r="I196" s="80">
        <f t="shared" si="5"/>
        <v>32</v>
      </c>
      <c r="J196" s="181" t="s">
        <v>313</v>
      </c>
    </row>
    <row r="197" spans="1:10" x14ac:dyDescent="0.25">
      <c r="A197" s="141" t="s">
        <v>64</v>
      </c>
      <c r="B197" s="141" t="s">
        <v>269</v>
      </c>
      <c r="C197" s="141" t="s">
        <v>270</v>
      </c>
      <c r="D197" s="141" t="s">
        <v>275</v>
      </c>
      <c r="E197" s="80">
        <f t="shared" si="5"/>
        <v>32</v>
      </c>
      <c r="F197" s="80">
        <f t="shared" si="5"/>
        <v>32</v>
      </c>
      <c r="G197" s="80">
        <f t="shared" si="5"/>
        <v>32</v>
      </c>
      <c r="H197" s="80">
        <f t="shared" si="5"/>
        <v>32</v>
      </c>
      <c r="I197" s="80">
        <f t="shared" si="5"/>
        <v>32</v>
      </c>
      <c r="J197" s="181" t="s">
        <v>313</v>
      </c>
    </row>
    <row r="198" spans="1:10" x14ac:dyDescent="0.25">
      <c r="A198" s="141" t="s">
        <v>64</v>
      </c>
      <c r="B198" s="141" t="s">
        <v>269</v>
      </c>
      <c r="C198" s="141" t="s">
        <v>276</v>
      </c>
      <c r="D198" s="141" t="s">
        <v>67</v>
      </c>
      <c r="E198" s="80">
        <f t="shared" si="5"/>
        <v>16</v>
      </c>
      <c r="F198" s="80">
        <f t="shared" si="5"/>
        <v>16</v>
      </c>
      <c r="G198" s="80">
        <f t="shared" si="5"/>
        <v>16</v>
      </c>
      <c r="H198" s="80">
        <f t="shared" si="5"/>
        <v>16</v>
      </c>
      <c r="I198" s="80">
        <f t="shared" si="5"/>
        <v>16</v>
      </c>
      <c r="J198" s="181" t="s">
        <v>313</v>
      </c>
    </row>
    <row r="199" spans="1:10" x14ac:dyDescent="0.25">
      <c r="A199" s="141" t="s">
        <v>64</v>
      </c>
      <c r="B199" s="141" t="s">
        <v>269</v>
      </c>
      <c r="C199" s="141" t="s">
        <v>276</v>
      </c>
      <c r="D199" s="141" t="s">
        <v>68</v>
      </c>
      <c r="E199" s="80">
        <f t="shared" si="5"/>
        <v>16</v>
      </c>
      <c r="F199" s="80">
        <f t="shared" si="5"/>
        <v>16</v>
      </c>
      <c r="G199" s="80">
        <f t="shared" si="5"/>
        <v>16</v>
      </c>
      <c r="H199" s="80">
        <f t="shared" si="5"/>
        <v>16</v>
      </c>
      <c r="I199" s="80">
        <f t="shared" si="5"/>
        <v>16</v>
      </c>
      <c r="J199" s="181" t="s">
        <v>313</v>
      </c>
    </row>
    <row r="200" spans="1:10" x14ac:dyDescent="0.25">
      <c r="A200" s="141" t="s">
        <v>64</v>
      </c>
      <c r="B200" s="141" t="s">
        <v>269</v>
      </c>
      <c r="C200" s="141" t="s">
        <v>276</v>
      </c>
      <c r="D200" s="141" t="s">
        <v>69</v>
      </c>
      <c r="E200" s="80">
        <f t="shared" si="5"/>
        <v>16</v>
      </c>
      <c r="F200" s="80">
        <f t="shared" si="5"/>
        <v>16</v>
      </c>
      <c r="G200" s="80">
        <f t="shared" si="5"/>
        <v>16</v>
      </c>
      <c r="H200" s="80">
        <f t="shared" si="5"/>
        <v>16</v>
      </c>
      <c r="I200" s="80">
        <f t="shared" si="5"/>
        <v>16</v>
      </c>
      <c r="J200" s="181" t="s">
        <v>313</v>
      </c>
    </row>
    <row r="201" spans="1:10" x14ac:dyDescent="0.25">
      <c r="A201" s="141" t="s">
        <v>64</v>
      </c>
      <c r="B201" s="141" t="s">
        <v>269</v>
      </c>
      <c r="C201" s="141" t="s">
        <v>276</v>
      </c>
      <c r="D201" s="141" t="s">
        <v>70</v>
      </c>
      <c r="E201" s="80">
        <f t="shared" si="5"/>
        <v>16</v>
      </c>
      <c r="F201" s="80">
        <f t="shared" si="5"/>
        <v>16</v>
      </c>
      <c r="G201" s="80">
        <f t="shared" si="5"/>
        <v>16</v>
      </c>
      <c r="H201" s="80">
        <f t="shared" si="5"/>
        <v>16</v>
      </c>
      <c r="I201" s="80">
        <f t="shared" si="5"/>
        <v>16</v>
      </c>
      <c r="J201" s="181" t="s">
        <v>313</v>
      </c>
    </row>
    <row r="202" spans="1:10" x14ac:dyDescent="0.25">
      <c r="A202" s="141" t="s">
        <v>64</v>
      </c>
      <c r="B202" s="141" t="s">
        <v>269</v>
      </c>
      <c r="C202" s="141" t="s">
        <v>276</v>
      </c>
      <c r="D202" s="141" t="s">
        <v>71</v>
      </c>
      <c r="E202" s="80">
        <f t="shared" si="5"/>
        <v>16</v>
      </c>
      <c r="F202" s="80">
        <f t="shared" si="5"/>
        <v>16</v>
      </c>
      <c r="G202" s="80">
        <f t="shared" si="5"/>
        <v>16</v>
      </c>
      <c r="H202" s="80">
        <f t="shared" si="5"/>
        <v>16</v>
      </c>
      <c r="I202" s="80">
        <f t="shared" si="5"/>
        <v>16</v>
      </c>
      <c r="J202" s="181" t="s">
        <v>313</v>
      </c>
    </row>
    <row r="203" spans="1:10" x14ac:dyDescent="0.25">
      <c r="A203" s="141" t="s">
        <v>64</v>
      </c>
      <c r="B203" s="141" t="s">
        <v>269</v>
      </c>
      <c r="C203" s="141" t="s">
        <v>276</v>
      </c>
      <c r="D203" s="141" t="s">
        <v>72</v>
      </c>
      <c r="E203" s="80">
        <f t="shared" si="5"/>
        <v>16</v>
      </c>
      <c r="F203" s="80">
        <f t="shared" si="5"/>
        <v>16</v>
      </c>
      <c r="G203" s="80">
        <f t="shared" si="5"/>
        <v>16</v>
      </c>
      <c r="H203" s="80">
        <f t="shared" si="5"/>
        <v>16</v>
      </c>
      <c r="I203" s="80">
        <f t="shared" si="5"/>
        <v>16</v>
      </c>
      <c r="J203" s="181" t="s">
        <v>313</v>
      </c>
    </row>
    <row r="204" spans="1:10" x14ac:dyDescent="0.25">
      <c r="A204" s="141" t="s">
        <v>64</v>
      </c>
      <c r="B204" s="141" t="s">
        <v>269</v>
      </c>
      <c r="C204" s="141" t="s">
        <v>276</v>
      </c>
      <c r="D204" s="141" t="s">
        <v>73</v>
      </c>
      <c r="E204" s="80">
        <f t="shared" si="5"/>
        <v>16</v>
      </c>
      <c r="F204" s="80">
        <f t="shared" si="5"/>
        <v>16</v>
      </c>
      <c r="G204" s="80">
        <f t="shared" si="5"/>
        <v>16</v>
      </c>
      <c r="H204" s="80">
        <f t="shared" si="5"/>
        <v>16</v>
      </c>
      <c r="I204" s="80">
        <f t="shared" si="5"/>
        <v>16</v>
      </c>
      <c r="J204" s="181" t="s">
        <v>313</v>
      </c>
    </row>
    <row r="205" spans="1:10" x14ac:dyDescent="0.25">
      <c r="A205" s="141" t="s">
        <v>64</v>
      </c>
      <c r="B205" s="141" t="s">
        <v>269</v>
      </c>
      <c r="C205" s="141" t="s">
        <v>276</v>
      </c>
      <c r="D205" s="141" t="s">
        <v>74</v>
      </c>
      <c r="E205" s="80">
        <f t="shared" si="5"/>
        <v>16</v>
      </c>
      <c r="F205" s="80">
        <f t="shared" si="5"/>
        <v>16</v>
      </c>
      <c r="G205" s="80">
        <f t="shared" si="5"/>
        <v>16</v>
      </c>
      <c r="H205" s="80">
        <f t="shared" si="5"/>
        <v>16</v>
      </c>
      <c r="I205" s="80">
        <f t="shared" si="5"/>
        <v>16</v>
      </c>
      <c r="J205" s="181" t="s">
        <v>313</v>
      </c>
    </row>
    <row r="206" spans="1:10" x14ac:dyDescent="0.25">
      <c r="A206" s="141" t="s">
        <v>64</v>
      </c>
      <c r="B206" s="141" t="s">
        <v>269</v>
      </c>
      <c r="C206" s="141" t="s">
        <v>276</v>
      </c>
      <c r="D206" s="141" t="s">
        <v>75</v>
      </c>
      <c r="E206" s="80">
        <f t="shared" si="5"/>
        <v>16</v>
      </c>
      <c r="F206" s="80">
        <f t="shared" si="5"/>
        <v>16</v>
      </c>
      <c r="G206" s="80">
        <f t="shared" si="5"/>
        <v>16</v>
      </c>
      <c r="H206" s="80">
        <f t="shared" si="5"/>
        <v>16</v>
      </c>
      <c r="I206" s="80">
        <f t="shared" si="5"/>
        <v>16</v>
      </c>
      <c r="J206" s="181" t="s">
        <v>313</v>
      </c>
    </row>
    <row r="207" spans="1:10" x14ac:dyDescent="0.25">
      <c r="A207" s="141" t="s">
        <v>64</v>
      </c>
      <c r="B207" s="141" t="s">
        <v>10</v>
      </c>
      <c r="C207" s="141" t="s">
        <v>10</v>
      </c>
      <c r="D207" s="141" t="s">
        <v>278</v>
      </c>
      <c r="E207" s="80">
        <f t="shared" si="5"/>
        <v>40</v>
      </c>
      <c r="F207" s="80">
        <f t="shared" si="5"/>
        <v>40</v>
      </c>
      <c r="G207" s="80">
        <f t="shared" si="5"/>
        <v>40</v>
      </c>
      <c r="H207" s="80">
        <f t="shared" si="5"/>
        <v>48</v>
      </c>
      <c r="I207" s="80">
        <f t="shared" si="5"/>
        <v>40</v>
      </c>
      <c r="J207" s="181" t="s">
        <v>313</v>
      </c>
    </row>
    <row r="208" spans="1:10" x14ac:dyDescent="0.25">
      <c r="A208" s="141" t="s">
        <v>64</v>
      </c>
      <c r="B208" s="141" t="s">
        <v>10</v>
      </c>
      <c r="C208" s="141" t="s">
        <v>10</v>
      </c>
      <c r="D208" s="141" t="s">
        <v>279</v>
      </c>
      <c r="E208" s="80">
        <f t="shared" si="5"/>
        <v>40</v>
      </c>
      <c r="F208" s="80">
        <f t="shared" si="5"/>
        <v>40</v>
      </c>
      <c r="G208" s="80">
        <f t="shared" si="5"/>
        <v>40</v>
      </c>
      <c r="H208" s="80">
        <f t="shared" si="5"/>
        <v>48</v>
      </c>
      <c r="I208" s="80">
        <f t="shared" si="5"/>
        <v>40</v>
      </c>
      <c r="J208" s="181" t="s">
        <v>313</v>
      </c>
    </row>
    <row r="209" spans="1:10" x14ac:dyDescent="0.25">
      <c r="A209" s="141" t="s">
        <v>64</v>
      </c>
      <c r="B209" s="141" t="s">
        <v>8</v>
      </c>
      <c r="C209" s="141" t="s">
        <v>8</v>
      </c>
      <c r="D209" s="141" t="s">
        <v>8</v>
      </c>
      <c r="E209" s="80">
        <f t="shared" si="5"/>
        <v>32</v>
      </c>
      <c r="F209" s="80">
        <f t="shared" si="5"/>
        <v>32</v>
      </c>
      <c r="G209" s="80">
        <f t="shared" si="5"/>
        <v>32</v>
      </c>
      <c r="H209" s="80">
        <f t="shared" si="5"/>
        <v>32</v>
      </c>
      <c r="I209" s="80">
        <f t="shared" si="5"/>
        <v>32</v>
      </c>
      <c r="J209" s="181" t="s">
        <v>313</v>
      </c>
    </row>
    <row r="210" spans="1:10" x14ac:dyDescent="0.25">
      <c r="A210" s="141" t="s">
        <v>64</v>
      </c>
      <c r="B210" s="141" t="s">
        <v>7</v>
      </c>
      <c r="C210" s="141" t="s">
        <v>7</v>
      </c>
      <c r="D210" s="141" t="s">
        <v>7</v>
      </c>
      <c r="E210" s="80">
        <f t="shared" si="5"/>
        <v>12</v>
      </c>
      <c r="F210" s="80">
        <f t="shared" si="5"/>
        <v>12</v>
      </c>
      <c r="G210" s="80">
        <f t="shared" si="5"/>
        <v>12</v>
      </c>
      <c r="H210" s="80">
        <f t="shared" si="5"/>
        <v>12</v>
      </c>
      <c r="I210" s="80">
        <f t="shared" si="5"/>
        <v>12</v>
      </c>
      <c r="J210" s="181" t="s">
        <v>313</v>
      </c>
    </row>
    <row r="211" spans="1:10" x14ac:dyDescent="0.25">
      <c r="A211" s="141" t="s">
        <v>64</v>
      </c>
      <c r="B211" s="141" t="s">
        <v>9</v>
      </c>
      <c r="C211" s="141" t="s">
        <v>266</v>
      </c>
      <c r="D211" s="141" t="s">
        <v>266</v>
      </c>
      <c r="E211" s="80">
        <v>1</v>
      </c>
      <c r="F211" s="80">
        <v>1</v>
      </c>
      <c r="G211" s="80">
        <v>1</v>
      </c>
      <c r="H211" s="80">
        <v>1</v>
      </c>
      <c r="I211" s="80">
        <v>1</v>
      </c>
      <c r="J211" s="181"/>
    </row>
    <row r="212" spans="1:10" x14ac:dyDescent="0.25">
      <c r="A212" s="141" t="s">
        <v>64</v>
      </c>
      <c r="B212" s="141" t="s">
        <v>9</v>
      </c>
      <c r="C212" s="141" t="s">
        <v>268</v>
      </c>
      <c r="D212" s="141" t="s">
        <v>268</v>
      </c>
      <c r="E212" s="80">
        <v>1</v>
      </c>
      <c r="F212" s="80">
        <v>1</v>
      </c>
      <c r="G212" s="80">
        <v>1</v>
      </c>
      <c r="H212" s="80">
        <v>1</v>
      </c>
      <c r="I212" s="80">
        <v>1</v>
      </c>
      <c r="J212" s="181"/>
    </row>
    <row r="213" spans="1:10" x14ac:dyDescent="0.25">
      <c r="A213" s="141" t="s">
        <v>64</v>
      </c>
      <c r="B213" s="141" t="s">
        <v>280</v>
      </c>
      <c r="C213" s="141" t="s">
        <v>281</v>
      </c>
      <c r="D213" s="141" t="s">
        <v>282</v>
      </c>
      <c r="E213" s="80">
        <f t="shared" ref="E213:I228" si="6">E69-E69*0.2</f>
        <v>12</v>
      </c>
      <c r="F213" s="80">
        <f t="shared" si="6"/>
        <v>12</v>
      </c>
      <c r="G213" s="80">
        <f t="shared" si="6"/>
        <v>12</v>
      </c>
      <c r="H213" s="80">
        <f t="shared" si="6"/>
        <v>12</v>
      </c>
      <c r="I213" s="80">
        <f t="shared" si="6"/>
        <v>12</v>
      </c>
      <c r="J213" s="181" t="s">
        <v>313</v>
      </c>
    </row>
    <row r="214" spans="1:10" x14ac:dyDescent="0.25">
      <c r="A214" s="141" t="s">
        <v>64</v>
      </c>
      <c r="B214" s="141" t="s">
        <v>280</v>
      </c>
      <c r="C214" s="141" t="s">
        <v>281</v>
      </c>
      <c r="D214" s="141" t="s">
        <v>284</v>
      </c>
      <c r="E214" s="80">
        <f t="shared" si="6"/>
        <v>12</v>
      </c>
      <c r="F214" s="80">
        <f t="shared" si="6"/>
        <v>12</v>
      </c>
      <c r="G214" s="80">
        <f t="shared" si="6"/>
        <v>12</v>
      </c>
      <c r="H214" s="80">
        <f t="shared" si="6"/>
        <v>12</v>
      </c>
      <c r="I214" s="80">
        <f t="shared" si="6"/>
        <v>12</v>
      </c>
      <c r="J214" s="181" t="s">
        <v>313</v>
      </c>
    </row>
    <row r="215" spans="1:10" x14ac:dyDescent="0.25">
      <c r="A215" s="141" t="s">
        <v>64</v>
      </c>
      <c r="B215" s="141" t="s">
        <v>280</v>
      </c>
      <c r="C215" s="141" t="s">
        <v>281</v>
      </c>
      <c r="D215" s="141" t="s">
        <v>285</v>
      </c>
      <c r="E215" s="80">
        <f t="shared" si="6"/>
        <v>12</v>
      </c>
      <c r="F215" s="80">
        <f t="shared" si="6"/>
        <v>12</v>
      </c>
      <c r="G215" s="80">
        <f t="shared" si="6"/>
        <v>12</v>
      </c>
      <c r="H215" s="80">
        <f t="shared" si="6"/>
        <v>12</v>
      </c>
      <c r="I215" s="80">
        <f t="shared" si="6"/>
        <v>12</v>
      </c>
      <c r="J215" s="181" t="s">
        <v>313</v>
      </c>
    </row>
    <row r="216" spans="1:10" x14ac:dyDescent="0.25">
      <c r="A216" s="141" t="s">
        <v>64</v>
      </c>
      <c r="B216" s="141" t="s">
        <v>280</v>
      </c>
      <c r="C216" s="141" t="s">
        <v>281</v>
      </c>
      <c r="D216" s="141" t="s">
        <v>286</v>
      </c>
      <c r="E216" s="80">
        <f t="shared" si="6"/>
        <v>12</v>
      </c>
      <c r="F216" s="80">
        <f t="shared" si="6"/>
        <v>12</v>
      </c>
      <c r="G216" s="80">
        <f t="shared" si="6"/>
        <v>12</v>
      </c>
      <c r="H216" s="80">
        <f t="shared" si="6"/>
        <v>12</v>
      </c>
      <c r="I216" s="80">
        <f t="shared" si="6"/>
        <v>12</v>
      </c>
      <c r="J216" s="181" t="s">
        <v>313</v>
      </c>
    </row>
    <row r="217" spans="1:10" x14ac:dyDescent="0.25">
      <c r="A217" s="141" t="s">
        <v>64</v>
      </c>
      <c r="B217" s="141" t="s">
        <v>280</v>
      </c>
      <c r="C217" s="141" t="s">
        <v>281</v>
      </c>
      <c r="D217" s="141" t="s">
        <v>287</v>
      </c>
      <c r="E217" s="80">
        <f t="shared" si="6"/>
        <v>12</v>
      </c>
      <c r="F217" s="80">
        <f t="shared" si="6"/>
        <v>12</v>
      </c>
      <c r="G217" s="80">
        <f t="shared" si="6"/>
        <v>12</v>
      </c>
      <c r="H217" s="80">
        <f t="shared" si="6"/>
        <v>12</v>
      </c>
      <c r="I217" s="80">
        <f t="shared" si="6"/>
        <v>12</v>
      </c>
      <c r="J217" s="181" t="s">
        <v>313</v>
      </c>
    </row>
    <row r="218" spans="1:10" x14ac:dyDescent="0.25">
      <c r="A218" s="141" t="s">
        <v>64</v>
      </c>
      <c r="B218" s="141" t="s">
        <v>280</v>
      </c>
      <c r="C218" s="141" t="s">
        <v>281</v>
      </c>
      <c r="D218" s="141" t="s">
        <v>288</v>
      </c>
      <c r="E218" s="80">
        <f t="shared" si="6"/>
        <v>12</v>
      </c>
      <c r="F218" s="80">
        <f t="shared" si="6"/>
        <v>12</v>
      </c>
      <c r="G218" s="80">
        <f t="shared" si="6"/>
        <v>12</v>
      </c>
      <c r="H218" s="80">
        <f t="shared" si="6"/>
        <v>12</v>
      </c>
      <c r="I218" s="80">
        <f t="shared" si="6"/>
        <v>12</v>
      </c>
      <c r="J218" s="181" t="s">
        <v>313</v>
      </c>
    </row>
    <row r="219" spans="1:10" x14ac:dyDescent="0.25">
      <c r="A219" s="141" t="s">
        <v>64</v>
      </c>
      <c r="B219" s="141" t="s">
        <v>280</v>
      </c>
      <c r="C219" s="141" t="s">
        <v>281</v>
      </c>
      <c r="D219" s="141" t="s">
        <v>289</v>
      </c>
      <c r="E219" s="80">
        <f t="shared" si="6"/>
        <v>12</v>
      </c>
      <c r="F219" s="80">
        <f t="shared" si="6"/>
        <v>12</v>
      </c>
      <c r="G219" s="80">
        <f t="shared" si="6"/>
        <v>12</v>
      </c>
      <c r="H219" s="80">
        <f t="shared" si="6"/>
        <v>12</v>
      </c>
      <c r="I219" s="80">
        <f t="shared" si="6"/>
        <v>12</v>
      </c>
      <c r="J219" s="181" t="s">
        <v>313</v>
      </c>
    </row>
    <row r="220" spans="1:10" x14ac:dyDescent="0.25">
      <c r="A220" s="141" t="s">
        <v>64</v>
      </c>
      <c r="B220" s="141" t="s">
        <v>280</v>
      </c>
      <c r="C220" s="141" t="s">
        <v>281</v>
      </c>
      <c r="D220" s="141" t="s">
        <v>290</v>
      </c>
      <c r="E220" s="80">
        <f t="shared" si="6"/>
        <v>12</v>
      </c>
      <c r="F220" s="80">
        <f t="shared" si="6"/>
        <v>12</v>
      </c>
      <c r="G220" s="80">
        <f t="shared" si="6"/>
        <v>12</v>
      </c>
      <c r="H220" s="80">
        <f t="shared" si="6"/>
        <v>12</v>
      </c>
      <c r="I220" s="80">
        <f t="shared" si="6"/>
        <v>12</v>
      </c>
      <c r="J220" s="181" t="s">
        <v>313</v>
      </c>
    </row>
    <row r="221" spans="1:10" x14ac:dyDescent="0.25">
      <c r="A221" s="141" t="s">
        <v>64</v>
      </c>
      <c r="B221" s="141" t="s">
        <v>280</v>
      </c>
      <c r="C221" s="141" t="s">
        <v>281</v>
      </c>
      <c r="D221" s="141" t="s">
        <v>291</v>
      </c>
      <c r="E221" s="80">
        <f t="shared" si="6"/>
        <v>12</v>
      </c>
      <c r="F221" s="80">
        <f t="shared" si="6"/>
        <v>12</v>
      </c>
      <c r="G221" s="80">
        <f t="shared" si="6"/>
        <v>12</v>
      </c>
      <c r="H221" s="80">
        <f t="shared" si="6"/>
        <v>12</v>
      </c>
      <c r="I221" s="80">
        <f t="shared" si="6"/>
        <v>12</v>
      </c>
      <c r="J221" s="181" t="s">
        <v>313</v>
      </c>
    </row>
    <row r="222" spans="1:10" x14ac:dyDescent="0.25">
      <c r="A222" s="141" t="s">
        <v>64</v>
      </c>
      <c r="B222" s="141" t="s">
        <v>280</v>
      </c>
      <c r="C222" s="141" t="s">
        <v>281</v>
      </c>
      <c r="D222" s="141" t="s">
        <v>292</v>
      </c>
      <c r="E222" s="80">
        <f t="shared" si="6"/>
        <v>12</v>
      </c>
      <c r="F222" s="80">
        <f t="shared" si="6"/>
        <v>12</v>
      </c>
      <c r="G222" s="80">
        <f t="shared" si="6"/>
        <v>12</v>
      </c>
      <c r="H222" s="80">
        <f t="shared" si="6"/>
        <v>12</v>
      </c>
      <c r="I222" s="80">
        <f t="shared" si="6"/>
        <v>12</v>
      </c>
      <c r="J222" s="181" t="s">
        <v>313</v>
      </c>
    </row>
    <row r="223" spans="1:10" x14ac:dyDescent="0.25">
      <c r="A223" s="141" t="s">
        <v>64</v>
      </c>
      <c r="B223" s="141" t="s">
        <v>280</v>
      </c>
      <c r="C223" s="141" t="s">
        <v>281</v>
      </c>
      <c r="D223" s="141" t="s">
        <v>293</v>
      </c>
      <c r="E223" s="80">
        <f t="shared" si="6"/>
        <v>12</v>
      </c>
      <c r="F223" s="80">
        <f t="shared" si="6"/>
        <v>12</v>
      </c>
      <c r="G223" s="80">
        <f t="shared" si="6"/>
        <v>12</v>
      </c>
      <c r="H223" s="80">
        <f t="shared" si="6"/>
        <v>12</v>
      </c>
      <c r="I223" s="80">
        <f t="shared" si="6"/>
        <v>12</v>
      </c>
      <c r="J223" s="181" t="s">
        <v>313</v>
      </c>
    </row>
    <row r="224" spans="1:10" x14ac:dyDescent="0.25">
      <c r="A224" s="141" t="s">
        <v>64</v>
      </c>
      <c r="B224" s="141" t="s">
        <v>280</v>
      </c>
      <c r="C224" s="141" t="s">
        <v>281</v>
      </c>
      <c r="D224" s="141" t="s">
        <v>294</v>
      </c>
      <c r="E224" s="80">
        <f t="shared" si="6"/>
        <v>12</v>
      </c>
      <c r="F224" s="80">
        <f t="shared" si="6"/>
        <v>12</v>
      </c>
      <c r="G224" s="80">
        <f t="shared" si="6"/>
        <v>12</v>
      </c>
      <c r="H224" s="80">
        <f t="shared" si="6"/>
        <v>12</v>
      </c>
      <c r="I224" s="80">
        <f t="shared" si="6"/>
        <v>12</v>
      </c>
      <c r="J224" s="181" t="s">
        <v>313</v>
      </c>
    </row>
    <row r="225" spans="1:10" x14ac:dyDescent="0.25">
      <c r="A225" s="141" t="s">
        <v>64</v>
      </c>
      <c r="B225" s="141" t="s">
        <v>280</v>
      </c>
      <c r="C225" s="141" t="s">
        <v>281</v>
      </c>
      <c r="D225" s="141" t="s">
        <v>295</v>
      </c>
      <c r="E225" s="80">
        <f t="shared" si="6"/>
        <v>12</v>
      </c>
      <c r="F225" s="80">
        <f t="shared" si="6"/>
        <v>12</v>
      </c>
      <c r="G225" s="80">
        <f t="shared" si="6"/>
        <v>12</v>
      </c>
      <c r="H225" s="80">
        <f t="shared" si="6"/>
        <v>12</v>
      </c>
      <c r="I225" s="80">
        <f t="shared" si="6"/>
        <v>12</v>
      </c>
      <c r="J225" s="181" t="s">
        <v>313</v>
      </c>
    </row>
    <row r="226" spans="1:10" x14ac:dyDescent="0.25">
      <c r="A226" s="141" t="s">
        <v>64</v>
      </c>
      <c r="B226" s="141" t="s">
        <v>280</v>
      </c>
      <c r="C226" s="141" t="s">
        <v>281</v>
      </c>
      <c r="D226" s="141" t="s">
        <v>296</v>
      </c>
      <c r="E226" s="80">
        <f t="shared" si="6"/>
        <v>12</v>
      </c>
      <c r="F226" s="80">
        <f t="shared" si="6"/>
        <v>12</v>
      </c>
      <c r="G226" s="80">
        <f t="shared" si="6"/>
        <v>12</v>
      </c>
      <c r="H226" s="80">
        <f t="shared" si="6"/>
        <v>12</v>
      </c>
      <c r="I226" s="80">
        <f t="shared" si="6"/>
        <v>12</v>
      </c>
      <c r="J226" s="181" t="s">
        <v>313</v>
      </c>
    </row>
    <row r="227" spans="1:10" x14ac:dyDescent="0.25">
      <c r="A227" s="141" t="s">
        <v>64</v>
      </c>
      <c r="B227" s="141" t="s">
        <v>280</v>
      </c>
      <c r="C227" s="141" t="s">
        <v>281</v>
      </c>
      <c r="D227" s="141" t="s">
        <v>297</v>
      </c>
      <c r="E227" s="80">
        <f t="shared" si="6"/>
        <v>12</v>
      </c>
      <c r="F227" s="80">
        <f t="shared" si="6"/>
        <v>12</v>
      </c>
      <c r="G227" s="80">
        <f t="shared" si="6"/>
        <v>12</v>
      </c>
      <c r="H227" s="80">
        <f t="shared" si="6"/>
        <v>12</v>
      </c>
      <c r="I227" s="80">
        <f t="shared" si="6"/>
        <v>12</v>
      </c>
      <c r="J227" s="181" t="s">
        <v>313</v>
      </c>
    </row>
    <row r="228" spans="1:10" x14ac:dyDescent="0.25">
      <c r="A228" s="141" t="s">
        <v>64</v>
      </c>
      <c r="B228" s="141" t="s">
        <v>280</v>
      </c>
      <c r="C228" s="141" t="s">
        <v>281</v>
      </c>
      <c r="D228" s="141" t="s">
        <v>298</v>
      </c>
      <c r="E228" s="80">
        <f t="shared" si="6"/>
        <v>12</v>
      </c>
      <c r="F228" s="80">
        <f t="shared" si="6"/>
        <v>12</v>
      </c>
      <c r="G228" s="80">
        <f t="shared" si="6"/>
        <v>12</v>
      </c>
      <c r="H228" s="80">
        <f t="shared" si="6"/>
        <v>12</v>
      </c>
      <c r="I228" s="80">
        <f t="shared" si="6"/>
        <v>12</v>
      </c>
      <c r="J228" s="181" t="s">
        <v>313</v>
      </c>
    </row>
    <row r="229" spans="1:10" x14ac:dyDescent="0.25">
      <c r="A229" s="141" t="s">
        <v>64</v>
      </c>
      <c r="B229" s="141" t="s">
        <v>280</v>
      </c>
      <c r="C229" s="141" t="s">
        <v>281</v>
      </c>
      <c r="D229" s="141" t="s">
        <v>299</v>
      </c>
      <c r="E229" s="80">
        <f t="shared" ref="E229:I241" si="7">E85-E85*0.2</f>
        <v>12</v>
      </c>
      <c r="F229" s="80">
        <f t="shared" si="7"/>
        <v>12</v>
      </c>
      <c r="G229" s="80">
        <f t="shared" si="7"/>
        <v>12</v>
      </c>
      <c r="H229" s="80">
        <f t="shared" si="7"/>
        <v>12</v>
      </c>
      <c r="I229" s="80">
        <f t="shared" si="7"/>
        <v>12</v>
      </c>
      <c r="J229" s="181" t="s">
        <v>313</v>
      </c>
    </row>
    <row r="230" spans="1:10" x14ac:dyDescent="0.25">
      <c r="A230" s="141" t="s">
        <v>64</v>
      </c>
      <c r="B230" s="141" t="s">
        <v>280</v>
      </c>
      <c r="C230" s="141" t="s">
        <v>281</v>
      </c>
      <c r="D230" s="141" t="s">
        <v>300</v>
      </c>
      <c r="E230" s="80">
        <f t="shared" si="7"/>
        <v>12</v>
      </c>
      <c r="F230" s="80">
        <f t="shared" si="7"/>
        <v>12</v>
      </c>
      <c r="G230" s="80">
        <f t="shared" si="7"/>
        <v>12</v>
      </c>
      <c r="H230" s="80">
        <f t="shared" si="7"/>
        <v>12</v>
      </c>
      <c r="I230" s="80">
        <f t="shared" si="7"/>
        <v>12</v>
      </c>
      <c r="J230" s="181" t="s">
        <v>313</v>
      </c>
    </row>
    <row r="231" spans="1:10" x14ac:dyDescent="0.25">
      <c r="A231" s="141" t="s">
        <v>64</v>
      </c>
      <c r="B231" s="141" t="s">
        <v>280</v>
      </c>
      <c r="C231" s="141" t="s">
        <v>281</v>
      </c>
      <c r="D231" s="141" t="s">
        <v>301</v>
      </c>
      <c r="E231" s="80">
        <f t="shared" si="7"/>
        <v>12</v>
      </c>
      <c r="F231" s="80">
        <f t="shared" si="7"/>
        <v>12</v>
      </c>
      <c r="G231" s="80">
        <f t="shared" si="7"/>
        <v>12</v>
      </c>
      <c r="H231" s="80">
        <f t="shared" si="7"/>
        <v>12</v>
      </c>
      <c r="I231" s="80">
        <f t="shared" si="7"/>
        <v>12</v>
      </c>
      <c r="J231" s="181" t="s">
        <v>313</v>
      </c>
    </row>
    <row r="232" spans="1:10" x14ac:dyDescent="0.25">
      <c r="A232" s="141" t="s">
        <v>64</v>
      </c>
      <c r="B232" s="141" t="s">
        <v>280</v>
      </c>
      <c r="C232" s="141" t="s">
        <v>281</v>
      </c>
      <c r="D232" s="141" t="s">
        <v>302</v>
      </c>
      <c r="E232" s="80">
        <f t="shared" si="7"/>
        <v>12</v>
      </c>
      <c r="F232" s="80">
        <f t="shared" si="7"/>
        <v>12</v>
      </c>
      <c r="G232" s="80">
        <f t="shared" si="7"/>
        <v>12</v>
      </c>
      <c r="H232" s="80">
        <f t="shared" si="7"/>
        <v>12</v>
      </c>
      <c r="I232" s="80">
        <f t="shared" si="7"/>
        <v>12</v>
      </c>
      <c r="J232" s="181" t="s">
        <v>313</v>
      </c>
    </row>
    <row r="233" spans="1:10" x14ac:dyDescent="0.25">
      <c r="A233" s="141" t="s">
        <v>64</v>
      </c>
      <c r="B233" s="141" t="s">
        <v>280</v>
      </c>
      <c r="C233" s="141" t="s">
        <v>281</v>
      </c>
      <c r="D233" s="141" t="s">
        <v>303</v>
      </c>
      <c r="E233" s="80">
        <f t="shared" si="7"/>
        <v>12</v>
      </c>
      <c r="F233" s="80">
        <f t="shared" si="7"/>
        <v>12</v>
      </c>
      <c r="G233" s="80">
        <f t="shared" si="7"/>
        <v>12</v>
      </c>
      <c r="H233" s="80">
        <f t="shared" si="7"/>
        <v>12</v>
      </c>
      <c r="I233" s="80">
        <f t="shared" si="7"/>
        <v>12</v>
      </c>
      <c r="J233" s="181" t="s">
        <v>313</v>
      </c>
    </row>
    <row r="234" spans="1:10" x14ac:dyDescent="0.25">
      <c r="A234" s="141" t="s">
        <v>64</v>
      </c>
      <c r="B234" s="141" t="s">
        <v>280</v>
      </c>
      <c r="C234" s="141" t="s">
        <v>281</v>
      </c>
      <c r="D234" s="141" t="s">
        <v>304</v>
      </c>
      <c r="E234" s="80">
        <f t="shared" si="7"/>
        <v>12</v>
      </c>
      <c r="F234" s="80">
        <f t="shared" si="7"/>
        <v>12</v>
      </c>
      <c r="G234" s="80">
        <f t="shared" si="7"/>
        <v>12</v>
      </c>
      <c r="H234" s="80">
        <f t="shared" si="7"/>
        <v>12</v>
      </c>
      <c r="I234" s="80">
        <f t="shared" si="7"/>
        <v>12</v>
      </c>
      <c r="J234" s="181" t="s">
        <v>313</v>
      </c>
    </row>
    <row r="235" spans="1:10" x14ac:dyDescent="0.25">
      <c r="A235" s="141" t="s">
        <v>64</v>
      </c>
      <c r="B235" s="141" t="s">
        <v>280</v>
      </c>
      <c r="C235" s="141" t="s">
        <v>281</v>
      </c>
      <c r="D235" s="141" t="s">
        <v>305</v>
      </c>
      <c r="E235" s="80">
        <f t="shared" si="7"/>
        <v>12</v>
      </c>
      <c r="F235" s="80">
        <f t="shared" si="7"/>
        <v>12</v>
      </c>
      <c r="G235" s="80">
        <f t="shared" si="7"/>
        <v>12</v>
      </c>
      <c r="H235" s="80">
        <f t="shared" si="7"/>
        <v>12</v>
      </c>
      <c r="I235" s="80">
        <f t="shared" si="7"/>
        <v>12</v>
      </c>
      <c r="J235" s="181" t="s">
        <v>313</v>
      </c>
    </row>
    <row r="236" spans="1:10" x14ac:dyDescent="0.25">
      <c r="A236" s="141" t="s">
        <v>64</v>
      </c>
      <c r="B236" s="141" t="s">
        <v>280</v>
      </c>
      <c r="C236" s="141" t="s">
        <v>281</v>
      </c>
      <c r="D236" s="141" t="s">
        <v>306</v>
      </c>
      <c r="E236" s="80">
        <f t="shared" si="7"/>
        <v>12</v>
      </c>
      <c r="F236" s="80">
        <f t="shared" si="7"/>
        <v>12</v>
      </c>
      <c r="G236" s="80">
        <f t="shared" si="7"/>
        <v>12</v>
      </c>
      <c r="H236" s="80">
        <f t="shared" si="7"/>
        <v>12</v>
      </c>
      <c r="I236" s="80">
        <f t="shared" si="7"/>
        <v>12</v>
      </c>
      <c r="J236" s="181" t="s">
        <v>313</v>
      </c>
    </row>
    <row r="237" spans="1:10" ht="15.75" x14ac:dyDescent="0.25">
      <c r="A237" s="141" t="s">
        <v>64</v>
      </c>
      <c r="B237" s="141" t="s">
        <v>280</v>
      </c>
      <c r="C237" s="174" t="s">
        <v>307</v>
      </c>
      <c r="D237" s="141" t="s">
        <v>229</v>
      </c>
      <c r="E237" s="80">
        <f t="shared" si="7"/>
        <v>24</v>
      </c>
      <c r="F237" s="80">
        <f t="shared" si="7"/>
        <v>24</v>
      </c>
      <c r="G237" s="80">
        <f t="shared" si="7"/>
        <v>24</v>
      </c>
      <c r="H237" s="80">
        <f t="shared" si="7"/>
        <v>24</v>
      </c>
      <c r="I237" s="80">
        <f t="shared" si="7"/>
        <v>24</v>
      </c>
      <c r="J237" s="181" t="s">
        <v>313</v>
      </c>
    </row>
    <row r="238" spans="1:10" ht="15.75" x14ac:dyDescent="0.25">
      <c r="A238" s="141" t="s">
        <v>64</v>
      </c>
      <c r="B238" s="141" t="s">
        <v>280</v>
      </c>
      <c r="C238" s="174" t="s">
        <v>307</v>
      </c>
      <c r="D238" s="141" t="s">
        <v>222</v>
      </c>
      <c r="E238" s="80">
        <f t="shared" si="7"/>
        <v>24</v>
      </c>
      <c r="F238" s="80">
        <f t="shared" si="7"/>
        <v>24</v>
      </c>
      <c r="G238" s="80">
        <f t="shared" si="7"/>
        <v>24</v>
      </c>
      <c r="H238" s="80">
        <f t="shared" si="7"/>
        <v>24</v>
      </c>
      <c r="I238" s="80">
        <f t="shared" si="7"/>
        <v>24</v>
      </c>
      <c r="J238" s="181" t="s">
        <v>313</v>
      </c>
    </row>
    <row r="239" spans="1:10" ht="15.75" x14ac:dyDescent="0.25">
      <c r="A239" s="141" t="s">
        <v>64</v>
      </c>
      <c r="B239" s="141" t="s">
        <v>280</v>
      </c>
      <c r="C239" s="174" t="s">
        <v>307</v>
      </c>
      <c r="D239" s="141" t="s">
        <v>224</v>
      </c>
      <c r="E239" s="80">
        <f t="shared" si="7"/>
        <v>24</v>
      </c>
      <c r="F239" s="80">
        <f t="shared" si="7"/>
        <v>24</v>
      </c>
      <c r="G239" s="80">
        <f t="shared" si="7"/>
        <v>24</v>
      </c>
      <c r="H239" s="80">
        <f t="shared" si="7"/>
        <v>24</v>
      </c>
      <c r="I239" s="80">
        <f t="shared" si="7"/>
        <v>24</v>
      </c>
      <c r="J239" s="181" t="s">
        <v>313</v>
      </c>
    </row>
    <row r="240" spans="1:10" ht="15.75" x14ac:dyDescent="0.25">
      <c r="A240" s="141" t="s">
        <v>64</v>
      </c>
      <c r="B240" s="141" t="s">
        <v>280</v>
      </c>
      <c r="C240" s="174" t="s">
        <v>307</v>
      </c>
      <c r="D240" s="141" t="s">
        <v>225</v>
      </c>
      <c r="E240" s="80">
        <f t="shared" si="7"/>
        <v>24</v>
      </c>
      <c r="F240" s="80">
        <f t="shared" si="7"/>
        <v>24</v>
      </c>
      <c r="G240" s="80">
        <f t="shared" si="7"/>
        <v>24</v>
      </c>
      <c r="H240" s="80">
        <f t="shared" si="7"/>
        <v>24</v>
      </c>
      <c r="I240" s="80">
        <f t="shared" si="7"/>
        <v>24</v>
      </c>
      <c r="J240" s="181" t="s">
        <v>313</v>
      </c>
    </row>
    <row r="241" spans="1:10" x14ac:dyDescent="0.25">
      <c r="A241" s="141" t="s">
        <v>64</v>
      </c>
      <c r="B241" s="141" t="s">
        <v>280</v>
      </c>
      <c r="C241" s="141" t="s">
        <v>280</v>
      </c>
      <c r="D241" s="141" t="s">
        <v>268</v>
      </c>
      <c r="E241" s="80">
        <f t="shared" si="7"/>
        <v>24</v>
      </c>
      <c r="F241" s="80">
        <f t="shared" si="7"/>
        <v>24</v>
      </c>
      <c r="G241" s="80">
        <f t="shared" si="7"/>
        <v>24</v>
      </c>
      <c r="H241" s="80">
        <f t="shared" si="7"/>
        <v>24</v>
      </c>
      <c r="I241" s="80">
        <f t="shared" si="7"/>
        <v>24</v>
      </c>
      <c r="J241" s="181" t="s">
        <v>313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77CE-C2EC-47EE-A40D-DD45A7E7E1D2}">
  <sheetPr>
    <tabColor theme="9" tint="0.79998168889431442"/>
  </sheetPr>
  <dimension ref="A1:S49"/>
  <sheetViews>
    <sheetView topLeftCell="A31" workbookViewId="0">
      <selection activeCell="O22" sqref="O22"/>
    </sheetView>
  </sheetViews>
  <sheetFormatPr defaultRowHeight="15" x14ac:dyDescent="0.25"/>
  <sheetData>
    <row r="1" spans="1:19" x14ac:dyDescent="0.25">
      <c r="A1" s="83"/>
      <c r="B1" s="83"/>
      <c r="C1" s="83"/>
      <c r="D1" s="189" t="s">
        <v>325</v>
      </c>
      <c r="E1" s="189" t="s">
        <v>328</v>
      </c>
      <c r="F1" s="189">
        <v>3003</v>
      </c>
      <c r="G1" s="189">
        <v>3004</v>
      </c>
      <c r="H1" s="189" t="s">
        <v>330</v>
      </c>
      <c r="I1" s="189" t="s">
        <v>332</v>
      </c>
      <c r="J1" s="189">
        <v>5052</v>
      </c>
      <c r="K1" s="189">
        <v>5182</v>
      </c>
      <c r="L1" s="189" t="s">
        <v>334</v>
      </c>
      <c r="M1" s="189">
        <v>6061</v>
      </c>
      <c r="N1" s="189">
        <v>6063</v>
      </c>
      <c r="O1" s="189" t="s">
        <v>336</v>
      </c>
      <c r="P1" s="189" t="s">
        <v>338</v>
      </c>
      <c r="Q1" s="189" t="s">
        <v>340</v>
      </c>
      <c r="R1" s="189" t="s">
        <v>342</v>
      </c>
      <c r="S1" s="189" t="s">
        <v>345</v>
      </c>
    </row>
    <row r="2" spans="1:19" x14ac:dyDescent="0.25">
      <c r="A2" s="83" t="s">
        <v>10</v>
      </c>
      <c r="B2" s="83" t="s">
        <v>10</v>
      </c>
      <c r="C2" s="83" t="s">
        <v>278</v>
      </c>
      <c r="D2" s="140">
        <f>Alloys!J105</f>
        <v>0</v>
      </c>
      <c r="E2" s="140">
        <f>Alloys!K105</f>
        <v>0</v>
      </c>
      <c r="F2" s="140">
        <f>Alloys!L105</f>
        <v>0</v>
      </c>
      <c r="G2" s="140">
        <f>Alloys!M105</f>
        <v>0</v>
      </c>
      <c r="H2" s="140">
        <f>Alloys!N105</f>
        <v>3.7467892878288986E-2</v>
      </c>
      <c r="I2" s="140">
        <f>Alloys!O105</f>
        <v>0</v>
      </c>
      <c r="J2" s="140">
        <f>Alloys!P105</f>
        <v>2.8163394544522585E-2</v>
      </c>
      <c r="K2" s="140">
        <f>Alloys!Q105</f>
        <v>0</v>
      </c>
      <c r="L2" s="140">
        <f>Alloys!R105</f>
        <v>2.0459105217646885E-2</v>
      </c>
      <c r="M2" s="140">
        <f>Alloys!S105</f>
        <v>2.5927077609426891E-2</v>
      </c>
      <c r="N2" s="140">
        <f>Alloys!T105</f>
        <v>0.84244543741649314</v>
      </c>
      <c r="O2" s="140">
        <f>Alloys!U105</f>
        <v>4.5537092333621569E-2</v>
      </c>
      <c r="P2" s="140">
        <f>Alloys!V105</f>
        <v>0</v>
      </c>
      <c r="Q2" s="140">
        <f>Alloys!W105</f>
        <v>0</v>
      </c>
      <c r="R2" s="140">
        <f>Alloys!X105</f>
        <v>0</v>
      </c>
      <c r="S2" s="140">
        <f>Alloys!Y105</f>
        <v>0</v>
      </c>
    </row>
    <row r="3" spans="1:19" x14ac:dyDescent="0.25">
      <c r="A3" s="83" t="s">
        <v>10</v>
      </c>
      <c r="B3" s="83" t="s">
        <v>10</v>
      </c>
      <c r="C3" s="83" t="s">
        <v>279</v>
      </c>
      <c r="D3" s="140">
        <f>Alloys!J105</f>
        <v>0</v>
      </c>
      <c r="E3" s="140">
        <f>Alloys!K105</f>
        <v>0</v>
      </c>
      <c r="F3" s="140">
        <f>Alloys!L105</f>
        <v>0</v>
      </c>
      <c r="G3" s="140">
        <f>Alloys!M105</f>
        <v>0</v>
      </c>
      <c r="H3" s="140">
        <f>Alloys!N105</f>
        <v>3.7467892878288986E-2</v>
      </c>
      <c r="I3" s="140">
        <f>Alloys!O105</f>
        <v>0</v>
      </c>
      <c r="J3" s="140">
        <f>Alloys!P105</f>
        <v>2.8163394544522585E-2</v>
      </c>
      <c r="K3" s="140">
        <f>Alloys!Q105</f>
        <v>0</v>
      </c>
      <c r="L3" s="140">
        <f>Alloys!R105</f>
        <v>2.0459105217646885E-2</v>
      </c>
      <c r="M3" s="140">
        <f>Alloys!S105</f>
        <v>2.5927077609426891E-2</v>
      </c>
      <c r="N3" s="140">
        <f>Alloys!T105</f>
        <v>0.84244543741649314</v>
      </c>
      <c r="O3" s="140">
        <f>Alloys!U105</f>
        <v>4.5537092333621569E-2</v>
      </c>
      <c r="P3" s="140">
        <f>Alloys!V105</f>
        <v>0</v>
      </c>
      <c r="Q3" s="140">
        <f>Alloys!W105</f>
        <v>0</v>
      </c>
      <c r="R3" s="140">
        <f>Alloys!X105</f>
        <v>0</v>
      </c>
      <c r="S3" s="140">
        <f>Alloys!Y105</f>
        <v>0</v>
      </c>
    </row>
    <row r="4" spans="1:19" x14ac:dyDescent="0.25">
      <c r="A4" s="83" t="s">
        <v>7</v>
      </c>
      <c r="B4" s="83" t="s">
        <v>7</v>
      </c>
      <c r="C4" s="83" t="s">
        <v>7</v>
      </c>
      <c r="D4" s="140">
        <f>Alloys!J106</f>
        <v>1.1642764525501207E-2</v>
      </c>
      <c r="E4" s="140">
        <f>Alloys!K106</f>
        <v>3.4855526298219232E-2</v>
      </c>
      <c r="F4" s="140">
        <f>Alloys!L106</f>
        <v>1.8307585695638971E-2</v>
      </c>
      <c r="G4" s="140">
        <f>Alloys!M106</f>
        <v>5.1102474976986827E-3</v>
      </c>
      <c r="H4" s="140">
        <f>Alloys!N106</f>
        <v>0.22463589566744729</v>
      </c>
      <c r="I4" s="140">
        <f>Alloys!O106</f>
        <v>0</v>
      </c>
      <c r="J4" s="140">
        <f>Alloys!P106</f>
        <v>5.5822425254796554E-2</v>
      </c>
      <c r="K4" s="140">
        <f>Alloys!Q106</f>
        <v>8.5997692517906637E-5</v>
      </c>
      <c r="L4" s="140">
        <f>Alloys!R106</f>
        <v>0.13011781638315112</v>
      </c>
      <c r="M4" s="140">
        <f>Alloys!S106</f>
        <v>1.5969109979863585E-2</v>
      </c>
      <c r="N4" s="140">
        <f>Alloys!T106</f>
        <v>5.6229260492477422E-5</v>
      </c>
      <c r="O4" s="140">
        <f>Alloys!U106</f>
        <v>3.4346155350228558E-2</v>
      </c>
      <c r="P4" s="140">
        <f>Alloys!V106</f>
        <v>4.1874261049103773E-2</v>
      </c>
      <c r="Q4" s="140">
        <f>Alloys!W106</f>
        <v>0.17538898628671221</v>
      </c>
      <c r="R4" s="140">
        <f>Alloys!X106</f>
        <v>0.25178699905862845</v>
      </c>
      <c r="S4" s="140">
        <f>Alloys!Y106</f>
        <v>0</v>
      </c>
    </row>
    <row r="5" spans="1:19" x14ac:dyDescent="0.25">
      <c r="A5" s="83" t="s">
        <v>269</v>
      </c>
      <c r="B5" s="83" t="s">
        <v>270</v>
      </c>
      <c r="C5" s="83" t="s">
        <v>271</v>
      </c>
      <c r="D5" s="140">
        <f>Alloys!J107</f>
        <v>0</v>
      </c>
      <c r="E5" s="140">
        <f>Alloys!K107</f>
        <v>0</v>
      </c>
      <c r="F5" s="140">
        <f>Alloys!L107</f>
        <v>0</v>
      </c>
      <c r="G5" s="140">
        <f>Alloys!M107</f>
        <v>0</v>
      </c>
      <c r="H5" s="140">
        <f>Alloys!N107</f>
        <v>0</v>
      </c>
      <c r="I5" s="140">
        <f>Alloys!O107</f>
        <v>0</v>
      </c>
      <c r="J5" s="140">
        <f>Alloys!P107</f>
        <v>0</v>
      </c>
      <c r="K5" s="140">
        <f>Alloys!Q107</f>
        <v>0</v>
      </c>
      <c r="L5" s="140">
        <f>Alloys!R107</f>
        <v>0</v>
      </c>
      <c r="M5" s="140">
        <f>Alloys!S107</f>
        <v>0</v>
      </c>
      <c r="N5" s="140">
        <f>Alloys!T107</f>
        <v>0</v>
      </c>
      <c r="O5" s="140">
        <f>Alloys!U107</f>
        <v>0</v>
      </c>
      <c r="P5" s="140">
        <f>Alloys!V107</f>
        <v>0</v>
      </c>
      <c r="Q5" s="140">
        <f>Alloys!W107</f>
        <v>1</v>
      </c>
      <c r="R5" s="140">
        <f>Alloys!X107</f>
        <v>0</v>
      </c>
      <c r="S5" s="140">
        <f>Alloys!Y107</f>
        <v>0</v>
      </c>
    </row>
    <row r="6" spans="1:19" x14ac:dyDescent="0.25">
      <c r="A6" s="83" t="s">
        <v>269</v>
      </c>
      <c r="B6" s="83" t="s">
        <v>270</v>
      </c>
      <c r="C6" s="83" t="s">
        <v>273</v>
      </c>
      <c r="D6" s="140">
        <f>Alloys!J107</f>
        <v>0</v>
      </c>
      <c r="E6" s="140">
        <f>Alloys!K107</f>
        <v>0</v>
      </c>
      <c r="F6" s="140">
        <f>Alloys!L107</f>
        <v>0</v>
      </c>
      <c r="G6" s="140">
        <f>Alloys!M107</f>
        <v>0</v>
      </c>
      <c r="H6" s="140">
        <f>Alloys!N107</f>
        <v>0</v>
      </c>
      <c r="I6" s="140">
        <f>Alloys!O107</f>
        <v>0</v>
      </c>
      <c r="J6" s="140">
        <f>Alloys!P107</f>
        <v>0</v>
      </c>
      <c r="K6" s="140">
        <f>Alloys!Q107</f>
        <v>0</v>
      </c>
      <c r="L6" s="140">
        <f>Alloys!R107</f>
        <v>0</v>
      </c>
      <c r="M6" s="140">
        <f>Alloys!S107</f>
        <v>0</v>
      </c>
      <c r="N6" s="140">
        <f>Alloys!T107</f>
        <v>0</v>
      </c>
      <c r="O6" s="140">
        <f>Alloys!U107</f>
        <v>0</v>
      </c>
      <c r="P6" s="140">
        <f>Alloys!V107</f>
        <v>0</v>
      </c>
      <c r="Q6" s="140">
        <f>Alloys!W107</f>
        <v>1</v>
      </c>
      <c r="R6" s="140">
        <f>Alloys!X107</f>
        <v>0</v>
      </c>
      <c r="S6" s="140">
        <f>Alloys!Y107</f>
        <v>0</v>
      </c>
    </row>
    <row r="7" spans="1:19" x14ac:dyDescent="0.25">
      <c r="A7" s="83" t="s">
        <v>269</v>
      </c>
      <c r="B7" s="83" t="s">
        <v>270</v>
      </c>
      <c r="C7" s="83" t="s">
        <v>274</v>
      </c>
      <c r="D7" s="140">
        <f>Alloys!J107</f>
        <v>0</v>
      </c>
      <c r="E7" s="140">
        <f>Alloys!K107</f>
        <v>0</v>
      </c>
      <c r="F7" s="140">
        <f>Alloys!L107</f>
        <v>0</v>
      </c>
      <c r="G7" s="140">
        <f>Alloys!M107</f>
        <v>0</v>
      </c>
      <c r="H7" s="140">
        <f>Alloys!N107</f>
        <v>0</v>
      </c>
      <c r="I7" s="140">
        <f>Alloys!O107</f>
        <v>0</v>
      </c>
      <c r="J7" s="140">
        <f>Alloys!P107</f>
        <v>0</v>
      </c>
      <c r="K7" s="140">
        <f>Alloys!Q107</f>
        <v>0</v>
      </c>
      <c r="L7" s="140">
        <f>Alloys!R107</f>
        <v>0</v>
      </c>
      <c r="M7" s="140">
        <f>Alloys!S107</f>
        <v>0</v>
      </c>
      <c r="N7" s="140">
        <f>Alloys!T107</f>
        <v>0</v>
      </c>
      <c r="O7" s="140">
        <f>Alloys!U107</f>
        <v>0</v>
      </c>
      <c r="P7" s="140">
        <f>Alloys!V107</f>
        <v>0</v>
      </c>
      <c r="Q7" s="140">
        <f>Alloys!W107</f>
        <v>1</v>
      </c>
      <c r="R7" s="140">
        <f>Alloys!X107</f>
        <v>0</v>
      </c>
      <c r="S7" s="140">
        <f>Alloys!Y107</f>
        <v>0</v>
      </c>
    </row>
    <row r="8" spans="1:19" x14ac:dyDescent="0.25">
      <c r="A8" s="83" t="s">
        <v>269</v>
      </c>
      <c r="B8" s="83" t="s">
        <v>270</v>
      </c>
      <c r="C8" s="83" t="s">
        <v>275</v>
      </c>
      <c r="D8" s="140">
        <f>Alloys!J107</f>
        <v>0</v>
      </c>
      <c r="E8" s="140">
        <f>Alloys!K107</f>
        <v>0</v>
      </c>
      <c r="F8" s="140">
        <f>Alloys!L107</f>
        <v>0</v>
      </c>
      <c r="G8" s="140">
        <f>Alloys!M107</f>
        <v>0</v>
      </c>
      <c r="H8" s="140">
        <f>Alloys!N107</f>
        <v>0</v>
      </c>
      <c r="I8" s="140">
        <f>Alloys!O107</f>
        <v>0</v>
      </c>
      <c r="J8" s="140">
        <f>Alloys!P107</f>
        <v>0</v>
      </c>
      <c r="K8" s="140">
        <f>Alloys!Q107</f>
        <v>0</v>
      </c>
      <c r="L8" s="140">
        <f>Alloys!R107</f>
        <v>0</v>
      </c>
      <c r="M8" s="140">
        <f>Alloys!S107</f>
        <v>0</v>
      </c>
      <c r="N8" s="140">
        <f>Alloys!T107</f>
        <v>0</v>
      </c>
      <c r="O8" s="140">
        <f>Alloys!U107</f>
        <v>0</v>
      </c>
      <c r="P8" s="140">
        <f>Alloys!V107</f>
        <v>0</v>
      </c>
      <c r="Q8" s="140">
        <f>Alloys!W107</f>
        <v>1</v>
      </c>
      <c r="R8" s="140">
        <f>Alloys!X107</f>
        <v>0</v>
      </c>
      <c r="S8" s="140">
        <f>Alloys!Y107</f>
        <v>0</v>
      </c>
    </row>
    <row r="9" spans="1:19" x14ac:dyDescent="0.25">
      <c r="A9" s="83" t="s">
        <v>269</v>
      </c>
      <c r="B9" s="83" t="s">
        <v>276</v>
      </c>
      <c r="C9" s="83" t="s">
        <v>67</v>
      </c>
      <c r="D9" s="140">
        <f>Alloys!J108</f>
        <v>0.55248480889372387</v>
      </c>
      <c r="E9" s="140">
        <f>Alloys!K108</f>
        <v>0</v>
      </c>
      <c r="F9" s="140">
        <f>Alloys!L108</f>
        <v>4.0852133120050857E-2</v>
      </c>
      <c r="G9" s="140">
        <f>Alloys!M108</f>
        <v>0</v>
      </c>
      <c r="H9" s="140">
        <f>Alloys!N108</f>
        <v>0</v>
      </c>
      <c r="I9" s="140">
        <f>Alloys!O108</f>
        <v>0</v>
      </c>
      <c r="J9" s="140">
        <f>Alloys!P108</f>
        <v>0.14621980477120089</v>
      </c>
      <c r="K9" s="140">
        <f>Alloys!Q108</f>
        <v>0</v>
      </c>
      <c r="L9" s="140">
        <f>Alloys!R108</f>
        <v>0</v>
      </c>
      <c r="M9" s="140">
        <f>Alloys!S108</f>
        <v>4.5687119715734411E-3</v>
      </c>
      <c r="N9" s="140">
        <f>Alloys!T108</f>
        <v>0.14834299453713154</v>
      </c>
      <c r="O9" s="140">
        <f>Alloys!U108</f>
        <v>8.0162676311043204E-3</v>
      </c>
      <c r="P9" s="140">
        <f>Alloys!V108</f>
        <v>0</v>
      </c>
      <c r="Q9" s="140">
        <f>Alloys!W108</f>
        <v>0</v>
      </c>
      <c r="R9" s="140">
        <f>Alloys!X108</f>
        <v>9.9515279075215027E-2</v>
      </c>
      <c r="S9" s="140">
        <f>Alloys!Y108</f>
        <v>0</v>
      </c>
    </row>
    <row r="10" spans="1:19" x14ac:dyDescent="0.25">
      <c r="A10" s="83" t="s">
        <v>269</v>
      </c>
      <c r="B10" s="83" t="s">
        <v>276</v>
      </c>
      <c r="C10" s="83" t="s">
        <v>68</v>
      </c>
      <c r="D10" s="140">
        <f>Alloys!J108</f>
        <v>0.55248480889372387</v>
      </c>
      <c r="E10" s="140">
        <f>Alloys!K108</f>
        <v>0</v>
      </c>
      <c r="F10" s="140">
        <f>Alloys!L108</f>
        <v>4.0852133120050857E-2</v>
      </c>
      <c r="G10" s="140">
        <f>Alloys!M108</f>
        <v>0</v>
      </c>
      <c r="H10" s="140">
        <f>Alloys!N108</f>
        <v>0</v>
      </c>
      <c r="I10" s="140">
        <f>Alloys!O108</f>
        <v>0</v>
      </c>
      <c r="J10" s="140">
        <f>Alloys!P108</f>
        <v>0.14621980477120089</v>
      </c>
      <c r="K10" s="140">
        <f>Alloys!Q108</f>
        <v>0</v>
      </c>
      <c r="L10" s="140">
        <f>Alloys!R108</f>
        <v>0</v>
      </c>
      <c r="M10" s="140">
        <f>Alloys!S108</f>
        <v>4.5687119715734411E-3</v>
      </c>
      <c r="N10" s="140">
        <f>Alloys!T108</f>
        <v>0.14834299453713154</v>
      </c>
      <c r="O10" s="140">
        <f>Alloys!U108</f>
        <v>8.0162676311043204E-3</v>
      </c>
      <c r="P10" s="140">
        <f>Alloys!V108</f>
        <v>0</v>
      </c>
      <c r="Q10" s="140">
        <f>Alloys!W108</f>
        <v>0</v>
      </c>
      <c r="R10" s="140">
        <f>Alloys!X108</f>
        <v>9.9515279075215027E-2</v>
      </c>
      <c r="S10" s="140">
        <f>Alloys!Y108</f>
        <v>0</v>
      </c>
    </row>
    <row r="11" spans="1:19" x14ac:dyDescent="0.25">
      <c r="A11" s="83" t="s">
        <v>269</v>
      </c>
      <c r="B11" s="83" t="s">
        <v>276</v>
      </c>
      <c r="C11" s="83" t="s">
        <v>69</v>
      </c>
      <c r="D11" s="140">
        <f>Alloys!J108</f>
        <v>0.55248480889372387</v>
      </c>
      <c r="E11" s="140">
        <f>Alloys!K108</f>
        <v>0</v>
      </c>
      <c r="F11" s="140">
        <f>Alloys!L108</f>
        <v>4.0852133120050857E-2</v>
      </c>
      <c r="G11" s="140">
        <f>Alloys!M108</f>
        <v>0</v>
      </c>
      <c r="H11" s="140">
        <f>Alloys!N108</f>
        <v>0</v>
      </c>
      <c r="I11" s="140">
        <f>Alloys!O108</f>
        <v>0</v>
      </c>
      <c r="J11" s="140">
        <f>Alloys!P108</f>
        <v>0.14621980477120089</v>
      </c>
      <c r="K11" s="140">
        <f>Alloys!Q108</f>
        <v>0</v>
      </c>
      <c r="L11" s="140">
        <f>Alloys!R108</f>
        <v>0</v>
      </c>
      <c r="M11" s="140">
        <f>Alloys!S108</f>
        <v>4.5687119715734411E-3</v>
      </c>
      <c r="N11" s="140">
        <f>Alloys!T108</f>
        <v>0.14834299453713154</v>
      </c>
      <c r="O11" s="140">
        <f>Alloys!U108</f>
        <v>8.0162676311043204E-3</v>
      </c>
      <c r="P11" s="140">
        <f>Alloys!V108</f>
        <v>0</v>
      </c>
      <c r="Q11" s="140">
        <f>Alloys!W108</f>
        <v>0</v>
      </c>
      <c r="R11" s="140">
        <f>Alloys!X108</f>
        <v>9.9515279075215027E-2</v>
      </c>
      <c r="S11" s="140">
        <f>Alloys!Y108</f>
        <v>0</v>
      </c>
    </row>
    <row r="12" spans="1:19" x14ac:dyDescent="0.25">
      <c r="A12" s="83" t="s">
        <v>269</v>
      </c>
      <c r="B12" s="83" t="s">
        <v>276</v>
      </c>
      <c r="C12" s="83" t="s">
        <v>70</v>
      </c>
      <c r="D12" s="140">
        <f>Alloys!J108</f>
        <v>0.55248480889372387</v>
      </c>
      <c r="E12" s="140">
        <f>Alloys!K108</f>
        <v>0</v>
      </c>
      <c r="F12" s="140">
        <f>Alloys!L108</f>
        <v>4.0852133120050857E-2</v>
      </c>
      <c r="G12" s="140">
        <f>Alloys!M108</f>
        <v>0</v>
      </c>
      <c r="H12" s="140">
        <f>Alloys!N108</f>
        <v>0</v>
      </c>
      <c r="I12" s="140">
        <f>Alloys!O108</f>
        <v>0</v>
      </c>
      <c r="J12" s="140">
        <f>Alloys!P108</f>
        <v>0.14621980477120089</v>
      </c>
      <c r="K12" s="140">
        <f>Alloys!Q108</f>
        <v>0</v>
      </c>
      <c r="L12" s="140">
        <f>Alloys!R108</f>
        <v>0</v>
      </c>
      <c r="M12" s="140">
        <f>Alloys!S108</f>
        <v>4.5687119715734411E-3</v>
      </c>
      <c r="N12" s="140">
        <f>Alloys!T108</f>
        <v>0.14834299453713154</v>
      </c>
      <c r="O12" s="140">
        <f>Alloys!U108</f>
        <v>8.0162676311043204E-3</v>
      </c>
      <c r="P12" s="140">
        <f>Alloys!V108</f>
        <v>0</v>
      </c>
      <c r="Q12" s="140">
        <f>Alloys!W108</f>
        <v>0</v>
      </c>
      <c r="R12" s="140">
        <f>Alloys!X108</f>
        <v>9.9515279075215027E-2</v>
      </c>
      <c r="S12" s="140">
        <f>Alloys!Y108</f>
        <v>0</v>
      </c>
    </row>
    <row r="13" spans="1:19" x14ac:dyDescent="0.25">
      <c r="A13" s="83" t="s">
        <v>269</v>
      </c>
      <c r="B13" s="83" t="s">
        <v>276</v>
      </c>
      <c r="C13" s="83" t="s">
        <v>71</v>
      </c>
      <c r="D13" s="140">
        <f>Alloys!J108</f>
        <v>0.55248480889372387</v>
      </c>
      <c r="E13" s="140">
        <f>Alloys!K108</f>
        <v>0</v>
      </c>
      <c r="F13" s="140">
        <f>Alloys!L108</f>
        <v>4.0852133120050857E-2</v>
      </c>
      <c r="G13" s="140">
        <f>Alloys!M108</f>
        <v>0</v>
      </c>
      <c r="H13" s="140">
        <f>Alloys!N108</f>
        <v>0</v>
      </c>
      <c r="I13" s="140">
        <f>Alloys!O108</f>
        <v>0</v>
      </c>
      <c r="J13" s="140">
        <f>Alloys!P108</f>
        <v>0.14621980477120089</v>
      </c>
      <c r="K13" s="140">
        <f>Alloys!Q108</f>
        <v>0</v>
      </c>
      <c r="L13" s="140">
        <f>Alloys!R108</f>
        <v>0</v>
      </c>
      <c r="M13" s="140">
        <f>Alloys!S108</f>
        <v>4.5687119715734411E-3</v>
      </c>
      <c r="N13" s="140">
        <f>Alloys!T108</f>
        <v>0.14834299453713154</v>
      </c>
      <c r="O13" s="140">
        <f>Alloys!U108</f>
        <v>8.0162676311043204E-3</v>
      </c>
      <c r="P13" s="140">
        <f>Alloys!V108</f>
        <v>0</v>
      </c>
      <c r="Q13" s="140">
        <f>Alloys!W108</f>
        <v>0</v>
      </c>
      <c r="R13" s="140">
        <f>Alloys!X108</f>
        <v>9.9515279075215027E-2</v>
      </c>
      <c r="S13" s="140">
        <f>Alloys!Y108</f>
        <v>0</v>
      </c>
    </row>
    <row r="14" spans="1:19" x14ac:dyDescent="0.25">
      <c r="A14" s="83" t="s">
        <v>269</v>
      </c>
      <c r="B14" s="83" t="s">
        <v>276</v>
      </c>
      <c r="C14" s="83" t="s">
        <v>72</v>
      </c>
      <c r="D14" s="140">
        <f>Alloys!J108</f>
        <v>0.55248480889372387</v>
      </c>
      <c r="E14" s="140">
        <f>Alloys!K108</f>
        <v>0</v>
      </c>
      <c r="F14" s="140">
        <f>Alloys!L108</f>
        <v>4.0852133120050857E-2</v>
      </c>
      <c r="G14" s="140">
        <f>Alloys!M108</f>
        <v>0</v>
      </c>
      <c r="H14" s="140">
        <f>Alloys!N108</f>
        <v>0</v>
      </c>
      <c r="I14" s="140">
        <f>Alloys!O108</f>
        <v>0</v>
      </c>
      <c r="J14" s="140">
        <f>Alloys!P108</f>
        <v>0.14621980477120089</v>
      </c>
      <c r="K14" s="140">
        <f>Alloys!Q108</f>
        <v>0</v>
      </c>
      <c r="L14" s="140">
        <f>Alloys!R108</f>
        <v>0</v>
      </c>
      <c r="M14" s="140">
        <f>Alloys!S108</f>
        <v>4.5687119715734411E-3</v>
      </c>
      <c r="N14" s="140">
        <f>Alloys!T108</f>
        <v>0.14834299453713154</v>
      </c>
      <c r="O14" s="140">
        <f>Alloys!U108</f>
        <v>8.0162676311043204E-3</v>
      </c>
      <c r="P14" s="140">
        <f>Alloys!V108</f>
        <v>0</v>
      </c>
      <c r="Q14" s="140">
        <f>Alloys!W108</f>
        <v>0</v>
      </c>
      <c r="R14" s="140">
        <f>Alloys!X108</f>
        <v>9.9515279075215027E-2</v>
      </c>
      <c r="S14" s="140">
        <f>Alloys!Y108</f>
        <v>0</v>
      </c>
    </row>
    <row r="15" spans="1:19" x14ac:dyDescent="0.25">
      <c r="A15" s="83" t="s">
        <v>269</v>
      </c>
      <c r="B15" s="83" t="s">
        <v>276</v>
      </c>
      <c r="C15" s="83" t="s">
        <v>73</v>
      </c>
      <c r="D15" s="140">
        <f>Alloys!J108</f>
        <v>0.55248480889372387</v>
      </c>
      <c r="E15" s="140">
        <f>Alloys!K108</f>
        <v>0</v>
      </c>
      <c r="F15" s="140">
        <f>Alloys!L108</f>
        <v>4.0852133120050857E-2</v>
      </c>
      <c r="G15" s="140">
        <f>Alloys!M108</f>
        <v>0</v>
      </c>
      <c r="H15" s="140">
        <f>Alloys!N108</f>
        <v>0</v>
      </c>
      <c r="I15" s="140">
        <f>Alloys!O108</f>
        <v>0</v>
      </c>
      <c r="J15" s="140">
        <f>Alloys!P108</f>
        <v>0.14621980477120089</v>
      </c>
      <c r="K15" s="140">
        <f>Alloys!Q108</f>
        <v>0</v>
      </c>
      <c r="L15" s="140">
        <f>Alloys!R108</f>
        <v>0</v>
      </c>
      <c r="M15" s="140">
        <f>Alloys!S108</f>
        <v>4.5687119715734411E-3</v>
      </c>
      <c r="N15" s="140">
        <f>Alloys!T108</f>
        <v>0.14834299453713154</v>
      </c>
      <c r="O15" s="140">
        <f>Alloys!U108</f>
        <v>8.0162676311043204E-3</v>
      </c>
      <c r="P15" s="140">
        <f>Alloys!V108</f>
        <v>0</v>
      </c>
      <c r="Q15" s="140">
        <f>Alloys!W108</f>
        <v>0</v>
      </c>
      <c r="R15" s="140">
        <f>Alloys!X108</f>
        <v>9.9515279075215027E-2</v>
      </c>
      <c r="S15" s="140">
        <f>Alloys!Y108</f>
        <v>0</v>
      </c>
    </row>
    <row r="16" spans="1:19" x14ac:dyDescent="0.25">
      <c r="A16" s="83" t="s">
        <v>269</v>
      </c>
      <c r="B16" s="83" t="s">
        <v>276</v>
      </c>
      <c r="C16" s="83" t="s">
        <v>74</v>
      </c>
      <c r="D16" s="140">
        <f>Alloys!J108</f>
        <v>0.55248480889372387</v>
      </c>
      <c r="E16" s="140">
        <f>Alloys!K108</f>
        <v>0</v>
      </c>
      <c r="F16" s="140">
        <f>Alloys!L108</f>
        <v>4.0852133120050857E-2</v>
      </c>
      <c r="G16" s="140">
        <f>Alloys!M108</f>
        <v>0</v>
      </c>
      <c r="H16" s="140">
        <f>Alloys!N108</f>
        <v>0</v>
      </c>
      <c r="I16" s="140">
        <f>Alloys!O108</f>
        <v>0</v>
      </c>
      <c r="J16" s="140">
        <f>Alloys!P108</f>
        <v>0.14621980477120089</v>
      </c>
      <c r="K16" s="140">
        <f>Alloys!Q108</f>
        <v>0</v>
      </c>
      <c r="L16" s="140">
        <f>Alloys!R108</f>
        <v>0</v>
      </c>
      <c r="M16" s="140">
        <f>Alloys!S108</f>
        <v>4.5687119715734411E-3</v>
      </c>
      <c r="N16" s="140">
        <f>Alloys!T108</f>
        <v>0.14834299453713154</v>
      </c>
      <c r="O16" s="140">
        <f>Alloys!U108</f>
        <v>8.0162676311043204E-3</v>
      </c>
      <c r="P16" s="140">
        <f>Alloys!V108</f>
        <v>0</v>
      </c>
      <c r="Q16" s="140">
        <f>Alloys!W108</f>
        <v>0</v>
      </c>
      <c r="R16" s="140">
        <f>Alloys!X108</f>
        <v>9.9515279075215027E-2</v>
      </c>
      <c r="S16" s="140">
        <f>Alloys!Y108</f>
        <v>0</v>
      </c>
    </row>
    <row r="17" spans="1:19" x14ac:dyDescent="0.25">
      <c r="A17" s="83" t="s">
        <v>269</v>
      </c>
      <c r="B17" s="83" t="s">
        <v>276</v>
      </c>
      <c r="C17" s="83" t="s">
        <v>75</v>
      </c>
      <c r="D17" s="140">
        <f>Alloys!J108</f>
        <v>0.55248480889372387</v>
      </c>
      <c r="E17" s="140">
        <f>Alloys!K108</f>
        <v>0</v>
      </c>
      <c r="F17" s="140">
        <f>Alloys!L108</f>
        <v>4.0852133120050857E-2</v>
      </c>
      <c r="G17" s="140">
        <f>Alloys!M108</f>
        <v>0</v>
      </c>
      <c r="H17" s="140">
        <f>Alloys!N108</f>
        <v>0</v>
      </c>
      <c r="I17" s="140">
        <f>Alloys!O108</f>
        <v>0</v>
      </c>
      <c r="J17" s="140">
        <f>Alloys!P108</f>
        <v>0.14621980477120089</v>
      </c>
      <c r="K17" s="140">
        <f>Alloys!Q108</f>
        <v>0</v>
      </c>
      <c r="L17" s="140">
        <f>Alloys!R108</f>
        <v>0</v>
      </c>
      <c r="M17" s="140">
        <f>Alloys!S108</f>
        <v>4.5687119715734411E-3</v>
      </c>
      <c r="N17" s="140">
        <f>Alloys!T108</f>
        <v>0.14834299453713154</v>
      </c>
      <c r="O17" s="140">
        <f>Alloys!U108</f>
        <v>8.0162676311043204E-3</v>
      </c>
      <c r="P17" s="140">
        <f>Alloys!V108</f>
        <v>0</v>
      </c>
      <c r="Q17" s="140">
        <f>Alloys!W108</f>
        <v>0</v>
      </c>
      <c r="R17" s="140">
        <f>Alloys!X108</f>
        <v>9.9515279075215027E-2</v>
      </c>
      <c r="S17" s="140">
        <f>Alloys!Y108</f>
        <v>0</v>
      </c>
    </row>
    <row r="18" spans="1:19" x14ac:dyDescent="0.25">
      <c r="A18" s="83" t="s">
        <v>8</v>
      </c>
      <c r="B18" s="83" t="s">
        <v>8</v>
      </c>
      <c r="C18" s="83" t="s">
        <v>8</v>
      </c>
      <c r="D18" s="140">
        <f>Alloys!J109</f>
        <v>6.8985437812463843E-2</v>
      </c>
      <c r="E18" s="140">
        <f>Alloys!K109</f>
        <v>0</v>
      </c>
      <c r="F18" s="140">
        <f>Alloys!L109</f>
        <v>0</v>
      </c>
      <c r="G18" s="140">
        <f>Alloys!M109</f>
        <v>0</v>
      </c>
      <c r="H18" s="140">
        <f>Alloys!N109</f>
        <v>0</v>
      </c>
      <c r="I18" s="140">
        <f>Alloys!O109</f>
        <v>0</v>
      </c>
      <c r="J18" s="140">
        <f>Alloys!P109</f>
        <v>4.0892770773163785E-2</v>
      </c>
      <c r="K18" s="140">
        <f>Alloys!Q109</f>
        <v>0</v>
      </c>
      <c r="L18" s="140">
        <f>Alloys!R109</f>
        <v>4.4471687081062916E-2</v>
      </c>
      <c r="M18" s="140">
        <f>Alloys!S109</f>
        <v>0</v>
      </c>
      <c r="N18" s="140">
        <f>Alloys!T109</f>
        <v>0.66716660510134929</v>
      </c>
      <c r="O18" s="140">
        <f>Alloys!U109</f>
        <v>0</v>
      </c>
      <c r="P18" s="140">
        <f>Alloys!V109</f>
        <v>0</v>
      </c>
      <c r="Q18" s="140">
        <f>Alloys!W109</f>
        <v>0</v>
      </c>
      <c r="R18" s="140">
        <f>Alloys!X109</f>
        <v>0.17848349923196011</v>
      </c>
      <c r="S18" s="140">
        <f>Alloys!Y109</f>
        <v>0</v>
      </c>
    </row>
    <row r="19" spans="1:19" x14ac:dyDescent="0.25">
      <c r="A19" s="83" t="s">
        <v>9</v>
      </c>
      <c r="B19" s="83" t="s">
        <v>266</v>
      </c>
      <c r="C19" s="83" t="s">
        <v>266</v>
      </c>
      <c r="D19" s="140">
        <f>Alloys!J110</f>
        <v>0</v>
      </c>
      <c r="E19" s="140">
        <f>Alloys!K110</f>
        <v>0</v>
      </c>
      <c r="F19" s="140">
        <f>Alloys!L110</f>
        <v>0</v>
      </c>
      <c r="G19" s="140">
        <f>Alloys!M110</f>
        <v>0.63057227247118841</v>
      </c>
      <c r="H19" s="140">
        <f>Alloys!N110</f>
        <v>5.0101244398556413E-2</v>
      </c>
      <c r="I19" s="140">
        <f>Alloys!O110</f>
        <v>0</v>
      </c>
      <c r="J19" s="140">
        <f>Alloys!P110</f>
        <v>4.2569792631670759E-2</v>
      </c>
      <c r="K19" s="140">
        <f>Alloys!Q110</f>
        <v>0.27675669049858448</v>
      </c>
      <c r="L19" s="140">
        <f>Alloys!R110</f>
        <v>0</v>
      </c>
      <c r="M19" s="140">
        <f>Alloys!S110</f>
        <v>0</v>
      </c>
      <c r="N19" s="140">
        <f>Alloys!T110</f>
        <v>0</v>
      </c>
      <c r="O19" s="140">
        <f>Alloys!U110</f>
        <v>0</v>
      </c>
      <c r="P19" s="140">
        <f>Alloys!V110</f>
        <v>0</v>
      </c>
      <c r="Q19" s="140">
        <f>Alloys!W110</f>
        <v>0</v>
      </c>
      <c r="R19" s="140">
        <f>Alloys!X110</f>
        <v>0</v>
      </c>
      <c r="S19" s="140">
        <f>Alloys!Y110</f>
        <v>0</v>
      </c>
    </row>
    <row r="20" spans="1:19" x14ac:dyDescent="0.25">
      <c r="A20" s="83" t="s">
        <v>9</v>
      </c>
      <c r="B20" s="83" t="s">
        <v>268</v>
      </c>
      <c r="C20" s="83" t="s">
        <v>268</v>
      </c>
      <c r="D20" s="140">
        <f>Alloys!J111</f>
        <v>1</v>
      </c>
      <c r="E20" s="140">
        <f>Alloys!K111</f>
        <v>0</v>
      </c>
      <c r="F20" s="140">
        <f>Alloys!L111</f>
        <v>0</v>
      </c>
      <c r="G20" s="140">
        <f>Alloys!M111</f>
        <v>0</v>
      </c>
      <c r="H20" s="140">
        <f>Alloys!N111</f>
        <v>0</v>
      </c>
      <c r="I20" s="140">
        <f>Alloys!O111</f>
        <v>0</v>
      </c>
      <c r="J20" s="140">
        <f>Alloys!P111</f>
        <v>0</v>
      </c>
      <c r="K20" s="140">
        <f>Alloys!Q111</f>
        <v>0</v>
      </c>
      <c r="L20" s="140">
        <f>Alloys!R111</f>
        <v>0</v>
      </c>
      <c r="M20" s="140">
        <f>Alloys!S111</f>
        <v>0</v>
      </c>
      <c r="N20" s="140">
        <f>Alloys!T111</f>
        <v>0</v>
      </c>
      <c r="O20" s="140">
        <f>Alloys!U111</f>
        <v>0</v>
      </c>
      <c r="P20" s="140">
        <f>Alloys!V111</f>
        <v>0</v>
      </c>
      <c r="Q20" s="140">
        <f>Alloys!W111</f>
        <v>0</v>
      </c>
      <c r="R20" s="140">
        <f>Alloys!X111</f>
        <v>0</v>
      </c>
      <c r="S20" s="140">
        <f>Alloys!Y111</f>
        <v>0</v>
      </c>
    </row>
    <row r="21" spans="1:19" x14ac:dyDescent="0.25">
      <c r="A21" s="83" t="s">
        <v>280</v>
      </c>
      <c r="B21" s="83" t="s">
        <v>281</v>
      </c>
      <c r="C21" s="83" t="s">
        <v>282</v>
      </c>
      <c r="D21" s="140">
        <f>Alloys!J112</f>
        <v>0.11154697583327419</v>
      </c>
      <c r="E21" s="140">
        <f>Alloys!K112</f>
        <v>0</v>
      </c>
      <c r="F21" s="140">
        <f>Alloys!L112</f>
        <v>0</v>
      </c>
      <c r="G21" s="140">
        <f>Alloys!M112</f>
        <v>0</v>
      </c>
      <c r="H21" s="140">
        <f>Alloys!N112</f>
        <v>6.1970542129596767E-2</v>
      </c>
      <c r="I21" s="140">
        <f>Alloys!O112</f>
        <v>0</v>
      </c>
      <c r="J21" s="140">
        <f>Alloys!P112</f>
        <v>0</v>
      </c>
      <c r="K21" s="140">
        <f>Alloys!Q112</f>
        <v>0</v>
      </c>
      <c r="L21" s="140">
        <f>Alloys!R112</f>
        <v>0.13530235031628629</v>
      </c>
      <c r="M21" s="140">
        <f>Alloys!S112</f>
        <v>0</v>
      </c>
      <c r="N21" s="140">
        <f>Alloys!T112</f>
        <v>0</v>
      </c>
      <c r="O21" s="140">
        <f>Alloys!U112</f>
        <v>0.38163525528143349</v>
      </c>
      <c r="P21" s="140">
        <f>Alloys!V112</f>
        <v>2.5821059220665323E-2</v>
      </c>
      <c r="Q21" s="140">
        <f>Alloys!W112</f>
        <v>0</v>
      </c>
      <c r="R21" s="140">
        <f>Alloys!X112</f>
        <v>0.14753638495374696</v>
      </c>
      <c r="S21" s="140">
        <f>Alloys!Y112</f>
        <v>0.13618743226499716</v>
      </c>
    </row>
    <row r="22" spans="1:19" x14ac:dyDescent="0.25">
      <c r="A22" s="83" t="s">
        <v>280</v>
      </c>
      <c r="B22" s="83" t="s">
        <v>281</v>
      </c>
      <c r="C22" s="83" t="s">
        <v>284</v>
      </c>
      <c r="D22" s="140">
        <f>Alloys!J112</f>
        <v>0.11154697583327419</v>
      </c>
      <c r="E22" s="140">
        <f>Alloys!K112</f>
        <v>0</v>
      </c>
      <c r="F22" s="140">
        <f>Alloys!L112</f>
        <v>0</v>
      </c>
      <c r="G22" s="140">
        <f>Alloys!M112</f>
        <v>0</v>
      </c>
      <c r="H22" s="140">
        <f>Alloys!N112</f>
        <v>6.1970542129596767E-2</v>
      </c>
      <c r="I22" s="140">
        <f>Alloys!O112</f>
        <v>0</v>
      </c>
      <c r="J22" s="140">
        <f>Alloys!P112</f>
        <v>0</v>
      </c>
      <c r="K22" s="140">
        <f>Alloys!Q112</f>
        <v>0</v>
      </c>
      <c r="L22" s="140">
        <f>Alloys!R112</f>
        <v>0.13530235031628629</v>
      </c>
      <c r="M22" s="140">
        <f>Alloys!S112</f>
        <v>0</v>
      </c>
      <c r="N22" s="140">
        <f>Alloys!T112</f>
        <v>0</v>
      </c>
      <c r="O22" s="140">
        <f>Alloys!U112</f>
        <v>0.38163525528143349</v>
      </c>
      <c r="P22" s="140">
        <f>Alloys!V112</f>
        <v>2.5821059220665323E-2</v>
      </c>
      <c r="Q22" s="140">
        <f>Alloys!W112</f>
        <v>0</v>
      </c>
      <c r="R22" s="140">
        <f>Alloys!X112</f>
        <v>0.14753638495374696</v>
      </c>
      <c r="S22" s="140">
        <f>Alloys!Y112</f>
        <v>0.13618743226499716</v>
      </c>
    </row>
    <row r="23" spans="1:19" x14ac:dyDescent="0.25">
      <c r="A23" s="83" t="s">
        <v>280</v>
      </c>
      <c r="B23" s="83" t="s">
        <v>281</v>
      </c>
      <c r="C23" s="83" t="s">
        <v>285</v>
      </c>
      <c r="D23" s="140">
        <f>Alloys!J112</f>
        <v>0.11154697583327419</v>
      </c>
      <c r="E23" s="140">
        <f>Alloys!K112</f>
        <v>0</v>
      </c>
      <c r="F23" s="140">
        <f>Alloys!L112</f>
        <v>0</v>
      </c>
      <c r="G23" s="140">
        <f>Alloys!M112</f>
        <v>0</v>
      </c>
      <c r="H23" s="140">
        <f>Alloys!N112</f>
        <v>6.1970542129596767E-2</v>
      </c>
      <c r="I23" s="140">
        <f>Alloys!O112</f>
        <v>0</v>
      </c>
      <c r="J23" s="140">
        <f>Alloys!P112</f>
        <v>0</v>
      </c>
      <c r="K23" s="140">
        <f>Alloys!Q112</f>
        <v>0</v>
      </c>
      <c r="L23" s="140">
        <f>Alloys!R112</f>
        <v>0.13530235031628629</v>
      </c>
      <c r="M23" s="140">
        <f>Alloys!S112</f>
        <v>0</v>
      </c>
      <c r="N23" s="140">
        <f>Alloys!T112</f>
        <v>0</v>
      </c>
      <c r="O23" s="140">
        <f>Alloys!U112</f>
        <v>0.38163525528143349</v>
      </c>
      <c r="P23" s="140">
        <f>Alloys!V112</f>
        <v>2.5821059220665323E-2</v>
      </c>
      <c r="Q23" s="140">
        <f>Alloys!W112</f>
        <v>0</v>
      </c>
      <c r="R23" s="140">
        <f>Alloys!X112</f>
        <v>0.14753638495374696</v>
      </c>
      <c r="S23" s="140">
        <f>Alloys!Y112</f>
        <v>0.13618743226499716</v>
      </c>
    </row>
    <row r="24" spans="1:19" x14ac:dyDescent="0.25">
      <c r="A24" s="83" t="s">
        <v>280</v>
      </c>
      <c r="B24" s="83" t="s">
        <v>281</v>
      </c>
      <c r="C24" s="83" t="s">
        <v>286</v>
      </c>
      <c r="D24" s="140">
        <f>Alloys!J112</f>
        <v>0.11154697583327419</v>
      </c>
      <c r="E24" s="140">
        <f>Alloys!K112</f>
        <v>0</v>
      </c>
      <c r="F24" s="140">
        <f>Alloys!L112</f>
        <v>0</v>
      </c>
      <c r="G24" s="140">
        <f>Alloys!M112</f>
        <v>0</v>
      </c>
      <c r="H24" s="140">
        <f>Alloys!N112</f>
        <v>6.1970542129596767E-2</v>
      </c>
      <c r="I24" s="140">
        <f>Alloys!O112</f>
        <v>0</v>
      </c>
      <c r="J24" s="140">
        <f>Alloys!P112</f>
        <v>0</v>
      </c>
      <c r="K24" s="140">
        <f>Alloys!Q112</f>
        <v>0</v>
      </c>
      <c r="L24" s="140">
        <f>Alloys!R112</f>
        <v>0.13530235031628629</v>
      </c>
      <c r="M24" s="140">
        <f>Alloys!S112</f>
        <v>0</v>
      </c>
      <c r="N24" s="140">
        <f>Alloys!T112</f>
        <v>0</v>
      </c>
      <c r="O24" s="140">
        <f>Alloys!U112</f>
        <v>0.38163525528143349</v>
      </c>
      <c r="P24" s="140">
        <f>Alloys!V112</f>
        <v>2.5821059220665323E-2</v>
      </c>
      <c r="Q24" s="140">
        <f>Alloys!W112</f>
        <v>0</v>
      </c>
      <c r="R24" s="140">
        <f>Alloys!X112</f>
        <v>0.14753638495374696</v>
      </c>
      <c r="S24" s="140">
        <f>Alloys!Y112</f>
        <v>0.13618743226499716</v>
      </c>
    </row>
    <row r="25" spans="1:19" x14ac:dyDescent="0.25">
      <c r="A25" s="83" t="s">
        <v>280</v>
      </c>
      <c r="B25" s="83" t="s">
        <v>281</v>
      </c>
      <c r="C25" s="83" t="s">
        <v>287</v>
      </c>
      <c r="D25" s="140">
        <f>Alloys!J112</f>
        <v>0.11154697583327419</v>
      </c>
      <c r="E25" s="140">
        <f>Alloys!K112</f>
        <v>0</v>
      </c>
      <c r="F25" s="140">
        <f>Alloys!L112</f>
        <v>0</v>
      </c>
      <c r="G25" s="140">
        <f>Alloys!M112</f>
        <v>0</v>
      </c>
      <c r="H25" s="140">
        <f>Alloys!N112</f>
        <v>6.1970542129596767E-2</v>
      </c>
      <c r="I25" s="140">
        <f>Alloys!O112</f>
        <v>0</v>
      </c>
      <c r="J25" s="140">
        <f>Alloys!P112</f>
        <v>0</v>
      </c>
      <c r="K25" s="140">
        <f>Alloys!Q112</f>
        <v>0</v>
      </c>
      <c r="L25" s="140">
        <f>Alloys!R112</f>
        <v>0.13530235031628629</v>
      </c>
      <c r="M25" s="140">
        <f>Alloys!S112</f>
        <v>0</v>
      </c>
      <c r="N25" s="140">
        <f>Alloys!T112</f>
        <v>0</v>
      </c>
      <c r="O25" s="140">
        <f>Alloys!U112</f>
        <v>0.38163525528143349</v>
      </c>
      <c r="P25" s="140">
        <f>Alloys!V112</f>
        <v>2.5821059220665323E-2</v>
      </c>
      <c r="Q25" s="140">
        <f>Alloys!W112</f>
        <v>0</v>
      </c>
      <c r="R25" s="140">
        <f>Alloys!X112</f>
        <v>0.14753638495374696</v>
      </c>
      <c r="S25" s="140">
        <f>Alloys!Y112</f>
        <v>0.13618743226499716</v>
      </c>
    </row>
    <row r="26" spans="1:19" x14ac:dyDescent="0.25">
      <c r="A26" s="83" t="s">
        <v>280</v>
      </c>
      <c r="B26" s="83" t="s">
        <v>281</v>
      </c>
      <c r="C26" s="83" t="s">
        <v>288</v>
      </c>
      <c r="D26" s="140">
        <f>Alloys!J112</f>
        <v>0.11154697583327419</v>
      </c>
      <c r="E26" s="140">
        <f>Alloys!K112</f>
        <v>0</v>
      </c>
      <c r="F26" s="140">
        <f>Alloys!L112</f>
        <v>0</v>
      </c>
      <c r="G26" s="140">
        <f>Alloys!M112</f>
        <v>0</v>
      </c>
      <c r="H26" s="140">
        <f>Alloys!N112</f>
        <v>6.1970542129596767E-2</v>
      </c>
      <c r="I26" s="140">
        <f>Alloys!O112</f>
        <v>0</v>
      </c>
      <c r="J26" s="140">
        <f>Alloys!P112</f>
        <v>0</v>
      </c>
      <c r="K26" s="140">
        <f>Alloys!Q112</f>
        <v>0</v>
      </c>
      <c r="L26" s="140">
        <f>Alloys!R112</f>
        <v>0.13530235031628629</v>
      </c>
      <c r="M26" s="140">
        <f>Alloys!S112</f>
        <v>0</v>
      </c>
      <c r="N26" s="140">
        <f>Alloys!T112</f>
        <v>0</v>
      </c>
      <c r="O26" s="140">
        <f>Alloys!U112</f>
        <v>0.38163525528143349</v>
      </c>
      <c r="P26" s="140">
        <f>Alloys!V112</f>
        <v>2.5821059220665323E-2</v>
      </c>
      <c r="Q26" s="140">
        <f>Alloys!W112</f>
        <v>0</v>
      </c>
      <c r="R26" s="140">
        <f>Alloys!X112</f>
        <v>0.14753638495374696</v>
      </c>
      <c r="S26" s="140">
        <f>Alloys!Y112</f>
        <v>0.13618743226499716</v>
      </c>
    </row>
    <row r="27" spans="1:19" x14ac:dyDescent="0.25">
      <c r="A27" s="83" t="s">
        <v>280</v>
      </c>
      <c r="B27" s="83" t="s">
        <v>281</v>
      </c>
      <c r="C27" s="83" t="s">
        <v>289</v>
      </c>
      <c r="D27" s="140">
        <f>Alloys!J112</f>
        <v>0.11154697583327419</v>
      </c>
      <c r="E27" s="140">
        <f>Alloys!K112</f>
        <v>0</v>
      </c>
      <c r="F27" s="140">
        <f>Alloys!L112</f>
        <v>0</v>
      </c>
      <c r="G27" s="140">
        <f>Alloys!M112</f>
        <v>0</v>
      </c>
      <c r="H27" s="140">
        <f>Alloys!N112</f>
        <v>6.1970542129596767E-2</v>
      </c>
      <c r="I27" s="140">
        <f>Alloys!O112</f>
        <v>0</v>
      </c>
      <c r="J27" s="140">
        <f>Alloys!P112</f>
        <v>0</v>
      </c>
      <c r="K27" s="140">
        <f>Alloys!Q112</f>
        <v>0</v>
      </c>
      <c r="L27" s="140">
        <f>Alloys!R112</f>
        <v>0.13530235031628629</v>
      </c>
      <c r="M27" s="140">
        <f>Alloys!S112</f>
        <v>0</v>
      </c>
      <c r="N27" s="140">
        <f>Alloys!T112</f>
        <v>0</v>
      </c>
      <c r="O27" s="140">
        <f>Alloys!U112</f>
        <v>0.38163525528143349</v>
      </c>
      <c r="P27" s="140">
        <f>Alloys!V112</f>
        <v>2.5821059220665323E-2</v>
      </c>
      <c r="Q27" s="140">
        <f>Alloys!W112</f>
        <v>0</v>
      </c>
      <c r="R27" s="140">
        <f>Alloys!X112</f>
        <v>0.14753638495374696</v>
      </c>
      <c r="S27" s="140">
        <f>Alloys!Y112</f>
        <v>0.13618743226499716</v>
      </c>
    </row>
    <row r="28" spans="1:19" x14ac:dyDescent="0.25">
      <c r="A28" s="83" t="s">
        <v>280</v>
      </c>
      <c r="B28" s="83" t="s">
        <v>281</v>
      </c>
      <c r="C28" s="83" t="s">
        <v>290</v>
      </c>
      <c r="D28" s="140">
        <f>Alloys!J112</f>
        <v>0.11154697583327419</v>
      </c>
      <c r="E28" s="140">
        <f>Alloys!K112</f>
        <v>0</v>
      </c>
      <c r="F28" s="140">
        <f>Alloys!L112</f>
        <v>0</v>
      </c>
      <c r="G28" s="140">
        <f>Alloys!M112</f>
        <v>0</v>
      </c>
      <c r="H28" s="140">
        <f>Alloys!N112</f>
        <v>6.1970542129596767E-2</v>
      </c>
      <c r="I28" s="140">
        <f>Alloys!O112</f>
        <v>0</v>
      </c>
      <c r="J28" s="140">
        <f>Alloys!P112</f>
        <v>0</v>
      </c>
      <c r="K28" s="140">
        <f>Alloys!Q112</f>
        <v>0</v>
      </c>
      <c r="L28" s="140">
        <f>Alloys!R112</f>
        <v>0.13530235031628629</v>
      </c>
      <c r="M28" s="140">
        <f>Alloys!S112</f>
        <v>0</v>
      </c>
      <c r="N28" s="140">
        <f>Alloys!T112</f>
        <v>0</v>
      </c>
      <c r="O28" s="140">
        <f>Alloys!U112</f>
        <v>0.38163525528143349</v>
      </c>
      <c r="P28" s="140">
        <f>Alloys!V112</f>
        <v>2.5821059220665323E-2</v>
      </c>
      <c r="Q28" s="140">
        <f>Alloys!W112</f>
        <v>0</v>
      </c>
      <c r="R28" s="140">
        <f>Alloys!X112</f>
        <v>0.14753638495374696</v>
      </c>
      <c r="S28" s="140">
        <f>Alloys!Y112</f>
        <v>0.13618743226499716</v>
      </c>
    </row>
    <row r="29" spans="1:19" x14ac:dyDescent="0.25">
      <c r="A29" s="83" t="s">
        <v>280</v>
      </c>
      <c r="B29" s="83" t="s">
        <v>281</v>
      </c>
      <c r="C29" s="83" t="s">
        <v>291</v>
      </c>
      <c r="D29" s="140">
        <f>Alloys!J113</f>
        <v>8.8571135175393514E-2</v>
      </c>
      <c r="E29" s="140">
        <f>Alloys!K113</f>
        <v>0</v>
      </c>
      <c r="F29" s="140">
        <f>Alloys!L113</f>
        <v>0</v>
      </c>
      <c r="G29" s="140">
        <f>Alloys!M113</f>
        <v>0</v>
      </c>
      <c r="H29" s="140">
        <f>Alloys!N113</f>
        <v>4.9206186208551952E-2</v>
      </c>
      <c r="I29" s="140">
        <f>Alloys!O113</f>
        <v>0</v>
      </c>
      <c r="J29" s="140">
        <f>Alloys!P113</f>
        <v>0</v>
      </c>
      <c r="K29" s="140">
        <f>Alloys!Q113</f>
        <v>0</v>
      </c>
      <c r="L29" s="140">
        <f>Alloys!R113</f>
        <v>0.10743350655533843</v>
      </c>
      <c r="M29" s="140">
        <f>Alloys!S113</f>
        <v>0</v>
      </c>
      <c r="N29" s="140">
        <f>Alloys!T113</f>
        <v>0</v>
      </c>
      <c r="O29" s="140">
        <f>Alloys!U113</f>
        <v>0.30302809673433245</v>
      </c>
      <c r="P29" s="140">
        <f>Alloys!V113</f>
        <v>2.0502577586896647E-2</v>
      </c>
      <c r="Q29" s="140">
        <f>Alloys!W113</f>
        <v>0</v>
      </c>
      <c r="R29" s="140">
        <f>Alloys!X113</f>
        <v>0.22425441882453326</v>
      </c>
      <c r="S29" s="140">
        <f>Alloys!Y113</f>
        <v>0.20700407891495379</v>
      </c>
    </row>
    <row r="30" spans="1:19" x14ac:dyDescent="0.25">
      <c r="A30" s="83" t="s">
        <v>280</v>
      </c>
      <c r="B30" s="83" t="s">
        <v>281</v>
      </c>
      <c r="C30" s="83" t="s">
        <v>292</v>
      </c>
      <c r="D30" s="140">
        <f>Alloys!J113</f>
        <v>8.8571135175393514E-2</v>
      </c>
      <c r="E30" s="140">
        <f>Alloys!K113</f>
        <v>0</v>
      </c>
      <c r="F30" s="140">
        <f>Alloys!L113</f>
        <v>0</v>
      </c>
      <c r="G30" s="140">
        <f>Alloys!M113</f>
        <v>0</v>
      </c>
      <c r="H30" s="140">
        <f>Alloys!N113</f>
        <v>4.9206186208551952E-2</v>
      </c>
      <c r="I30" s="140">
        <f>Alloys!O113</f>
        <v>0</v>
      </c>
      <c r="J30" s="140">
        <f>Alloys!P113</f>
        <v>0</v>
      </c>
      <c r="K30" s="140">
        <f>Alloys!Q113</f>
        <v>0</v>
      </c>
      <c r="L30" s="140">
        <f>Alloys!R113</f>
        <v>0.10743350655533843</v>
      </c>
      <c r="M30" s="140">
        <f>Alloys!S113</f>
        <v>0</v>
      </c>
      <c r="N30" s="140">
        <f>Alloys!T113</f>
        <v>0</v>
      </c>
      <c r="O30" s="140">
        <f>Alloys!U113</f>
        <v>0.30302809673433245</v>
      </c>
      <c r="P30" s="140">
        <f>Alloys!V113</f>
        <v>2.0502577586896647E-2</v>
      </c>
      <c r="Q30" s="140">
        <f>Alloys!W113</f>
        <v>0</v>
      </c>
      <c r="R30" s="140">
        <f>Alloys!X113</f>
        <v>0.22425441882453326</v>
      </c>
      <c r="S30" s="140">
        <f>Alloys!Y113</f>
        <v>0.20700407891495379</v>
      </c>
    </row>
    <row r="31" spans="1:19" x14ac:dyDescent="0.25">
      <c r="A31" s="83" t="s">
        <v>280</v>
      </c>
      <c r="B31" s="83" t="s">
        <v>281</v>
      </c>
      <c r="C31" s="83" t="s">
        <v>293</v>
      </c>
      <c r="D31" s="140">
        <f>Alloys!J113</f>
        <v>8.8571135175393514E-2</v>
      </c>
      <c r="E31" s="140">
        <f>Alloys!K113</f>
        <v>0</v>
      </c>
      <c r="F31" s="140">
        <f>Alloys!L113</f>
        <v>0</v>
      </c>
      <c r="G31" s="140">
        <f>Alloys!M113</f>
        <v>0</v>
      </c>
      <c r="H31" s="140">
        <f>Alloys!N113</f>
        <v>4.9206186208551952E-2</v>
      </c>
      <c r="I31" s="140">
        <f>Alloys!O113</f>
        <v>0</v>
      </c>
      <c r="J31" s="140">
        <f>Alloys!P113</f>
        <v>0</v>
      </c>
      <c r="K31" s="140">
        <f>Alloys!Q113</f>
        <v>0</v>
      </c>
      <c r="L31" s="140">
        <f>Alloys!R113</f>
        <v>0.10743350655533843</v>
      </c>
      <c r="M31" s="140">
        <f>Alloys!S113</f>
        <v>0</v>
      </c>
      <c r="N31" s="140">
        <f>Alloys!T113</f>
        <v>0</v>
      </c>
      <c r="O31" s="140">
        <f>Alloys!U113</f>
        <v>0.30302809673433245</v>
      </c>
      <c r="P31" s="140">
        <f>Alloys!V113</f>
        <v>2.0502577586896647E-2</v>
      </c>
      <c r="Q31" s="140">
        <f>Alloys!W113</f>
        <v>0</v>
      </c>
      <c r="R31" s="140">
        <f>Alloys!X113</f>
        <v>0.22425441882453326</v>
      </c>
      <c r="S31" s="140">
        <f>Alloys!Y113</f>
        <v>0.20700407891495379</v>
      </c>
    </row>
    <row r="32" spans="1:19" x14ac:dyDescent="0.25">
      <c r="A32" s="83" t="s">
        <v>280</v>
      </c>
      <c r="B32" s="83" t="s">
        <v>281</v>
      </c>
      <c r="C32" s="83" t="s">
        <v>294</v>
      </c>
      <c r="D32" s="140">
        <f>Alloys!J113</f>
        <v>8.8571135175393514E-2</v>
      </c>
      <c r="E32" s="140">
        <f>Alloys!K113</f>
        <v>0</v>
      </c>
      <c r="F32" s="140">
        <f>Alloys!L113</f>
        <v>0</v>
      </c>
      <c r="G32" s="140">
        <f>Alloys!M113</f>
        <v>0</v>
      </c>
      <c r="H32" s="140">
        <f>Alloys!N113</f>
        <v>4.9206186208551952E-2</v>
      </c>
      <c r="I32" s="140">
        <f>Alloys!O113</f>
        <v>0</v>
      </c>
      <c r="J32" s="140">
        <f>Alloys!P113</f>
        <v>0</v>
      </c>
      <c r="K32" s="140">
        <f>Alloys!Q113</f>
        <v>0</v>
      </c>
      <c r="L32" s="140">
        <f>Alloys!R113</f>
        <v>0.10743350655533843</v>
      </c>
      <c r="M32" s="140">
        <f>Alloys!S113</f>
        <v>0</v>
      </c>
      <c r="N32" s="140">
        <f>Alloys!T113</f>
        <v>0</v>
      </c>
      <c r="O32" s="140">
        <f>Alloys!U113</f>
        <v>0.30302809673433245</v>
      </c>
      <c r="P32" s="140">
        <f>Alloys!V113</f>
        <v>2.0502577586896647E-2</v>
      </c>
      <c r="Q32" s="140">
        <f>Alloys!W113</f>
        <v>0</v>
      </c>
      <c r="R32" s="140">
        <f>Alloys!X113</f>
        <v>0.22425441882453326</v>
      </c>
      <c r="S32" s="140">
        <f>Alloys!Y113</f>
        <v>0.20700407891495379</v>
      </c>
    </row>
    <row r="33" spans="1:19" x14ac:dyDescent="0.25">
      <c r="A33" s="83" t="s">
        <v>280</v>
      </c>
      <c r="B33" s="83" t="s">
        <v>281</v>
      </c>
      <c r="C33" s="83" t="s">
        <v>295</v>
      </c>
      <c r="D33" s="140">
        <f>Alloys!J114</f>
        <v>0.11559950899885515</v>
      </c>
      <c r="E33" s="140">
        <f>Alloys!K114</f>
        <v>0</v>
      </c>
      <c r="F33" s="140">
        <f>Alloys!L114</f>
        <v>0</v>
      </c>
      <c r="G33" s="140">
        <f>Alloys!M114</f>
        <v>0</v>
      </c>
      <c r="H33" s="140">
        <f>Alloys!N114</f>
        <v>6.4221949443808421E-2</v>
      </c>
      <c r="I33" s="140">
        <f>Alloys!O114</f>
        <v>0</v>
      </c>
      <c r="J33" s="140">
        <f>Alloys!P114</f>
        <v>0</v>
      </c>
      <c r="K33" s="140">
        <f>Alloys!Q114</f>
        <v>0</v>
      </c>
      <c r="L33" s="140">
        <f>Alloys!R114</f>
        <v>0.14021792295231505</v>
      </c>
      <c r="M33" s="140">
        <f>Alloys!S114</f>
        <v>0</v>
      </c>
      <c r="N33" s="140">
        <f>Alloys!T114</f>
        <v>0</v>
      </c>
      <c r="O33" s="140">
        <f>Alloys!U114</f>
        <v>0.3955001719914536</v>
      </c>
      <c r="P33" s="140">
        <f>Alloys!V114</f>
        <v>2.6759145601586844E-2</v>
      </c>
      <c r="Q33" s="140">
        <f>Alloys!W114</f>
        <v>0</v>
      </c>
      <c r="R33" s="140">
        <f>Alloys!X114</f>
        <v>0.13400467652623019</v>
      </c>
      <c r="S33" s="140">
        <f>Alloys!Y114</f>
        <v>0.12369662448575094</v>
      </c>
    </row>
    <row r="34" spans="1:19" x14ac:dyDescent="0.25">
      <c r="A34" s="83" t="s">
        <v>280</v>
      </c>
      <c r="B34" s="83" t="s">
        <v>281</v>
      </c>
      <c r="C34" s="83" t="s">
        <v>296</v>
      </c>
      <c r="D34" s="140">
        <f>Alloys!J114</f>
        <v>0.11559950899885515</v>
      </c>
      <c r="E34" s="140">
        <f>Alloys!K114</f>
        <v>0</v>
      </c>
      <c r="F34" s="140">
        <f>Alloys!L114</f>
        <v>0</v>
      </c>
      <c r="G34" s="140">
        <f>Alloys!M114</f>
        <v>0</v>
      </c>
      <c r="H34" s="140">
        <f>Alloys!N114</f>
        <v>6.4221949443808421E-2</v>
      </c>
      <c r="I34" s="140">
        <f>Alloys!O114</f>
        <v>0</v>
      </c>
      <c r="J34" s="140">
        <f>Alloys!P114</f>
        <v>0</v>
      </c>
      <c r="K34" s="140">
        <f>Alloys!Q114</f>
        <v>0</v>
      </c>
      <c r="L34" s="140">
        <f>Alloys!R114</f>
        <v>0.14021792295231505</v>
      </c>
      <c r="M34" s="140">
        <f>Alloys!S114</f>
        <v>0</v>
      </c>
      <c r="N34" s="140">
        <f>Alloys!T114</f>
        <v>0</v>
      </c>
      <c r="O34" s="140">
        <f>Alloys!U114</f>
        <v>0.3955001719914536</v>
      </c>
      <c r="P34" s="140">
        <f>Alloys!V114</f>
        <v>2.6759145601586844E-2</v>
      </c>
      <c r="Q34" s="140">
        <f>Alloys!W114</f>
        <v>0</v>
      </c>
      <c r="R34" s="140">
        <f>Alloys!X114</f>
        <v>0.13400467652623019</v>
      </c>
      <c r="S34" s="140">
        <f>Alloys!Y114</f>
        <v>0.12369662448575094</v>
      </c>
    </row>
    <row r="35" spans="1:19" x14ac:dyDescent="0.25">
      <c r="A35" s="83" t="s">
        <v>280</v>
      </c>
      <c r="B35" s="83" t="s">
        <v>281</v>
      </c>
      <c r="C35" s="83" t="s">
        <v>297</v>
      </c>
      <c r="D35" s="140">
        <f>Alloys!J114</f>
        <v>0.11559950899885515</v>
      </c>
      <c r="E35" s="140">
        <f>Alloys!K114</f>
        <v>0</v>
      </c>
      <c r="F35" s="140">
        <f>Alloys!L114</f>
        <v>0</v>
      </c>
      <c r="G35" s="140">
        <f>Alloys!M114</f>
        <v>0</v>
      </c>
      <c r="H35" s="140">
        <f>Alloys!N114</f>
        <v>6.4221949443808421E-2</v>
      </c>
      <c r="I35" s="140">
        <f>Alloys!O114</f>
        <v>0</v>
      </c>
      <c r="J35" s="140">
        <f>Alloys!P114</f>
        <v>0</v>
      </c>
      <c r="K35" s="140">
        <f>Alloys!Q114</f>
        <v>0</v>
      </c>
      <c r="L35" s="140">
        <f>Alloys!R114</f>
        <v>0.14021792295231505</v>
      </c>
      <c r="M35" s="140">
        <f>Alloys!S114</f>
        <v>0</v>
      </c>
      <c r="N35" s="140">
        <f>Alloys!T114</f>
        <v>0</v>
      </c>
      <c r="O35" s="140">
        <f>Alloys!U114</f>
        <v>0.3955001719914536</v>
      </c>
      <c r="P35" s="140">
        <f>Alloys!V114</f>
        <v>2.6759145601586844E-2</v>
      </c>
      <c r="Q35" s="140">
        <f>Alloys!W114</f>
        <v>0</v>
      </c>
      <c r="R35" s="140">
        <f>Alloys!X114</f>
        <v>0.13400467652623019</v>
      </c>
      <c r="S35" s="140">
        <f>Alloys!Y114</f>
        <v>0.12369662448575094</v>
      </c>
    </row>
    <row r="36" spans="1:19" x14ac:dyDescent="0.25">
      <c r="A36" s="83" t="s">
        <v>280</v>
      </c>
      <c r="B36" s="83" t="s">
        <v>281</v>
      </c>
      <c r="C36" s="83" t="s">
        <v>298</v>
      </c>
      <c r="D36" s="140">
        <f>Alloys!J114</f>
        <v>0.11559950899885515</v>
      </c>
      <c r="E36" s="140">
        <f>Alloys!K114</f>
        <v>0</v>
      </c>
      <c r="F36" s="140">
        <f>Alloys!L114</f>
        <v>0</v>
      </c>
      <c r="G36" s="140">
        <f>Alloys!M114</f>
        <v>0</v>
      </c>
      <c r="H36" s="140">
        <f>Alloys!N114</f>
        <v>6.4221949443808421E-2</v>
      </c>
      <c r="I36" s="140">
        <f>Alloys!O114</f>
        <v>0</v>
      </c>
      <c r="J36" s="140">
        <f>Alloys!P114</f>
        <v>0</v>
      </c>
      <c r="K36" s="140">
        <f>Alloys!Q114</f>
        <v>0</v>
      </c>
      <c r="L36" s="140">
        <f>Alloys!R114</f>
        <v>0.14021792295231505</v>
      </c>
      <c r="M36" s="140">
        <f>Alloys!S114</f>
        <v>0</v>
      </c>
      <c r="N36" s="140">
        <f>Alloys!T114</f>
        <v>0</v>
      </c>
      <c r="O36" s="140">
        <f>Alloys!U114</f>
        <v>0.3955001719914536</v>
      </c>
      <c r="P36" s="140">
        <f>Alloys!V114</f>
        <v>2.6759145601586844E-2</v>
      </c>
      <c r="Q36" s="140">
        <f>Alloys!W114</f>
        <v>0</v>
      </c>
      <c r="R36" s="140">
        <f>Alloys!X114</f>
        <v>0.13400467652623019</v>
      </c>
      <c r="S36" s="140">
        <f>Alloys!Y114</f>
        <v>0.12369662448575094</v>
      </c>
    </row>
    <row r="37" spans="1:19" x14ac:dyDescent="0.25">
      <c r="A37" s="83" t="s">
        <v>280</v>
      </c>
      <c r="B37" s="83" t="s">
        <v>281</v>
      </c>
      <c r="C37" s="83" t="s">
        <v>299</v>
      </c>
      <c r="D37" s="140">
        <f>Alloys!J115</f>
        <v>0.12815896531176255</v>
      </c>
      <c r="E37" s="140">
        <f>Alloys!K115</f>
        <v>0</v>
      </c>
      <c r="F37" s="140">
        <f>Alloys!L115</f>
        <v>0</v>
      </c>
      <c r="G37" s="140">
        <f>Alloys!M115</f>
        <v>0</v>
      </c>
      <c r="H37" s="140">
        <f>Alloys!N115</f>
        <v>7.1199425173201422E-2</v>
      </c>
      <c r="I37" s="140">
        <f>Alloys!O115</f>
        <v>0</v>
      </c>
      <c r="J37" s="140">
        <f>Alloys!P115</f>
        <v>0</v>
      </c>
      <c r="K37" s="140">
        <f>Alloys!Q115</f>
        <v>0</v>
      </c>
      <c r="L37" s="140">
        <f>Alloys!R115</f>
        <v>0.15545207829482308</v>
      </c>
      <c r="M37" s="140">
        <f>Alloys!S115</f>
        <v>0</v>
      </c>
      <c r="N37" s="140">
        <f>Alloys!T115</f>
        <v>0</v>
      </c>
      <c r="O37" s="140">
        <f>Alloys!U115</f>
        <v>0.43846979335829878</v>
      </c>
      <c r="P37" s="140">
        <f>Alloys!V115</f>
        <v>2.966642715550059E-2</v>
      </c>
      <c r="Q37" s="140">
        <f>Alloys!W115</f>
        <v>0</v>
      </c>
      <c r="R37" s="140">
        <f>Alloys!X115</f>
        <v>9.2067721567335101E-2</v>
      </c>
      <c r="S37" s="140">
        <f>Alloys!Y115</f>
        <v>8.4985589139078541E-2</v>
      </c>
    </row>
    <row r="38" spans="1:19" x14ac:dyDescent="0.25">
      <c r="A38" s="83" t="s">
        <v>280</v>
      </c>
      <c r="B38" s="83" t="s">
        <v>281</v>
      </c>
      <c r="C38" s="83" t="s">
        <v>300</v>
      </c>
      <c r="D38" s="140">
        <f>Alloys!J115</f>
        <v>0.12815896531176255</v>
      </c>
      <c r="E38" s="140">
        <f>Alloys!K115</f>
        <v>0</v>
      </c>
      <c r="F38" s="140">
        <f>Alloys!L115</f>
        <v>0</v>
      </c>
      <c r="G38" s="140">
        <f>Alloys!M115</f>
        <v>0</v>
      </c>
      <c r="H38" s="140">
        <f>Alloys!N115</f>
        <v>7.1199425173201422E-2</v>
      </c>
      <c r="I38" s="140">
        <f>Alloys!O115</f>
        <v>0</v>
      </c>
      <c r="J38" s="140">
        <f>Alloys!P115</f>
        <v>0</v>
      </c>
      <c r="K38" s="140">
        <f>Alloys!Q115</f>
        <v>0</v>
      </c>
      <c r="L38" s="140">
        <f>Alloys!R115</f>
        <v>0.15545207829482308</v>
      </c>
      <c r="M38" s="140">
        <f>Alloys!S115</f>
        <v>0</v>
      </c>
      <c r="N38" s="140">
        <f>Alloys!T115</f>
        <v>0</v>
      </c>
      <c r="O38" s="140">
        <f>Alloys!U115</f>
        <v>0.43846979335829878</v>
      </c>
      <c r="P38" s="140">
        <f>Alloys!V115</f>
        <v>2.966642715550059E-2</v>
      </c>
      <c r="Q38" s="140">
        <f>Alloys!W115</f>
        <v>0</v>
      </c>
      <c r="R38" s="140">
        <f>Alloys!X115</f>
        <v>9.2067721567335101E-2</v>
      </c>
      <c r="S38" s="140">
        <f>Alloys!Y115</f>
        <v>8.4985589139078541E-2</v>
      </c>
    </row>
    <row r="39" spans="1:19" x14ac:dyDescent="0.25">
      <c r="A39" s="83" t="s">
        <v>280</v>
      </c>
      <c r="B39" s="83" t="s">
        <v>281</v>
      </c>
      <c r="C39" s="83" t="s">
        <v>301</v>
      </c>
      <c r="D39" s="140">
        <f>Alloys!J115</f>
        <v>0.12815896531176255</v>
      </c>
      <c r="E39" s="140">
        <f>Alloys!K115</f>
        <v>0</v>
      </c>
      <c r="F39" s="140">
        <f>Alloys!L115</f>
        <v>0</v>
      </c>
      <c r="G39" s="140">
        <f>Alloys!M115</f>
        <v>0</v>
      </c>
      <c r="H39" s="140">
        <f>Alloys!N115</f>
        <v>7.1199425173201422E-2</v>
      </c>
      <c r="I39" s="140">
        <f>Alloys!O115</f>
        <v>0</v>
      </c>
      <c r="J39" s="140">
        <f>Alloys!P115</f>
        <v>0</v>
      </c>
      <c r="K39" s="140">
        <f>Alloys!Q115</f>
        <v>0</v>
      </c>
      <c r="L39" s="140">
        <f>Alloys!R115</f>
        <v>0.15545207829482308</v>
      </c>
      <c r="M39" s="140">
        <f>Alloys!S115</f>
        <v>0</v>
      </c>
      <c r="N39" s="140">
        <f>Alloys!T115</f>
        <v>0</v>
      </c>
      <c r="O39" s="140">
        <f>Alloys!U115</f>
        <v>0.43846979335829878</v>
      </c>
      <c r="P39" s="140">
        <f>Alloys!V115</f>
        <v>2.966642715550059E-2</v>
      </c>
      <c r="Q39" s="140">
        <f>Alloys!W115</f>
        <v>0</v>
      </c>
      <c r="R39" s="140">
        <f>Alloys!X115</f>
        <v>9.2067721567335101E-2</v>
      </c>
      <c r="S39" s="140">
        <f>Alloys!Y115</f>
        <v>8.4985589139078541E-2</v>
      </c>
    </row>
    <row r="40" spans="1:19" x14ac:dyDescent="0.25">
      <c r="A40" s="83" t="s">
        <v>280</v>
      </c>
      <c r="B40" s="83" t="s">
        <v>281</v>
      </c>
      <c r="C40" s="83" t="s">
        <v>302</v>
      </c>
      <c r="D40" s="140">
        <f>Alloys!J115</f>
        <v>0.12815896531176255</v>
      </c>
      <c r="E40" s="140">
        <f>Alloys!K115</f>
        <v>0</v>
      </c>
      <c r="F40" s="140">
        <f>Alloys!L115</f>
        <v>0</v>
      </c>
      <c r="G40" s="140">
        <f>Alloys!M115</f>
        <v>0</v>
      </c>
      <c r="H40" s="140">
        <f>Alloys!N115</f>
        <v>7.1199425173201422E-2</v>
      </c>
      <c r="I40" s="140">
        <f>Alloys!O115</f>
        <v>0</v>
      </c>
      <c r="J40" s="140">
        <f>Alloys!P115</f>
        <v>0</v>
      </c>
      <c r="K40" s="140">
        <f>Alloys!Q115</f>
        <v>0</v>
      </c>
      <c r="L40" s="140">
        <f>Alloys!R115</f>
        <v>0.15545207829482308</v>
      </c>
      <c r="M40" s="140">
        <f>Alloys!S115</f>
        <v>0</v>
      </c>
      <c r="N40" s="140">
        <f>Alloys!T115</f>
        <v>0</v>
      </c>
      <c r="O40" s="140">
        <f>Alloys!U115</f>
        <v>0.43846979335829878</v>
      </c>
      <c r="P40" s="140">
        <f>Alloys!V115</f>
        <v>2.966642715550059E-2</v>
      </c>
      <c r="Q40" s="140">
        <f>Alloys!W115</f>
        <v>0</v>
      </c>
      <c r="R40" s="140">
        <f>Alloys!X115</f>
        <v>9.2067721567335101E-2</v>
      </c>
      <c r="S40" s="140">
        <f>Alloys!Y115</f>
        <v>8.4985589139078541E-2</v>
      </c>
    </row>
    <row r="41" spans="1:19" x14ac:dyDescent="0.25">
      <c r="A41" s="83" t="s">
        <v>280</v>
      </c>
      <c r="B41" s="83" t="s">
        <v>281</v>
      </c>
      <c r="C41" s="83" t="s">
        <v>303</v>
      </c>
      <c r="D41" s="140">
        <f>Alloys!J116</f>
        <v>0.12395428710055655</v>
      </c>
      <c r="E41" s="140">
        <f>Alloys!K116</f>
        <v>0</v>
      </c>
      <c r="F41" s="140">
        <f>Alloys!L116</f>
        <v>0</v>
      </c>
      <c r="G41" s="140">
        <f>Alloys!M116</f>
        <v>0</v>
      </c>
      <c r="H41" s="140">
        <f>Alloys!N116</f>
        <v>6.8863492833642515E-2</v>
      </c>
      <c r="I41" s="140">
        <f>Alloys!O116</f>
        <v>0</v>
      </c>
      <c r="J41" s="140">
        <f>Alloys!P116</f>
        <v>0</v>
      </c>
      <c r="K41" s="140">
        <f>Alloys!Q116</f>
        <v>0</v>
      </c>
      <c r="L41" s="140">
        <f>Alloys!R116</f>
        <v>0.15035195935345283</v>
      </c>
      <c r="M41" s="140">
        <f>Alloys!S116</f>
        <v>0</v>
      </c>
      <c r="N41" s="140">
        <f>Alloys!T116</f>
        <v>0</v>
      </c>
      <c r="O41" s="140">
        <f>Alloys!U116</f>
        <v>0.42408434336718193</v>
      </c>
      <c r="P41" s="140">
        <f>Alloys!V116</f>
        <v>2.8693122014017719E-2</v>
      </c>
      <c r="Q41" s="140">
        <f>Alloys!W116</f>
        <v>0</v>
      </c>
      <c r="R41" s="140">
        <f>Alloys!X116</f>
        <v>0.10610745357219732</v>
      </c>
      <c r="S41" s="140">
        <f>Alloys!Y116</f>
        <v>9.7945341758951379E-2</v>
      </c>
    </row>
    <row r="42" spans="1:19" x14ac:dyDescent="0.25">
      <c r="A42" s="83" t="s">
        <v>280</v>
      </c>
      <c r="B42" s="83" t="s">
        <v>281</v>
      </c>
      <c r="C42" s="83" t="s">
        <v>304</v>
      </c>
      <c r="D42" s="140">
        <f>Alloys!J116</f>
        <v>0.12395428710055655</v>
      </c>
      <c r="E42" s="140">
        <f>Alloys!K116</f>
        <v>0</v>
      </c>
      <c r="F42" s="140">
        <f>Alloys!L116</f>
        <v>0</v>
      </c>
      <c r="G42" s="140">
        <f>Alloys!M116</f>
        <v>0</v>
      </c>
      <c r="H42" s="140">
        <f>Alloys!N116</f>
        <v>6.8863492833642515E-2</v>
      </c>
      <c r="I42" s="140">
        <f>Alloys!O116</f>
        <v>0</v>
      </c>
      <c r="J42" s="140">
        <f>Alloys!P116</f>
        <v>0</v>
      </c>
      <c r="K42" s="140">
        <f>Alloys!Q116</f>
        <v>0</v>
      </c>
      <c r="L42" s="140">
        <f>Alloys!R116</f>
        <v>0.15035195935345283</v>
      </c>
      <c r="M42" s="140">
        <f>Alloys!S116</f>
        <v>0</v>
      </c>
      <c r="N42" s="140">
        <f>Alloys!T116</f>
        <v>0</v>
      </c>
      <c r="O42" s="140">
        <f>Alloys!U116</f>
        <v>0.42408434336718193</v>
      </c>
      <c r="P42" s="140">
        <f>Alloys!V116</f>
        <v>2.8693122014017719E-2</v>
      </c>
      <c r="Q42" s="140">
        <f>Alloys!W116</f>
        <v>0</v>
      </c>
      <c r="R42" s="140">
        <f>Alloys!X116</f>
        <v>0.10610745357219732</v>
      </c>
      <c r="S42" s="140">
        <f>Alloys!Y116</f>
        <v>9.7945341758951379E-2</v>
      </c>
    </row>
    <row r="43" spans="1:19" x14ac:dyDescent="0.25">
      <c r="A43" s="83" t="s">
        <v>280</v>
      </c>
      <c r="B43" s="83" t="s">
        <v>281</v>
      </c>
      <c r="C43" s="83" t="s">
        <v>305</v>
      </c>
      <c r="D43" s="140">
        <f>Alloys!J116</f>
        <v>0.12395428710055655</v>
      </c>
      <c r="E43" s="140">
        <f>Alloys!K116</f>
        <v>0</v>
      </c>
      <c r="F43" s="140">
        <f>Alloys!L116</f>
        <v>0</v>
      </c>
      <c r="G43" s="140">
        <f>Alloys!M116</f>
        <v>0</v>
      </c>
      <c r="H43" s="140">
        <f>Alloys!N116</f>
        <v>6.8863492833642515E-2</v>
      </c>
      <c r="I43" s="140">
        <f>Alloys!O116</f>
        <v>0</v>
      </c>
      <c r="J43" s="140">
        <f>Alloys!P116</f>
        <v>0</v>
      </c>
      <c r="K43" s="140">
        <f>Alloys!Q116</f>
        <v>0</v>
      </c>
      <c r="L43" s="140">
        <f>Alloys!R116</f>
        <v>0.15035195935345283</v>
      </c>
      <c r="M43" s="140">
        <f>Alloys!S116</f>
        <v>0</v>
      </c>
      <c r="N43" s="140">
        <f>Alloys!T116</f>
        <v>0</v>
      </c>
      <c r="O43" s="140">
        <f>Alloys!U116</f>
        <v>0.42408434336718193</v>
      </c>
      <c r="P43" s="140">
        <f>Alloys!V116</f>
        <v>2.8693122014017719E-2</v>
      </c>
      <c r="Q43" s="140">
        <f>Alloys!W116</f>
        <v>0</v>
      </c>
      <c r="R43" s="140">
        <f>Alloys!X116</f>
        <v>0.10610745357219732</v>
      </c>
      <c r="S43" s="140">
        <f>Alloys!Y116</f>
        <v>9.7945341758951379E-2</v>
      </c>
    </row>
    <row r="44" spans="1:19" x14ac:dyDescent="0.25">
      <c r="A44" s="83" t="s">
        <v>280</v>
      </c>
      <c r="B44" s="83" t="s">
        <v>281</v>
      </c>
      <c r="C44" s="83" t="s">
        <v>306</v>
      </c>
      <c r="D44" s="140">
        <f>Alloys!J116</f>
        <v>0.12395428710055655</v>
      </c>
      <c r="E44" s="140">
        <f>Alloys!K116</f>
        <v>0</v>
      </c>
      <c r="F44" s="140">
        <f>Alloys!L116</f>
        <v>0</v>
      </c>
      <c r="G44" s="140">
        <f>Alloys!M116</f>
        <v>0</v>
      </c>
      <c r="H44" s="140">
        <f>Alloys!N116</f>
        <v>6.8863492833642515E-2</v>
      </c>
      <c r="I44" s="140">
        <f>Alloys!O116</f>
        <v>0</v>
      </c>
      <c r="J44" s="140">
        <f>Alloys!P116</f>
        <v>0</v>
      </c>
      <c r="K44" s="140">
        <f>Alloys!Q116</f>
        <v>0</v>
      </c>
      <c r="L44" s="140">
        <f>Alloys!R116</f>
        <v>0.15035195935345283</v>
      </c>
      <c r="M44" s="140">
        <f>Alloys!S116</f>
        <v>0</v>
      </c>
      <c r="N44" s="140">
        <f>Alloys!T116</f>
        <v>0</v>
      </c>
      <c r="O44" s="140">
        <f>Alloys!U116</f>
        <v>0.42408434336718193</v>
      </c>
      <c r="P44" s="140">
        <f>Alloys!V116</f>
        <v>2.8693122014017719E-2</v>
      </c>
      <c r="Q44" s="140">
        <f>Alloys!W116</f>
        <v>0</v>
      </c>
      <c r="R44" s="140">
        <f>Alloys!X116</f>
        <v>0.10610745357219732</v>
      </c>
      <c r="S44" s="140">
        <f>Alloys!Y116</f>
        <v>9.7945341758951379E-2</v>
      </c>
    </row>
    <row r="45" spans="1:19" ht="15.75" x14ac:dyDescent="0.25">
      <c r="A45" s="83" t="s">
        <v>280</v>
      </c>
      <c r="B45" s="211" t="s">
        <v>307</v>
      </c>
      <c r="C45" s="83" t="s">
        <v>229</v>
      </c>
      <c r="D45" s="140">
        <f>Alloys!J117</f>
        <v>7.9583133219094937E-2</v>
      </c>
      <c r="E45" s="140">
        <f>Alloys!K117</f>
        <v>0</v>
      </c>
      <c r="F45" s="140">
        <f>Alloys!L117</f>
        <v>0</v>
      </c>
      <c r="G45" s="140">
        <f>Alloys!M117</f>
        <v>0</v>
      </c>
      <c r="H45" s="140">
        <f>Alloys!N117</f>
        <v>4.4212851788386076E-2</v>
      </c>
      <c r="I45" s="140">
        <f>Alloys!O117</f>
        <v>0</v>
      </c>
      <c r="J45" s="140">
        <f>Alloys!P117</f>
        <v>0</v>
      </c>
      <c r="K45" s="140">
        <f>Alloys!Q117</f>
        <v>0</v>
      </c>
      <c r="L45" s="140">
        <f>Alloys!R117</f>
        <v>9.6531393071309604E-2</v>
      </c>
      <c r="M45" s="140">
        <f>Alloys!S117</f>
        <v>0</v>
      </c>
      <c r="N45" s="140">
        <f>Alloys!T117</f>
        <v>0</v>
      </c>
      <c r="O45" s="140">
        <f>Alloys!U117</f>
        <v>0.27227747893014431</v>
      </c>
      <c r="P45" s="140">
        <f>Alloys!V117</f>
        <v>1.8422021578494201E-2</v>
      </c>
      <c r="Q45" s="140">
        <f>Alloys!W117</f>
        <v>0</v>
      </c>
      <c r="R45" s="140">
        <f>Alloys!X117</f>
        <v>0.4889731214125711</v>
      </c>
      <c r="S45" s="140">
        <f>Alloys!Y117</f>
        <v>0</v>
      </c>
    </row>
    <row r="46" spans="1:19" ht="15.75" x14ac:dyDescent="0.25">
      <c r="A46" s="83" t="s">
        <v>280</v>
      </c>
      <c r="B46" s="211" t="s">
        <v>307</v>
      </c>
      <c r="C46" s="83" t="s">
        <v>222</v>
      </c>
      <c r="D46" s="140">
        <f>Alloys!J117</f>
        <v>7.9583133219094937E-2</v>
      </c>
      <c r="E46" s="140">
        <f>Alloys!K117</f>
        <v>0</v>
      </c>
      <c r="F46" s="140">
        <f>Alloys!L117</f>
        <v>0</v>
      </c>
      <c r="G46" s="140">
        <f>Alloys!M117</f>
        <v>0</v>
      </c>
      <c r="H46" s="140">
        <f>Alloys!N117</f>
        <v>4.4212851788386076E-2</v>
      </c>
      <c r="I46" s="140">
        <f>Alloys!O117</f>
        <v>0</v>
      </c>
      <c r="J46" s="140">
        <f>Alloys!P117</f>
        <v>0</v>
      </c>
      <c r="K46" s="140">
        <f>Alloys!Q117</f>
        <v>0</v>
      </c>
      <c r="L46" s="140">
        <f>Alloys!R117</f>
        <v>9.6531393071309604E-2</v>
      </c>
      <c r="M46" s="140">
        <f>Alloys!S117</f>
        <v>0</v>
      </c>
      <c r="N46" s="140">
        <f>Alloys!T117</f>
        <v>0</v>
      </c>
      <c r="O46" s="140">
        <f>Alloys!U117</f>
        <v>0.27227747893014431</v>
      </c>
      <c r="P46" s="140">
        <f>Alloys!V117</f>
        <v>1.8422021578494201E-2</v>
      </c>
      <c r="Q46" s="140">
        <f>Alloys!W117</f>
        <v>0</v>
      </c>
      <c r="R46" s="140">
        <f>Alloys!X117</f>
        <v>0.4889731214125711</v>
      </c>
      <c r="S46" s="140">
        <f>Alloys!Y117</f>
        <v>0</v>
      </c>
    </row>
    <row r="47" spans="1:19" ht="15.75" x14ac:dyDescent="0.25">
      <c r="A47" s="83" t="s">
        <v>280</v>
      </c>
      <c r="B47" s="211" t="s">
        <v>307</v>
      </c>
      <c r="C47" s="83" t="s">
        <v>224</v>
      </c>
      <c r="D47" s="140">
        <f>Alloys!J117</f>
        <v>7.9583133219094937E-2</v>
      </c>
      <c r="E47" s="140">
        <f>Alloys!K117</f>
        <v>0</v>
      </c>
      <c r="F47" s="140">
        <f>Alloys!L117</f>
        <v>0</v>
      </c>
      <c r="G47" s="140">
        <f>Alloys!M117</f>
        <v>0</v>
      </c>
      <c r="H47" s="140">
        <f>Alloys!N117</f>
        <v>4.4212851788386076E-2</v>
      </c>
      <c r="I47" s="140">
        <f>Alloys!O117</f>
        <v>0</v>
      </c>
      <c r="J47" s="140">
        <f>Alloys!P117</f>
        <v>0</v>
      </c>
      <c r="K47" s="140">
        <f>Alloys!Q117</f>
        <v>0</v>
      </c>
      <c r="L47" s="140">
        <f>Alloys!R117</f>
        <v>9.6531393071309604E-2</v>
      </c>
      <c r="M47" s="140">
        <f>Alloys!S117</f>
        <v>0</v>
      </c>
      <c r="N47" s="140">
        <f>Alloys!T117</f>
        <v>0</v>
      </c>
      <c r="O47" s="140">
        <f>Alloys!U117</f>
        <v>0.27227747893014431</v>
      </c>
      <c r="P47" s="140">
        <f>Alloys!V117</f>
        <v>1.8422021578494201E-2</v>
      </c>
      <c r="Q47" s="140">
        <f>Alloys!W117</f>
        <v>0</v>
      </c>
      <c r="R47" s="140">
        <f>Alloys!X117</f>
        <v>0.4889731214125711</v>
      </c>
      <c r="S47" s="140">
        <f>Alloys!Y117</f>
        <v>0</v>
      </c>
    </row>
    <row r="48" spans="1:19" ht="15.75" x14ac:dyDescent="0.25">
      <c r="A48" s="83" t="s">
        <v>280</v>
      </c>
      <c r="B48" s="211" t="s">
        <v>307</v>
      </c>
      <c r="C48" s="83" t="s">
        <v>225</v>
      </c>
      <c r="D48" s="140">
        <f>Alloys!J117</f>
        <v>7.9583133219094937E-2</v>
      </c>
      <c r="E48" s="140">
        <f>Alloys!K117</f>
        <v>0</v>
      </c>
      <c r="F48" s="140">
        <f>Alloys!L117</f>
        <v>0</v>
      </c>
      <c r="G48" s="140">
        <f>Alloys!M117</f>
        <v>0</v>
      </c>
      <c r="H48" s="140">
        <f>Alloys!N117</f>
        <v>4.4212851788386076E-2</v>
      </c>
      <c r="I48" s="140">
        <f>Alloys!O117</f>
        <v>0</v>
      </c>
      <c r="J48" s="140">
        <f>Alloys!P117</f>
        <v>0</v>
      </c>
      <c r="K48" s="140">
        <f>Alloys!Q117</f>
        <v>0</v>
      </c>
      <c r="L48" s="140">
        <f>Alloys!R117</f>
        <v>9.6531393071309604E-2</v>
      </c>
      <c r="M48" s="140">
        <f>Alloys!S117</f>
        <v>0</v>
      </c>
      <c r="N48" s="140">
        <f>Alloys!T117</f>
        <v>0</v>
      </c>
      <c r="O48" s="140">
        <f>Alloys!U117</f>
        <v>0.27227747893014431</v>
      </c>
      <c r="P48" s="140">
        <f>Alloys!V117</f>
        <v>1.8422021578494201E-2</v>
      </c>
      <c r="Q48" s="140">
        <f>Alloys!W117</f>
        <v>0</v>
      </c>
      <c r="R48" s="140">
        <f>Alloys!X117</f>
        <v>0.4889731214125711</v>
      </c>
      <c r="S48" s="140">
        <f>Alloys!Y117</f>
        <v>0</v>
      </c>
    </row>
    <row r="49" spans="1:19" x14ac:dyDescent="0.25">
      <c r="A49" s="83" t="s">
        <v>280</v>
      </c>
      <c r="B49" s="83" t="s">
        <v>280</v>
      </c>
      <c r="C49" s="212" t="s">
        <v>268</v>
      </c>
      <c r="D49" s="140">
        <f>Alloys!J117</f>
        <v>7.9583133219094937E-2</v>
      </c>
      <c r="E49" s="140">
        <f>Alloys!K117</f>
        <v>0</v>
      </c>
      <c r="F49" s="140">
        <f>Alloys!L117</f>
        <v>0</v>
      </c>
      <c r="G49" s="140">
        <f>Alloys!M117</f>
        <v>0</v>
      </c>
      <c r="H49" s="140">
        <f>Alloys!N117</f>
        <v>4.4212851788386076E-2</v>
      </c>
      <c r="I49" s="140">
        <f>Alloys!O117</f>
        <v>0</v>
      </c>
      <c r="J49" s="140">
        <f>Alloys!P117</f>
        <v>0</v>
      </c>
      <c r="K49" s="140">
        <f>Alloys!Q117</f>
        <v>0</v>
      </c>
      <c r="L49" s="140">
        <f>Alloys!R117</f>
        <v>9.6531393071309604E-2</v>
      </c>
      <c r="M49" s="140">
        <f>Alloys!S117</f>
        <v>0</v>
      </c>
      <c r="N49" s="140">
        <f>Alloys!T117</f>
        <v>0</v>
      </c>
      <c r="O49" s="140">
        <f>Alloys!U117</f>
        <v>0.27227747893014431</v>
      </c>
      <c r="P49" s="140">
        <f>Alloys!V117</f>
        <v>1.8422021578494201E-2</v>
      </c>
      <c r="Q49" s="140">
        <f>Alloys!W117</f>
        <v>0</v>
      </c>
      <c r="R49" s="140">
        <f>Alloys!X117</f>
        <v>0.4889731214125711</v>
      </c>
      <c r="S49" s="140">
        <f>Alloys!Y117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3A1E-9FFC-4510-BB9F-5F23DFBE9F31}">
  <sheetPr>
    <tabColor theme="9" tint="0.79998168889431442"/>
  </sheetPr>
  <dimension ref="A1:M17"/>
  <sheetViews>
    <sheetView workbookViewId="0">
      <selection activeCell="A2" sqref="A2:A17"/>
    </sheetView>
  </sheetViews>
  <sheetFormatPr defaultRowHeight="15" x14ac:dyDescent="0.25"/>
  <sheetData>
    <row r="1" spans="1:13" x14ac:dyDescent="0.25">
      <c r="A1" s="16"/>
      <c r="B1" s="141" t="s">
        <v>314</v>
      </c>
      <c r="C1" s="141" t="s">
        <v>315</v>
      </c>
      <c r="D1" s="141" t="s">
        <v>316</v>
      </c>
      <c r="E1" s="141" t="s">
        <v>317</v>
      </c>
      <c r="F1" s="141" t="s">
        <v>318</v>
      </c>
      <c r="G1" s="141" t="s">
        <v>319</v>
      </c>
      <c r="H1" s="141" t="s">
        <v>320</v>
      </c>
      <c r="I1" s="141" t="s">
        <v>321</v>
      </c>
      <c r="J1" s="141" t="s">
        <v>322</v>
      </c>
      <c r="K1" s="141" t="s">
        <v>323</v>
      </c>
      <c r="L1" s="141" t="s">
        <v>324</v>
      </c>
      <c r="M1" s="141" t="s">
        <v>6</v>
      </c>
    </row>
    <row r="2" spans="1:13" x14ac:dyDescent="0.25">
      <c r="A2" s="189" t="s">
        <v>325</v>
      </c>
      <c r="B2" s="68">
        <v>0.99379999999999991</v>
      </c>
      <c r="C2" s="68">
        <v>2E-3</v>
      </c>
      <c r="D2" s="68">
        <v>2.5000000000000001E-3</v>
      </c>
      <c r="E2" s="68">
        <v>4.0000000000000002E-4</v>
      </c>
      <c r="F2" s="68">
        <v>2.9999999999999997E-4</v>
      </c>
      <c r="G2" s="68">
        <v>2.9999999999999997E-4</v>
      </c>
      <c r="H2" s="68">
        <v>0</v>
      </c>
      <c r="I2" s="68">
        <v>0</v>
      </c>
      <c r="J2" s="68">
        <v>4.0000000000000002E-4</v>
      </c>
      <c r="K2" s="68">
        <v>2.9999999999999997E-4</v>
      </c>
      <c r="L2" s="19" t="s">
        <v>326</v>
      </c>
      <c r="M2" s="16" t="s">
        <v>327</v>
      </c>
    </row>
    <row r="3" spans="1:13" x14ac:dyDescent="0.25">
      <c r="A3" s="189" t="s">
        <v>328</v>
      </c>
      <c r="B3" s="16">
        <f>1-SUM(C3:K3)</f>
        <v>0.92849999999999999</v>
      </c>
      <c r="C3" s="16">
        <v>2E-3</v>
      </c>
      <c r="D3" s="16">
        <v>2E-3</v>
      </c>
      <c r="E3" s="16">
        <v>0.06</v>
      </c>
      <c r="F3" s="16">
        <v>1E-3</v>
      </c>
      <c r="G3" s="16">
        <v>5.0000000000000001E-3</v>
      </c>
      <c r="H3" s="16">
        <v>0</v>
      </c>
      <c r="I3" s="16">
        <v>0</v>
      </c>
      <c r="J3" s="16">
        <v>1E-3</v>
      </c>
      <c r="K3" s="16">
        <v>5.0000000000000001E-4</v>
      </c>
      <c r="L3" s="19" t="s">
        <v>329</v>
      </c>
      <c r="M3" s="16" t="s">
        <v>327</v>
      </c>
    </row>
    <row r="4" spans="1:13" x14ac:dyDescent="0.25">
      <c r="A4" s="189">
        <v>3003</v>
      </c>
      <c r="B4" s="68">
        <v>0.97224999999999995</v>
      </c>
      <c r="C4" s="68">
        <v>6.0000000000000001E-3</v>
      </c>
      <c r="D4" s="68">
        <v>6.9999999999999993E-3</v>
      </c>
      <c r="E4" s="68">
        <v>1.25E-3</v>
      </c>
      <c r="F4" s="68">
        <v>1.2500000000000001E-2</v>
      </c>
      <c r="G4" s="68">
        <v>0</v>
      </c>
      <c r="H4" s="68">
        <v>0</v>
      </c>
      <c r="I4" s="68">
        <v>0</v>
      </c>
      <c r="J4" s="68">
        <v>1E-3</v>
      </c>
      <c r="K4" s="68">
        <v>0</v>
      </c>
      <c r="L4" s="19"/>
      <c r="M4" s="16" t="s">
        <v>327</v>
      </c>
    </row>
    <row r="5" spans="1:13" x14ac:dyDescent="0.25">
      <c r="A5" s="189">
        <v>3004</v>
      </c>
      <c r="B5" s="68">
        <v>0.96200000000000008</v>
      </c>
      <c r="C5" s="68">
        <v>3.0000000000000001E-3</v>
      </c>
      <c r="D5" s="68">
        <v>6.9999999999999993E-3</v>
      </c>
      <c r="E5" s="68">
        <v>2.5000000000000001E-3</v>
      </c>
      <c r="F5" s="68">
        <v>1.2500000000000001E-2</v>
      </c>
      <c r="G5" s="68">
        <v>1.0500000000000001E-2</v>
      </c>
      <c r="H5" s="68">
        <v>0</v>
      </c>
      <c r="I5" s="68">
        <v>0</v>
      </c>
      <c r="J5" s="68">
        <v>2.5000000000000001E-3</v>
      </c>
      <c r="K5" s="68">
        <v>0</v>
      </c>
      <c r="L5" s="19"/>
      <c r="M5" s="16" t="s">
        <v>327</v>
      </c>
    </row>
    <row r="6" spans="1:13" x14ac:dyDescent="0.25">
      <c r="A6" s="189" t="s">
        <v>330</v>
      </c>
      <c r="B6" s="68">
        <v>0.98575000000000002</v>
      </c>
      <c r="C6" s="68">
        <v>4.0000000000000001E-3</v>
      </c>
      <c r="D6" s="68">
        <v>6.9999999999999993E-3</v>
      </c>
      <c r="E6" s="68">
        <v>1E-3</v>
      </c>
      <c r="F6" s="68">
        <v>2.2500000000000003E-3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19" t="s">
        <v>331</v>
      </c>
      <c r="M6" s="16" t="s">
        <v>327</v>
      </c>
    </row>
    <row r="7" spans="1:13" x14ac:dyDescent="0.25">
      <c r="A7" s="189" t="s">
        <v>332</v>
      </c>
      <c r="B7" s="16">
        <f>1-SUM(C7:K7)</f>
        <v>0.93500000000000005</v>
      </c>
      <c r="C7" s="69">
        <v>0.05</v>
      </c>
      <c r="D7" s="69">
        <v>8.0000000000000002E-3</v>
      </c>
      <c r="E7" s="69">
        <v>3.0000000000000001E-3</v>
      </c>
      <c r="F7" s="69">
        <v>5.0000000000000001E-4</v>
      </c>
      <c r="G7" s="69">
        <v>5.0000000000000001E-4</v>
      </c>
      <c r="H7" s="69">
        <v>0</v>
      </c>
      <c r="I7" s="69">
        <v>0</v>
      </c>
      <c r="J7" s="69">
        <v>1E-3</v>
      </c>
      <c r="K7" s="69">
        <v>2E-3</v>
      </c>
      <c r="L7" s="19" t="s">
        <v>333</v>
      </c>
      <c r="M7" s="16" t="s">
        <v>327</v>
      </c>
    </row>
    <row r="8" spans="1:13" x14ac:dyDescent="0.25">
      <c r="A8" s="189">
        <v>5052</v>
      </c>
      <c r="B8" s="68">
        <v>0.96299999999999997</v>
      </c>
      <c r="C8" s="68">
        <v>2.5000000000000001E-3</v>
      </c>
      <c r="D8" s="68">
        <v>4.0000000000000001E-3</v>
      </c>
      <c r="E8" s="68">
        <v>1E-3</v>
      </c>
      <c r="F8" s="68">
        <v>1E-3</v>
      </c>
      <c r="G8" s="68">
        <v>2.5000000000000001E-2</v>
      </c>
      <c r="H8" s="68">
        <v>2.5000000000000001E-3</v>
      </c>
      <c r="I8" s="68">
        <v>0</v>
      </c>
      <c r="J8" s="68">
        <v>1E-3</v>
      </c>
      <c r="K8" s="68">
        <v>0</v>
      </c>
      <c r="L8" s="19"/>
      <c r="M8" s="16" t="s">
        <v>327</v>
      </c>
    </row>
    <row r="9" spans="1:13" x14ac:dyDescent="0.25">
      <c r="A9" s="189">
        <v>5182</v>
      </c>
      <c r="B9" s="68">
        <v>0.94</v>
      </c>
      <c r="C9" s="68">
        <v>2E-3</v>
      </c>
      <c r="D9" s="68">
        <v>3.4999999999999996E-3</v>
      </c>
      <c r="E9" s="68">
        <v>1.5E-3</v>
      </c>
      <c r="F9" s="68">
        <v>3.4999999999999996E-3</v>
      </c>
      <c r="G9" s="68">
        <v>4.4999999999999998E-2</v>
      </c>
      <c r="H9" s="68">
        <v>1E-3</v>
      </c>
      <c r="I9" s="68">
        <v>0</v>
      </c>
      <c r="J9" s="68">
        <v>2.5000000000000001E-3</v>
      </c>
      <c r="K9" s="68">
        <v>1E-3</v>
      </c>
      <c r="L9" s="19"/>
      <c r="M9" s="16" t="s">
        <v>327</v>
      </c>
    </row>
    <row r="10" spans="1:13" x14ac:dyDescent="0.25">
      <c r="A10" s="189" t="s">
        <v>334</v>
      </c>
      <c r="B10" s="68">
        <v>0.93400000000000005</v>
      </c>
      <c r="C10" s="68">
        <v>4.0000000000000001E-3</v>
      </c>
      <c r="D10" s="68">
        <v>4.0000000000000001E-3</v>
      </c>
      <c r="E10" s="68">
        <v>1E-3</v>
      </c>
      <c r="F10" s="68">
        <v>6.9999999999999993E-3</v>
      </c>
      <c r="G10" s="68">
        <v>4.4500000000000005E-2</v>
      </c>
      <c r="H10" s="68">
        <v>1.5E-3</v>
      </c>
      <c r="I10" s="68">
        <v>0</v>
      </c>
      <c r="J10" s="68">
        <v>2.5000000000000001E-3</v>
      </c>
      <c r="K10" s="68">
        <v>1.5E-3</v>
      </c>
      <c r="L10" s="19" t="s">
        <v>335</v>
      </c>
      <c r="M10" s="16" t="s">
        <v>327</v>
      </c>
    </row>
    <row r="11" spans="1:13" x14ac:dyDescent="0.25">
      <c r="A11" s="189">
        <v>6061</v>
      </c>
      <c r="B11" s="16">
        <f>1-SUM(C11:K11)</f>
        <v>0.97599999999999998</v>
      </c>
      <c r="C11" s="69">
        <v>6.0000000000000001E-3</v>
      </c>
      <c r="D11" s="69">
        <v>7.0000000000000001E-3</v>
      </c>
      <c r="E11" s="69">
        <v>2.5000000000000001E-3</v>
      </c>
      <c r="F11" s="69">
        <v>1.5E-3</v>
      </c>
      <c r="G11" s="69">
        <v>1E-3</v>
      </c>
      <c r="H11" s="69">
        <v>2E-3</v>
      </c>
      <c r="I11" s="69">
        <v>0</v>
      </c>
      <c r="J11" s="69">
        <v>2.5000000000000001E-3</v>
      </c>
      <c r="K11" s="69">
        <v>1.5E-3</v>
      </c>
      <c r="L11" s="19"/>
      <c r="M11" s="16" t="s">
        <v>327</v>
      </c>
    </row>
    <row r="12" spans="1:13" x14ac:dyDescent="0.25">
      <c r="A12" s="189">
        <v>6063</v>
      </c>
      <c r="B12" s="68">
        <v>0.98075000000000001</v>
      </c>
      <c r="C12" s="68">
        <v>4.0000000000000001E-3</v>
      </c>
      <c r="D12" s="68">
        <v>3.4999999999999996E-3</v>
      </c>
      <c r="E12" s="68">
        <v>1E-3</v>
      </c>
      <c r="F12" s="68">
        <v>1E-3</v>
      </c>
      <c r="G12" s="68">
        <v>6.7500000000000008E-3</v>
      </c>
      <c r="H12" s="68">
        <v>1E-3</v>
      </c>
      <c r="I12" s="68">
        <v>0</v>
      </c>
      <c r="J12" s="68">
        <v>1E-3</v>
      </c>
      <c r="K12" s="68">
        <v>1E-3</v>
      </c>
      <c r="L12" s="19"/>
      <c r="M12" s="16" t="s">
        <v>327</v>
      </c>
    </row>
    <row r="13" spans="1:13" x14ac:dyDescent="0.25">
      <c r="A13" s="189" t="s">
        <v>336</v>
      </c>
      <c r="B13" s="68">
        <v>0.95250000000000001</v>
      </c>
      <c r="C13" s="68">
        <v>0.01</v>
      </c>
      <c r="D13" s="68">
        <v>5.0000000000000001E-3</v>
      </c>
      <c r="E13" s="68">
        <v>1E-3</v>
      </c>
      <c r="F13" s="68">
        <v>1.7000000000000001E-2</v>
      </c>
      <c r="G13" s="68">
        <v>9.0000000000000011E-3</v>
      </c>
      <c r="H13" s="68">
        <v>2.5000000000000001E-3</v>
      </c>
      <c r="I13" s="68">
        <v>0</v>
      </c>
      <c r="J13" s="68">
        <v>2E-3</v>
      </c>
      <c r="K13" s="68">
        <v>1E-3</v>
      </c>
      <c r="L13" s="19" t="s">
        <v>337</v>
      </c>
      <c r="M13" s="16" t="s">
        <v>327</v>
      </c>
    </row>
    <row r="14" spans="1:13" x14ac:dyDescent="0.25">
      <c r="A14" s="189" t="s">
        <v>338</v>
      </c>
      <c r="B14" s="68">
        <v>0.88670000000000004</v>
      </c>
      <c r="C14" s="68">
        <v>4.0000000000000001E-3</v>
      </c>
      <c r="D14" s="68">
        <v>5.0000000000000001E-3</v>
      </c>
      <c r="E14" s="68">
        <v>1.6E-2</v>
      </c>
      <c r="F14" s="68">
        <v>3.0000000000000001E-3</v>
      </c>
      <c r="G14" s="68">
        <v>2.5000000000000001E-2</v>
      </c>
      <c r="H14" s="68">
        <v>2.3E-3</v>
      </c>
      <c r="I14" s="68">
        <v>0</v>
      </c>
      <c r="J14" s="68">
        <v>5.5999999999999994E-2</v>
      </c>
      <c r="K14" s="68">
        <v>2E-3</v>
      </c>
      <c r="L14" s="19" t="s">
        <v>339</v>
      </c>
      <c r="M14" s="16" t="s">
        <v>327</v>
      </c>
    </row>
    <row r="15" spans="1:13" x14ac:dyDescent="0.25">
      <c r="A15" s="189" t="s">
        <v>340</v>
      </c>
      <c r="B15" s="68">
        <f>1-SUM(C15:K15)</f>
        <v>0.99209999999999998</v>
      </c>
      <c r="C15" s="68">
        <v>8.9999999999999998E-4</v>
      </c>
      <c r="D15" s="68">
        <v>6.0000000000000001E-3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1E-3</v>
      </c>
      <c r="K15" s="68">
        <v>0</v>
      </c>
      <c r="L15" s="19" t="s">
        <v>341</v>
      </c>
      <c r="M15" s="16" t="s">
        <v>327</v>
      </c>
    </row>
    <row r="16" spans="1:13" x14ac:dyDescent="0.25">
      <c r="A16" s="189" t="s">
        <v>342</v>
      </c>
      <c r="B16" s="68">
        <v>0.90650000000000008</v>
      </c>
      <c r="C16" s="68">
        <v>0.08</v>
      </c>
      <c r="D16" s="68">
        <v>2E-3</v>
      </c>
      <c r="E16" s="68">
        <v>2E-3</v>
      </c>
      <c r="F16" s="68">
        <v>1E-3</v>
      </c>
      <c r="G16" s="68">
        <v>4.5000000000000005E-3</v>
      </c>
      <c r="H16" s="68">
        <v>5.0000000000000001E-4</v>
      </c>
      <c r="I16" s="68">
        <v>5.0000000000000001E-4</v>
      </c>
      <c r="J16" s="68">
        <v>1E-3</v>
      </c>
      <c r="K16" s="68">
        <v>2E-3</v>
      </c>
      <c r="L16" s="19" t="s">
        <v>343</v>
      </c>
      <c r="M16" s="16" t="s">
        <v>344</v>
      </c>
    </row>
    <row r="17" spans="1:13" x14ac:dyDescent="0.25">
      <c r="A17" s="189" t="s">
        <v>345</v>
      </c>
      <c r="B17" s="68">
        <v>0.81420000000000003</v>
      </c>
      <c r="C17" s="68">
        <v>0.105</v>
      </c>
      <c r="D17" s="68">
        <v>1.4999999999999999E-2</v>
      </c>
      <c r="E17" s="68">
        <v>3.5000000000000003E-2</v>
      </c>
      <c r="F17" s="68">
        <v>8.0000000000000002E-3</v>
      </c>
      <c r="G17" s="68">
        <v>5.0000000000000001E-3</v>
      </c>
      <c r="H17" s="68">
        <v>2.9999999999999997E-4</v>
      </c>
      <c r="I17" s="68">
        <v>1.4999999999999999E-2</v>
      </c>
      <c r="J17" s="68">
        <v>5.0000000000000001E-4</v>
      </c>
      <c r="K17" s="68">
        <v>2E-3</v>
      </c>
      <c r="L17" s="19" t="s">
        <v>346</v>
      </c>
      <c r="M17" s="16" t="s">
        <v>344</v>
      </c>
    </row>
  </sheetData>
  <conditionalFormatting sqref="A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18E8-0D40-47AE-B727-988EF05EC43D}">
  <sheetPr>
    <tabColor theme="4" tint="0.79998168889431442"/>
  </sheetPr>
  <dimension ref="A1:F162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243" t="s">
        <v>26</v>
      </c>
      <c r="B1" s="243" t="s">
        <v>27</v>
      </c>
      <c r="C1" s="243" t="s">
        <v>28</v>
      </c>
      <c r="D1" s="243"/>
      <c r="E1" s="243"/>
      <c r="F1" s="243"/>
    </row>
    <row r="2" spans="1:6" x14ac:dyDescent="0.25">
      <c r="A2" s="243"/>
      <c r="B2" s="243"/>
      <c r="C2" s="9">
        <v>2015</v>
      </c>
      <c r="D2" s="9">
        <v>2050</v>
      </c>
      <c r="E2" s="9">
        <v>2060</v>
      </c>
      <c r="F2" s="9">
        <v>2100</v>
      </c>
    </row>
    <row r="3" spans="1:6" x14ac:dyDescent="0.25">
      <c r="A3" s="10" t="s">
        <v>29</v>
      </c>
      <c r="B3" s="10" t="s">
        <v>30</v>
      </c>
      <c r="C3" s="6">
        <v>28.779106540838342</v>
      </c>
      <c r="D3" s="6">
        <v>42.636097994189669</v>
      </c>
      <c r="E3" s="6">
        <v>45.96196688431985</v>
      </c>
      <c r="F3" s="6">
        <v>47.904831387557351</v>
      </c>
    </row>
    <row r="4" spans="1:6" x14ac:dyDescent="0.25">
      <c r="A4" s="10" t="s">
        <v>31</v>
      </c>
      <c r="B4" s="10" t="s">
        <v>30</v>
      </c>
      <c r="C4" s="6">
        <v>202.29469907343406</v>
      </c>
      <c r="D4" s="6">
        <v>214.89255320709799</v>
      </c>
      <c r="E4" s="6">
        <v>206.80267165593747</v>
      </c>
      <c r="F4" s="6">
        <v>141.4117089327093</v>
      </c>
    </row>
    <row r="5" spans="1:6" x14ac:dyDescent="0.25">
      <c r="A5" s="10" t="s">
        <v>32</v>
      </c>
      <c r="B5" s="10" t="s">
        <v>30</v>
      </c>
      <c r="C5" s="6">
        <v>35.901137172915185</v>
      </c>
      <c r="D5" s="6">
        <v>48.969294957195586</v>
      </c>
      <c r="E5" s="6">
        <v>52.239659228240967</v>
      </c>
      <c r="F5" s="6">
        <v>54.468855540693319</v>
      </c>
    </row>
    <row r="6" spans="1:6" x14ac:dyDescent="0.25">
      <c r="A6" s="10" t="s">
        <v>33</v>
      </c>
      <c r="B6" s="10" t="s">
        <v>30</v>
      </c>
      <c r="C6" s="6">
        <v>80.487180162029176</v>
      </c>
      <c r="D6" s="6">
        <v>83.813367344867046</v>
      </c>
      <c r="E6" s="6">
        <v>80.228116591876585</v>
      </c>
      <c r="F6" s="6">
        <v>58.663933400316161</v>
      </c>
    </row>
    <row r="7" spans="1:6" x14ac:dyDescent="0.25">
      <c r="A7" s="10" t="s">
        <v>34</v>
      </c>
      <c r="B7" s="10" t="s">
        <v>30</v>
      </c>
      <c r="C7" s="6">
        <v>1368.4360198905379</v>
      </c>
      <c r="D7" s="6">
        <v>1234.3287699259413</v>
      </c>
      <c r="E7" s="6">
        <v>1127.1926645046094</v>
      </c>
      <c r="F7" s="6">
        <v>650.85684816311095</v>
      </c>
    </row>
    <row r="8" spans="1:6" x14ac:dyDescent="0.25">
      <c r="A8" s="10" t="s">
        <v>35</v>
      </c>
      <c r="B8" s="10" t="s">
        <v>30</v>
      </c>
      <c r="C8" s="6">
        <v>23.844380022177212</v>
      </c>
      <c r="D8" s="6">
        <v>22.496405613468639</v>
      </c>
      <c r="E8" s="6">
        <v>21.57250645274533</v>
      </c>
      <c r="F8" s="6">
        <v>14.18603453857687</v>
      </c>
    </row>
    <row r="9" spans="1:6" x14ac:dyDescent="0.25">
      <c r="A9" s="10" t="s">
        <v>36</v>
      </c>
      <c r="B9" s="10" t="s">
        <v>30</v>
      </c>
      <c r="C9" s="6">
        <v>56.885779314797915</v>
      </c>
      <c r="D9" s="6">
        <v>47.557357351173891</v>
      </c>
      <c r="E9" s="6">
        <v>44.940122524266457</v>
      </c>
      <c r="F9" s="6">
        <v>31.081319889621813</v>
      </c>
    </row>
    <row r="10" spans="1:6" x14ac:dyDescent="0.25">
      <c r="A10" s="10" t="s">
        <v>37</v>
      </c>
      <c r="B10" s="10" t="s">
        <v>30</v>
      </c>
      <c r="C10" s="6">
        <v>13.413582306018613</v>
      </c>
      <c r="D10" s="6">
        <v>17.18102946437681</v>
      </c>
      <c r="E10" s="6">
        <v>18.087670039018036</v>
      </c>
      <c r="F10" s="6">
        <v>18.162446469094292</v>
      </c>
    </row>
    <row r="11" spans="1:6" x14ac:dyDescent="0.25">
      <c r="A11" s="10" t="s">
        <v>38</v>
      </c>
      <c r="B11" s="10" t="s">
        <v>30</v>
      </c>
      <c r="C11" s="6">
        <v>69.644940712402615</v>
      </c>
      <c r="D11" s="6">
        <v>69.080204335555464</v>
      </c>
      <c r="E11" s="6">
        <v>67.94152559822443</v>
      </c>
      <c r="F11" s="6">
        <v>55.603123627909255</v>
      </c>
    </row>
    <row r="12" spans="1:6" x14ac:dyDescent="0.25">
      <c r="A12" s="10" t="s">
        <v>39</v>
      </c>
      <c r="B12" s="10" t="s">
        <v>30</v>
      </c>
      <c r="C12" s="6">
        <v>33.822846585121781</v>
      </c>
      <c r="D12" s="6">
        <v>27.882401856525433</v>
      </c>
      <c r="E12" s="6">
        <v>25.663264878301852</v>
      </c>
      <c r="F12" s="6">
        <v>15.585762003067092</v>
      </c>
    </row>
    <row r="13" spans="1:6" x14ac:dyDescent="0.25">
      <c r="A13" s="10" t="s">
        <v>40</v>
      </c>
      <c r="B13" s="10" t="s">
        <v>30</v>
      </c>
      <c r="C13" s="6">
        <v>405.93525871028078</v>
      </c>
      <c r="D13" s="6">
        <v>455.53346258394322</v>
      </c>
      <c r="E13" s="6">
        <v>463.88618416481404</v>
      </c>
      <c r="F13" s="6">
        <v>431.37528090938287</v>
      </c>
    </row>
    <row r="14" spans="1:6" x14ac:dyDescent="0.25">
      <c r="A14" s="10" t="s">
        <v>41</v>
      </c>
      <c r="B14" s="10" t="s">
        <v>30</v>
      </c>
      <c r="C14" s="6">
        <v>250.50551668769012</v>
      </c>
      <c r="D14" s="6">
        <v>271.071331164637</v>
      </c>
      <c r="E14" s="6">
        <v>260.65516964409824</v>
      </c>
      <c r="F14" s="6">
        <v>183.65897464195706</v>
      </c>
    </row>
    <row r="15" spans="1:6" x14ac:dyDescent="0.25">
      <c r="A15" s="10" t="s">
        <v>34</v>
      </c>
      <c r="B15" s="10" t="s">
        <v>42</v>
      </c>
      <c r="C15" s="6">
        <v>1371.3688421559832</v>
      </c>
      <c r="D15" s="6">
        <v>1273.18356657812</v>
      </c>
      <c r="E15" s="6">
        <v>1174.1785183497245</v>
      </c>
      <c r="F15" s="6">
        <v>776.50104177426726</v>
      </c>
    </row>
    <row r="16" spans="1:6" x14ac:dyDescent="0.25">
      <c r="A16" s="10" t="s">
        <v>43</v>
      </c>
      <c r="B16" s="10" t="s">
        <v>30</v>
      </c>
      <c r="C16" s="6">
        <v>126.34010250006115</v>
      </c>
      <c r="D16" s="6">
        <v>113.71364225661799</v>
      </c>
      <c r="E16" s="6">
        <v>108.5596662203005</v>
      </c>
      <c r="F16" s="6">
        <v>76.935895831962881</v>
      </c>
    </row>
    <row r="17" spans="1:6" x14ac:dyDescent="0.25">
      <c r="A17" s="10" t="s">
        <v>44</v>
      </c>
      <c r="B17" s="10" t="s">
        <v>30</v>
      </c>
      <c r="C17" s="6">
        <v>48.969094061198085</v>
      </c>
      <c r="D17" s="6">
        <v>48.350663800157982</v>
      </c>
      <c r="E17" s="6">
        <v>45.916930274898824</v>
      </c>
      <c r="F17" s="6">
        <v>31.936627371144009</v>
      </c>
    </row>
    <row r="18" spans="1:6" x14ac:dyDescent="0.25">
      <c r="A18" s="10" t="s">
        <v>45</v>
      </c>
      <c r="B18" s="10" t="s">
        <v>30</v>
      </c>
      <c r="C18" s="6">
        <v>40.830383062625529</v>
      </c>
      <c r="D18" s="6">
        <v>49.182447811463391</v>
      </c>
      <c r="E18" s="6">
        <v>48.713489621906625</v>
      </c>
      <c r="F18" s="6">
        <v>40.132511366200241</v>
      </c>
    </row>
    <row r="19" spans="1:6" x14ac:dyDescent="0.25">
      <c r="A19" s="10" t="s">
        <v>46</v>
      </c>
      <c r="B19" s="10" t="s">
        <v>30</v>
      </c>
      <c r="C19" s="6">
        <v>250.57886796302023</v>
      </c>
      <c r="D19" s="6">
        <v>277.88406671337424</v>
      </c>
      <c r="E19" s="6">
        <v>271.07710302281589</v>
      </c>
      <c r="F19" s="6">
        <v>203.73159819350781</v>
      </c>
    </row>
    <row r="20" spans="1:6" x14ac:dyDescent="0.25">
      <c r="A20" s="10" t="s">
        <v>47</v>
      </c>
      <c r="B20" s="10" t="s">
        <v>30</v>
      </c>
      <c r="C20" s="6">
        <v>59.075923015265644</v>
      </c>
      <c r="D20" s="6">
        <v>96.375863453096997</v>
      </c>
      <c r="E20" s="6">
        <v>101.4058311010366</v>
      </c>
      <c r="F20" s="6">
        <v>94.284579886971073</v>
      </c>
    </row>
    <row r="21" spans="1:6" x14ac:dyDescent="0.25">
      <c r="A21" s="10" t="s">
        <v>48</v>
      </c>
      <c r="B21" s="10" t="s">
        <v>30</v>
      </c>
      <c r="C21" s="6">
        <v>179.26800134507721</v>
      </c>
      <c r="D21" s="6">
        <v>243.82057786816299</v>
      </c>
      <c r="E21" s="6">
        <v>248.31837272030413</v>
      </c>
      <c r="F21" s="6">
        <v>211.18351528208933</v>
      </c>
    </row>
    <row r="22" spans="1:6" x14ac:dyDescent="0.25">
      <c r="A22" s="10" t="s">
        <v>49</v>
      </c>
      <c r="B22" s="10" t="s">
        <v>30</v>
      </c>
      <c r="C22" s="6">
        <v>119.29190893280207</v>
      </c>
      <c r="D22" s="6">
        <v>133.52198404136536</v>
      </c>
      <c r="E22" s="6">
        <v>129.88357521737274</v>
      </c>
      <c r="F22" s="6">
        <v>99.745156231541031</v>
      </c>
    </row>
    <row r="23" spans="1:6" x14ac:dyDescent="0.25">
      <c r="A23" s="10" t="s">
        <v>50</v>
      </c>
      <c r="B23" s="10" t="s">
        <v>30</v>
      </c>
      <c r="C23" s="6">
        <v>176.46257018980165</v>
      </c>
      <c r="D23" s="6">
        <v>213.2338383470709</v>
      </c>
      <c r="E23" s="6">
        <v>211.74134600097111</v>
      </c>
      <c r="F23" s="6">
        <v>170.12975465267968</v>
      </c>
    </row>
    <row r="24" spans="1:6" x14ac:dyDescent="0.25">
      <c r="A24" s="10" t="s">
        <v>51</v>
      </c>
      <c r="B24" s="10" t="s">
        <v>30</v>
      </c>
      <c r="C24" s="6">
        <v>116.33165972281003</v>
      </c>
      <c r="D24" s="6">
        <v>125.03379514810028</v>
      </c>
      <c r="E24" s="6">
        <v>119.45964471629878</v>
      </c>
      <c r="F24" s="6">
        <v>80.477444767625158</v>
      </c>
    </row>
    <row r="25" spans="1:6" x14ac:dyDescent="0.25">
      <c r="A25" s="10" t="s">
        <v>52</v>
      </c>
      <c r="B25" s="10" t="s">
        <v>30</v>
      </c>
      <c r="C25" s="6">
        <v>374.04593713165713</v>
      </c>
      <c r="D25" s="6">
        <v>437.17285572789808</v>
      </c>
      <c r="E25" s="6">
        <v>428.8276541040583</v>
      </c>
      <c r="F25" s="6">
        <v>329.83288402542848</v>
      </c>
    </row>
    <row r="26" spans="1:6" x14ac:dyDescent="0.25">
      <c r="A26" s="10" t="s">
        <v>53</v>
      </c>
      <c r="B26" s="10" t="s">
        <v>30</v>
      </c>
      <c r="C26" s="6">
        <v>130.93899477806735</v>
      </c>
      <c r="D26" s="6">
        <v>141.192284374075</v>
      </c>
      <c r="E26" s="6">
        <v>136.48949391930546</v>
      </c>
      <c r="F26" s="6">
        <v>98.530044579173392</v>
      </c>
    </row>
    <row r="27" spans="1:6" x14ac:dyDescent="0.25">
      <c r="A27" s="10" t="s">
        <v>54</v>
      </c>
      <c r="B27" s="10" t="s">
        <v>30</v>
      </c>
      <c r="C27" s="6">
        <v>223.54940170094488</v>
      </c>
      <c r="D27" s="6">
        <v>312.90177693695387</v>
      </c>
      <c r="E27" s="6">
        <v>319.91238717837962</v>
      </c>
      <c r="F27" s="6">
        <v>282.01520746831011</v>
      </c>
    </row>
    <row r="28" spans="1:6" x14ac:dyDescent="0.25">
      <c r="A28" s="10" t="s">
        <v>55</v>
      </c>
      <c r="B28" s="10" t="s">
        <v>30</v>
      </c>
      <c r="C28" s="6">
        <v>142.35950729370344</v>
      </c>
      <c r="D28" s="6">
        <v>130.78788777458439</v>
      </c>
      <c r="E28" s="6">
        <v>125.73303567378817</v>
      </c>
      <c r="F28" s="6">
        <v>92.534043345883475</v>
      </c>
    </row>
    <row r="29" spans="1:6" x14ac:dyDescent="0.25">
      <c r="A29" s="10" t="s">
        <v>56</v>
      </c>
      <c r="B29" s="10" t="s">
        <v>30</v>
      </c>
      <c r="C29" s="6">
        <v>52.39562083727364</v>
      </c>
      <c r="D29" s="6">
        <v>62.343946762726532</v>
      </c>
      <c r="E29" s="6">
        <v>62.214708548464174</v>
      </c>
      <c r="F29" s="6">
        <v>48.935401603146126</v>
      </c>
    </row>
    <row r="30" spans="1:6" x14ac:dyDescent="0.25">
      <c r="A30" s="10" t="s">
        <v>57</v>
      </c>
      <c r="B30" s="10" t="s">
        <v>30</v>
      </c>
      <c r="C30" s="6">
        <v>869.50380480803426</v>
      </c>
      <c r="D30" s="6">
        <v>1437.7494413804561</v>
      </c>
      <c r="E30" s="6">
        <v>1535.6849656206923</v>
      </c>
      <c r="F30" s="6">
        <v>1593.6012424719265</v>
      </c>
    </row>
    <row r="31" spans="1:6" x14ac:dyDescent="0.25">
      <c r="A31" s="10" t="s">
        <v>58</v>
      </c>
      <c r="B31" s="10" t="s">
        <v>30</v>
      </c>
      <c r="C31" s="6">
        <v>31.208639016479971</v>
      </c>
      <c r="D31" s="6">
        <v>50.28640578711429</v>
      </c>
      <c r="E31" s="6">
        <v>53.17730871612936</v>
      </c>
      <c r="F31" s="6">
        <v>51.867906995546171</v>
      </c>
    </row>
    <row r="32" spans="1:6" x14ac:dyDescent="0.25">
      <c r="A32" s="10" t="s">
        <v>59</v>
      </c>
      <c r="B32" s="10" t="s">
        <v>30</v>
      </c>
      <c r="C32" s="6">
        <v>76.637597284618039</v>
      </c>
      <c r="D32" s="6">
        <v>87.349948412876145</v>
      </c>
      <c r="E32" s="6">
        <v>85.601076457532585</v>
      </c>
      <c r="F32" s="6">
        <v>65.655274705443219</v>
      </c>
    </row>
    <row r="33" spans="1:6" x14ac:dyDescent="0.25">
      <c r="A33" s="10" t="s">
        <v>60</v>
      </c>
      <c r="B33" s="10" t="s">
        <v>30</v>
      </c>
      <c r="C33" s="6">
        <v>327.02305947187864</v>
      </c>
      <c r="D33" s="6">
        <v>414.01591129575257</v>
      </c>
      <c r="E33" s="6">
        <v>434.59061491679222</v>
      </c>
      <c r="F33" s="6">
        <v>467.9304525514778</v>
      </c>
    </row>
    <row r="34" spans="1:6" x14ac:dyDescent="0.25">
      <c r="A34" s="10" t="s">
        <v>61</v>
      </c>
      <c r="B34" s="10" t="s">
        <v>30</v>
      </c>
      <c r="C34" s="6">
        <v>7211.402787631112</v>
      </c>
      <c r="D34" s="6">
        <v>8459.4012584918219</v>
      </c>
      <c r="E34" s="6">
        <v>8417.4184445783285</v>
      </c>
      <c r="F34" s="6">
        <v>6879.9266666062476</v>
      </c>
    </row>
    <row r="35" spans="1:6" x14ac:dyDescent="0.25">
      <c r="A35" s="10" t="s">
        <v>29</v>
      </c>
      <c r="B35" s="10" t="s">
        <v>42</v>
      </c>
      <c r="C35" s="6">
        <v>28.751286848693614</v>
      </c>
      <c r="D35" s="6">
        <v>41.972515292040072</v>
      </c>
      <c r="E35" s="6">
        <v>45.114612385672871</v>
      </c>
      <c r="F35" s="6">
        <v>49.086593606306963</v>
      </c>
    </row>
    <row r="36" spans="1:6" x14ac:dyDescent="0.25">
      <c r="A36" s="10" t="s">
        <v>31</v>
      </c>
      <c r="B36" s="10" t="s">
        <v>42</v>
      </c>
      <c r="C36" s="6">
        <v>203.15011511388798</v>
      </c>
      <c r="D36" s="6">
        <v>231.8681687745202</v>
      </c>
      <c r="E36" s="6">
        <v>228.66494189041401</v>
      </c>
      <c r="F36" s="6">
        <v>188.41540649548188</v>
      </c>
    </row>
    <row r="37" spans="1:6" x14ac:dyDescent="0.25">
      <c r="A37" s="10" t="s">
        <v>32</v>
      </c>
      <c r="B37" s="10" t="s">
        <v>42</v>
      </c>
      <c r="C37" s="6">
        <v>35.858229412510113</v>
      </c>
      <c r="D37" s="6">
        <v>47.584804488954916</v>
      </c>
      <c r="E37" s="6">
        <v>50.464904997803345</v>
      </c>
      <c r="F37" s="6">
        <v>54.423553847839699</v>
      </c>
    </row>
    <row r="38" spans="1:6" x14ac:dyDescent="0.25">
      <c r="A38" s="10" t="s">
        <v>33</v>
      </c>
      <c r="B38" s="10" t="s">
        <v>42</v>
      </c>
      <c r="C38" s="6">
        <v>80.950589910105222</v>
      </c>
      <c r="D38" s="6">
        <v>91.29408233414496</v>
      </c>
      <c r="E38" s="6">
        <v>90.082467457934754</v>
      </c>
      <c r="F38" s="6">
        <v>78.776420563636748</v>
      </c>
    </row>
    <row r="39" spans="1:6" x14ac:dyDescent="0.25">
      <c r="A39" s="10" t="s">
        <v>34</v>
      </c>
      <c r="B39" s="10" t="s">
        <v>62</v>
      </c>
      <c r="C39" s="6">
        <v>1373.5231795225075</v>
      </c>
      <c r="D39" s="6">
        <v>1316.2336166767529</v>
      </c>
      <c r="E39" s="6">
        <v>1240.2087693033602</v>
      </c>
      <c r="F39" s="6">
        <v>1037.0116864502547</v>
      </c>
    </row>
    <row r="40" spans="1:6" x14ac:dyDescent="0.25">
      <c r="A40" s="10" t="s">
        <v>35</v>
      </c>
      <c r="B40" s="10" t="s">
        <v>42</v>
      </c>
      <c r="C40" s="6">
        <v>23.871255972971365</v>
      </c>
      <c r="D40" s="6">
        <v>23.233940628808519</v>
      </c>
      <c r="E40" s="6">
        <v>22.736687892745017</v>
      </c>
      <c r="F40" s="6">
        <v>18.015347896248226</v>
      </c>
    </row>
    <row r="41" spans="1:6" x14ac:dyDescent="0.25">
      <c r="A41" s="10" t="s">
        <v>36</v>
      </c>
      <c r="B41" s="10" t="s">
        <v>42</v>
      </c>
      <c r="C41" s="6">
        <v>56.92952678040956</v>
      </c>
      <c r="D41" s="6">
        <v>49.268758482381394</v>
      </c>
      <c r="E41" s="6">
        <v>47.808368493259671</v>
      </c>
      <c r="F41" s="6">
        <v>40.174066271712157</v>
      </c>
    </row>
    <row r="42" spans="1:6" x14ac:dyDescent="0.25">
      <c r="A42" s="10" t="s">
        <v>37</v>
      </c>
      <c r="B42" s="10" t="s">
        <v>42</v>
      </c>
      <c r="C42" s="6">
        <v>13.396621090471641</v>
      </c>
      <c r="D42" s="6">
        <v>16.727291367091361</v>
      </c>
      <c r="E42" s="6">
        <v>17.486834170300391</v>
      </c>
      <c r="F42" s="6">
        <v>18.299776028186173</v>
      </c>
    </row>
    <row r="43" spans="1:6" x14ac:dyDescent="0.25">
      <c r="A43" s="10" t="s">
        <v>38</v>
      </c>
      <c r="B43" s="10" t="s">
        <v>42</v>
      </c>
      <c r="C43" s="6">
        <v>69.547366236457691</v>
      </c>
      <c r="D43" s="6">
        <v>66.775806850567605</v>
      </c>
      <c r="E43" s="6">
        <v>65.00540000619938</v>
      </c>
      <c r="F43" s="6">
        <v>53.60530025828244</v>
      </c>
    </row>
    <row r="44" spans="1:6" x14ac:dyDescent="0.25">
      <c r="A44" s="10" t="s">
        <v>39</v>
      </c>
      <c r="B44" s="10" t="s">
        <v>42</v>
      </c>
      <c r="C44" s="6">
        <v>33.84352764125628</v>
      </c>
      <c r="D44" s="6">
        <v>28.613645616687485</v>
      </c>
      <c r="E44" s="6">
        <v>26.757866380435349</v>
      </c>
      <c r="F44" s="6">
        <v>19.74466203397288</v>
      </c>
    </row>
    <row r="45" spans="1:6" x14ac:dyDescent="0.25">
      <c r="A45" s="10" t="s">
        <v>40</v>
      </c>
      <c r="B45" s="10" t="s">
        <v>42</v>
      </c>
      <c r="C45" s="6">
        <v>405.30845406719789</v>
      </c>
      <c r="D45" s="6">
        <v>441.65644491489638</v>
      </c>
      <c r="E45" s="6">
        <v>445.60283661325474</v>
      </c>
      <c r="F45" s="6">
        <v>431.0723028819408</v>
      </c>
    </row>
    <row r="46" spans="1:6" x14ac:dyDescent="0.25">
      <c r="A46" s="10" t="s">
        <v>41</v>
      </c>
      <c r="B46" s="10" t="s">
        <v>42</v>
      </c>
      <c r="C46" s="6">
        <v>251.39584044050383</v>
      </c>
      <c r="D46" s="6">
        <v>287.52219567413624</v>
      </c>
      <c r="E46" s="6">
        <v>282.01016556111165</v>
      </c>
      <c r="F46" s="6">
        <v>227.51762828901153</v>
      </c>
    </row>
    <row r="47" spans="1:6" x14ac:dyDescent="0.25">
      <c r="A47" s="10" t="s">
        <v>34</v>
      </c>
      <c r="B47" s="10" t="s">
        <v>63</v>
      </c>
      <c r="C47" s="6">
        <v>1367.585536262425</v>
      </c>
      <c r="D47" s="6">
        <v>1193.0604566212216</v>
      </c>
      <c r="E47" s="6">
        <v>1065.536732376763</v>
      </c>
      <c r="F47" s="6">
        <v>562.63186526928428</v>
      </c>
    </row>
    <row r="48" spans="1:6" x14ac:dyDescent="0.25">
      <c r="A48" s="10" t="s">
        <v>43</v>
      </c>
      <c r="B48" s="10" t="s">
        <v>42</v>
      </c>
      <c r="C48" s="6">
        <v>126.10453136241107</v>
      </c>
      <c r="D48" s="6">
        <v>108.60869980126017</v>
      </c>
      <c r="E48" s="6">
        <v>102.41474177057235</v>
      </c>
      <c r="F48" s="6">
        <v>74.941346345531954</v>
      </c>
    </row>
    <row r="49" spans="1:6" x14ac:dyDescent="0.25">
      <c r="A49" s="10" t="s">
        <v>44</v>
      </c>
      <c r="B49" s="10" t="s">
        <v>42</v>
      </c>
      <c r="C49" s="6">
        <v>48.906107646598969</v>
      </c>
      <c r="D49" s="6">
        <v>46.183250951548644</v>
      </c>
      <c r="E49" s="6">
        <v>42.90645890601305</v>
      </c>
      <c r="F49" s="6">
        <v>30.044472590361266</v>
      </c>
    </row>
    <row r="50" spans="1:6" x14ac:dyDescent="0.25">
      <c r="A50" s="10" t="s">
        <v>45</v>
      </c>
      <c r="B50" s="10" t="s">
        <v>42</v>
      </c>
      <c r="C50" s="6">
        <v>41.267570261265426</v>
      </c>
      <c r="D50" s="6">
        <v>56.832568126183709</v>
      </c>
      <c r="E50" s="6">
        <v>58.697911496962291</v>
      </c>
      <c r="F50" s="6">
        <v>58.901277065998819</v>
      </c>
    </row>
    <row r="51" spans="1:6" x14ac:dyDescent="0.25">
      <c r="A51" s="10" t="s">
        <v>46</v>
      </c>
      <c r="B51" s="10" t="s">
        <v>42</v>
      </c>
      <c r="C51" s="6">
        <v>251.90814018204964</v>
      </c>
      <c r="D51" s="6">
        <v>305.34513386758272</v>
      </c>
      <c r="E51" s="6">
        <v>307.40484381416599</v>
      </c>
      <c r="F51" s="6">
        <v>280.88477312156124</v>
      </c>
    </row>
    <row r="52" spans="1:6" x14ac:dyDescent="0.25">
      <c r="A52" s="10" t="s">
        <v>47</v>
      </c>
      <c r="B52" s="10" t="s">
        <v>42</v>
      </c>
      <c r="C52" s="6">
        <v>59.348966286141604</v>
      </c>
      <c r="D52" s="6">
        <v>103.81447659184467</v>
      </c>
      <c r="E52" s="6">
        <v>112.50761987569652</v>
      </c>
      <c r="F52" s="6">
        <v>121.72671756519468</v>
      </c>
    </row>
    <row r="53" spans="1:6" x14ac:dyDescent="0.25">
      <c r="A53" s="10" t="s">
        <v>48</v>
      </c>
      <c r="B53" s="10" t="s">
        <v>42</v>
      </c>
      <c r="C53" s="6">
        <v>180.64350235195712</v>
      </c>
      <c r="D53" s="6">
        <v>275.45267085934273</v>
      </c>
      <c r="E53" s="6">
        <v>291.25489008076852</v>
      </c>
      <c r="F53" s="6">
        <v>302.39467901518344</v>
      </c>
    </row>
    <row r="54" spans="1:6" x14ac:dyDescent="0.25">
      <c r="A54" s="10" t="s">
        <v>49</v>
      </c>
      <c r="B54" s="10" t="s">
        <v>42</v>
      </c>
      <c r="C54" s="6">
        <v>119.97256008027233</v>
      </c>
      <c r="D54" s="6">
        <v>148.71903431749936</v>
      </c>
      <c r="E54" s="6">
        <v>150.03304595576444</v>
      </c>
      <c r="F54" s="6">
        <v>143.06579872679831</v>
      </c>
    </row>
    <row r="55" spans="1:6" x14ac:dyDescent="0.25">
      <c r="A55" s="10" t="s">
        <v>50</v>
      </c>
      <c r="B55" s="10" t="s">
        <v>42</v>
      </c>
      <c r="C55" s="6">
        <v>177.42776531916192</v>
      </c>
      <c r="D55" s="6">
        <v>233.90735090986178</v>
      </c>
      <c r="E55" s="6">
        <v>239.60367230282787</v>
      </c>
      <c r="F55" s="6">
        <v>228.14620124401085</v>
      </c>
    </row>
    <row r="56" spans="1:6" x14ac:dyDescent="0.25">
      <c r="A56" s="10" t="s">
        <v>51</v>
      </c>
      <c r="B56" s="10" t="s">
        <v>42</v>
      </c>
      <c r="C56" s="6">
        <v>116.86318134655251</v>
      </c>
      <c r="D56" s="6">
        <v>134.38716245120699</v>
      </c>
      <c r="E56" s="6">
        <v>131.4451158036245</v>
      </c>
      <c r="F56" s="6">
        <v>105.73533815730282</v>
      </c>
    </row>
    <row r="57" spans="1:6" x14ac:dyDescent="0.25">
      <c r="A57" s="10" t="s">
        <v>52</v>
      </c>
      <c r="B57" s="10" t="s">
        <v>42</v>
      </c>
      <c r="C57" s="6">
        <v>376.56544802235112</v>
      </c>
      <c r="D57" s="6">
        <v>484.87756148119593</v>
      </c>
      <c r="E57" s="6">
        <v>491.83671829656907</v>
      </c>
      <c r="F57" s="6">
        <v>451.45259300547048</v>
      </c>
    </row>
    <row r="58" spans="1:6" x14ac:dyDescent="0.25">
      <c r="A58" s="10" t="s">
        <v>53</v>
      </c>
      <c r="B58" s="10" t="s">
        <v>42</v>
      </c>
      <c r="C58" s="6">
        <v>131.38095081604683</v>
      </c>
      <c r="D58" s="6">
        <v>150.84230475962445</v>
      </c>
      <c r="E58" s="6">
        <v>149.92620940325776</v>
      </c>
      <c r="F58" s="6">
        <v>129.56437808032067</v>
      </c>
    </row>
    <row r="59" spans="1:6" x14ac:dyDescent="0.25">
      <c r="A59" s="10" t="s">
        <v>54</v>
      </c>
      <c r="B59" s="10" t="s">
        <v>42</v>
      </c>
      <c r="C59" s="6">
        <v>225.76924449741267</v>
      </c>
      <c r="D59" s="6">
        <v>367.73870472367526</v>
      </c>
      <c r="E59" s="6">
        <v>395.8693168836499</v>
      </c>
      <c r="F59" s="6">
        <v>439.45994800959642</v>
      </c>
    </row>
    <row r="60" spans="1:6" x14ac:dyDescent="0.25">
      <c r="A60" s="10" t="s">
        <v>55</v>
      </c>
      <c r="B60" s="10" t="s">
        <v>42</v>
      </c>
      <c r="C60" s="6">
        <v>142.67092548683866</v>
      </c>
      <c r="D60" s="6">
        <v>136.71471880613512</v>
      </c>
      <c r="E60" s="6">
        <v>135.42364175003488</v>
      </c>
      <c r="F60" s="6">
        <v>122.62221216561277</v>
      </c>
    </row>
    <row r="61" spans="1:6" x14ac:dyDescent="0.25">
      <c r="A61" s="10" t="s">
        <v>56</v>
      </c>
      <c r="B61" s="10" t="s">
        <v>42</v>
      </c>
      <c r="C61" s="6">
        <v>52.493498169043264</v>
      </c>
      <c r="D61" s="6">
        <v>63.044910086328436</v>
      </c>
      <c r="E61" s="6">
        <v>64.041843066103056</v>
      </c>
      <c r="F61" s="6">
        <v>58.483543296057377</v>
      </c>
    </row>
    <row r="62" spans="1:6" x14ac:dyDescent="0.25">
      <c r="A62" s="10" t="s">
        <v>57</v>
      </c>
      <c r="B62" s="10" t="s">
        <v>42</v>
      </c>
      <c r="C62" s="6">
        <v>879.09717623083657</v>
      </c>
      <c r="D62" s="6">
        <v>1657.6077187788019</v>
      </c>
      <c r="E62" s="6">
        <v>1844.7499470765461</v>
      </c>
      <c r="F62" s="6">
        <v>2272.8994721406393</v>
      </c>
    </row>
    <row r="63" spans="1:6" x14ac:dyDescent="0.25">
      <c r="A63" s="10" t="s">
        <v>58</v>
      </c>
      <c r="B63" s="10" t="s">
        <v>42</v>
      </c>
      <c r="C63" s="6">
        <v>31.50641990808996</v>
      </c>
      <c r="D63" s="6">
        <v>56.849489999404383</v>
      </c>
      <c r="E63" s="6">
        <v>62.279018553208616</v>
      </c>
      <c r="F63" s="6">
        <v>70.211158008756044</v>
      </c>
    </row>
    <row r="64" spans="1:6" x14ac:dyDescent="0.25">
      <c r="A64" s="10" t="s">
        <v>59</v>
      </c>
      <c r="B64" s="10" t="s">
        <v>42</v>
      </c>
      <c r="C64" s="6">
        <v>77.041769864280838</v>
      </c>
      <c r="D64" s="6">
        <v>95.879900579573501</v>
      </c>
      <c r="E64" s="6">
        <v>97.027879727758105</v>
      </c>
      <c r="F64" s="6">
        <v>89.679428684777463</v>
      </c>
    </row>
    <row r="65" spans="1:6" x14ac:dyDescent="0.25">
      <c r="A65" s="10" t="s">
        <v>60</v>
      </c>
      <c r="B65" s="10" t="s">
        <v>42</v>
      </c>
      <c r="C65" s="6">
        <v>326.64948787584757</v>
      </c>
      <c r="D65" s="6">
        <v>405.39166342875046</v>
      </c>
      <c r="E65" s="6">
        <v>423.72064270545269</v>
      </c>
      <c r="F65" s="6">
        <v>460.47371685557971</v>
      </c>
    </row>
    <row r="66" spans="1:6" x14ac:dyDescent="0.25">
      <c r="A66" s="10" t="s">
        <v>61</v>
      </c>
      <c r="B66" s="10" t="s">
        <v>42</v>
      </c>
      <c r="C66" s="6">
        <v>7246.6044399109551</v>
      </c>
      <c r="D66" s="6">
        <v>9164.2313025162566</v>
      </c>
      <c r="E66" s="6">
        <v>9374.8934167893476</v>
      </c>
      <c r="F66" s="6">
        <v>8997.9762074474183</v>
      </c>
    </row>
    <row r="67" spans="1:6" x14ac:dyDescent="0.25">
      <c r="A67" s="10" t="s">
        <v>29</v>
      </c>
      <c r="B67" s="10" t="s">
        <v>62</v>
      </c>
      <c r="C67" s="6">
        <v>28.433072763814348</v>
      </c>
      <c r="D67" s="6">
        <v>33.476534462617394</v>
      </c>
      <c r="E67" s="6">
        <v>33.335781561039404</v>
      </c>
      <c r="F67" s="6">
        <v>26.768616449207318</v>
      </c>
    </row>
    <row r="68" spans="1:6" x14ac:dyDescent="0.25">
      <c r="A68" s="10" t="s">
        <v>31</v>
      </c>
      <c r="B68" s="10" t="s">
        <v>62</v>
      </c>
      <c r="C68" s="6">
        <v>203.99352208619493</v>
      </c>
      <c r="D68" s="6">
        <v>253.65446956721087</v>
      </c>
      <c r="E68" s="6">
        <v>259.95807231940915</v>
      </c>
      <c r="F68" s="6">
        <v>276.28574238282283</v>
      </c>
    </row>
    <row r="69" spans="1:6" x14ac:dyDescent="0.25">
      <c r="A69" s="10" t="s">
        <v>32</v>
      </c>
      <c r="B69" s="10" t="s">
        <v>62</v>
      </c>
      <c r="C69" s="6">
        <v>35.502333086500471</v>
      </c>
      <c r="D69" s="6">
        <v>37.455997893392706</v>
      </c>
      <c r="E69" s="6">
        <v>36.444861735521769</v>
      </c>
      <c r="F69" s="6">
        <v>27.845761782824006</v>
      </c>
    </row>
    <row r="70" spans="1:6" x14ac:dyDescent="0.25">
      <c r="A70" s="10" t="s">
        <v>33</v>
      </c>
      <c r="B70" s="10" t="s">
        <v>62</v>
      </c>
      <c r="C70" s="6">
        <v>81.421074646356089</v>
      </c>
      <c r="D70" s="6">
        <v>105.06242251996025</v>
      </c>
      <c r="E70" s="6">
        <v>109.14361489732281</v>
      </c>
      <c r="F70" s="6">
        <v>120.71887870825844</v>
      </c>
    </row>
    <row r="71" spans="1:6" x14ac:dyDescent="0.25">
      <c r="A71" s="10" t="s">
        <v>34</v>
      </c>
      <c r="B71" s="10" t="s">
        <v>64</v>
      </c>
      <c r="C71" s="6">
        <v>1368.3408761463352</v>
      </c>
      <c r="D71" s="6">
        <v>1235.6347869303966</v>
      </c>
      <c r="E71" s="6">
        <v>1129.0874858154179</v>
      </c>
      <c r="F71" s="6">
        <v>652.9726678997738</v>
      </c>
    </row>
    <row r="72" spans="1:6" x14ac:dyDescent="0.25">
      <c r="A72" s="10" t="s">
        <v>35</v>
      </c>
      <c r="B72" s="10" t="s">
        <v>62</v>
      </c>
      <c r="C72" s="6">
        <v>23.908453418736777</v>
      </c>
      <c r="D72" s="6">
        <v>23.616371772413927</v>
      </c>
      <c r="E72" s="6">
        <v>23.510093519110633</v>
      </c>
      <c r="F72" s="6">
        <v>23.394815492562579</v>
      </c>
    </row>
    <row r="73" spans="1:6" x14ac:dyDescent="0.25">
      <c r="A73" s="10" t="s">
        <v>36</v>
      </c>
      <c r="B73" s="10" t="s">
        <v>62</v>
      </c>
      <c r="C73" s="6">
        <v>57.006449881498391</v>
      </c>
      <c r="D73" s="6">
        <v>49.65626843301262</v>
      </c>
      <c r="E73" s="6">
        <v>48.897640204946114</v>
      </c>
      <c r="F73" s="6">
        <v>50.534406465112134</v>
      </c>
    </row>
    <row r="74" spans="1:6" x14ac:dyDescent="0.25">
      <c r="A74" s="10" t="s">
        <v>37</v>
      </c>
      <c r="B74" s="10" t="s">
        <v>62</v>
      </c>
      <c r="C74" s="6">
        <v>13.282920720826695</v>
      </c>
      <c r="D74" s="6">
        <v>13.661002437309037</v>
      </c>
      <c r="E74" s="6">
        <v>13.205738882248028</v>
      </c>
      <c r="F74" s="6">
        <v>10.121359437138207</v>
      </c>
    </row>
    <row r="75" spans="1:6" x14ac:dyDescent="0.25">
      <c r="A75" s="10" t="s">
        <v>38</v>
      </c>
      <c r="B75" s="10" t="s">
        <v>62</v>
      </c>
      <c r="C75" s="6">
        <v>69.19525687962502</v>
      </c>
      <c r="D75" s="6">
        <v>57.931338587923989</v>
      </c>
      <c r="E75" s="6">
        <v>52.935908656181624</v>
      </c>
      <c r="F75" s="6">
        <v>32.693069859347375</v>
      </c>
    </row>
    <row r="76" spans="1:6" x14ac:dyDescent="0.25">
      <c r="A76" s="10" t="s">
        <v>39</v>
      </c>
      <c r="B76" s="10" t="s">
        <v>62</v>
      </c>
      <c r="C76" s="6">
        <v>33.937508362079285</v>
      </c>
      <c r="D76" s="6">
        <v>30.086827480758753</v>
      </c>
      <c r="E76" s="6">
        <v>28.976182320169364</v>
      </c>
      <c r="F76" s="6">
        <v>27.870698300314793</v>
      </c>
    </row>
    <row r="77" spans="1:6" x14ac:dyDescent="0.25">
      <c r="A77" s="10" t="s">
        <v>40</v>
      </c>
      <c r="B77" s="10" t="s">
        <v>62</v>
      </c>
      <c r="C77" s="6">
        <v>402.51484731705477</v>
      </c>
      <c r="D77" s="6">
        <v>372.62539654436699</v>
      </c>
      <c r="E77" s="6">
        <v>350.17051111515218</v>
      </c>
      <c r="F77" s="6">
        <v>251.13725968795134</v>
      </c>
    </row>
    <row r="78" spans="1:6" x14ac:dyDescent="0.25">
      <c r="A78" s="10" t="s">
        <v>41</v>
      </c>
      <c r="B78" s="10" t="s">
        <v>62</v>
      </c>
      <c r="C78" s="6">
        <v>252.26950851600407</v>
      </c>
      <c r="D78" s="6">
        <v>306.91327366556828</v>
      </c>
      <c r="E78" s="6">
        <v>308.45968398808043</v>
      </c>
      <c r="F78" s="6">
        <v>291.6272285727544</v>
      </c>
    </row>
    <row r="79" spans="1:6" x14ac:dyDescent="0.25">
      <c r="A79" s="10" t="s">
        <v>65</v>
      </c>
      <c r="B79" s="10" t="s">
        <v>30</v>
      </c>
      <c r="C79" s="6">
        <v>1297.9526629339302</v>
      </c>
      <c r="D79" s="6">
        <v>1550.3974850064837</v>
      </c>
      <c r="E79" s="6">
        <v>1536.2516357405757</v>
      </c>
      <c r="F79" s="6">
        <v>1138.4356389628158</v>
      </c>
    </row>
    <row r="80" spans="1:6" x14ac:dyDescent="0.25">
      <c r="A80" s="10" t="s">
        <v>43</v>
      </c>
      <c r="B80" s="10" t="s">
        <v>62</v>
      </c>
      <c r="C80" s="6">
        <v>125.55568561310423</v>
      </c>
      <c r="D80" s="6">
        <v>95.501652143015846</v>
      </c>
      <c r="E80" s="6">
        <v>84.81050599250797</v>
      </c>
      <c r="F80" s="6">
        <v>46.331036008717561</v>
      </c>
    </row>
    <row r="81" spans="1:6" x14ac:dyDescent="0.25">
      <c r="A81" s="10" t="s">
        <v>44</v>
      </c>
      <c r="B81" s="10" t="s">
        <v>62</v>
      </c>
      <c r="C81" s="6">
        <v>48.744009039304871</v>
      </c>
      <c r="D81" s="6">
        <v>41.157767588465695</v>
      </c>
      <c r="E81" s="6">
        <v>36.029441054677243</v>
      </c>
      <c r="F81" s="6">
        <v>18.452798022681005</v>
      </c>
    </row>
    <row r="82" spans="1:6" x14ac:dyDescent="0.25">
      <c r="A82" s="10" t="s">
        <v>45</v>
      </c>
      <c r="B82" s="10" t="s">
        <v>62</v>
      </c>
      <c r="C82" s="6">
        <v>41.774509138029778</v>
      </c>
      <c r="D82" s="6">
        <v>72.640807752276615</v>
      </c>
      <c r="E82" s="6">
        <v>81.078848906133629</v>
      </c>
      <c r="F82" s="6">
        <v>110.87393173759146</v>
      </c>
    </row>
    <row r="83" spans="1:6" x14ac:dyDescent="0.25">
      <c r="A83" s="10" t="s">
        <v>46</v>
      </c>
      <c r="B83" s="10" t="s">
        <v>62</v>
      </c>
      <c r="C83" s="6">
        <v>253.64097157172117</v>
      </c>
      <c r="D83" s="6">
        <v>353.20813773144795</v>
      </c>
      <c r="E83" s="6">
        <v>375.90903768667835</v>
      </c>
      <c r="F83" s="6">
        <v>456.12819196923027</v>
      </c>
    </row>
    <row r="84" spans="1:6" x14ac:dyDescent="0.25">
      <c r="A84" s="10" t="s">
        <v>47</v>
      </c>
      <c r="B84" s="10" t="s">
        <v>62</v>
      </c>
      <c r="C84" s="6">
        <v>58.783442562934795</v>
      </c>
      <c r="D84" s="6">
        <v>99.292129449053334</v>
      </c>
      <c r="E84" s="6">
        <v>109.09818992547139</v>
      </c>
      <c r="F84" s="6">
        <v>141.25674023695774</v>
      </c>
    </row>
    <row r="85" spans="1:6" x14ac:dyDescent="0.25">
      <c r="A85" s="10" t="s">
        <v>48</v>
      </c>
      <c r="B85" s="10" t="s">
        <v>62</v>
      </c>
      <c r="C85" s="6">
        <v>181.89911202317256</v>
      </c>
      <c r="D85" s="6">
        <v>325.60201824600642</v>
      </c>
      <c r="E85" s="6">
        <v>366.70222316987156</v>
      </c>
      <c r="F85" s="6">
        <v>526.14335952256283</v>
      </c>
    </row>
    <row r="86" spans="1:6" x14ac:dyDescent="0.25">
      <c r="A86" s="10" t="s">
        <v>49</v>
      </c>
      <c r="B86" s="10" t="s">
        <v>62</v>
      </c>
      <c r="C86" s="6">
        <v>120.79364554201572</v>
      </c>
      <c r="D86" s="6">
        <v>175.15659648282343</v>
      </c>
      <c r="E86" s="6">
        <v>188.08667257691201</v>
      </c>
      <c r="F86" s="6">
        <v>237.64853409287363</v>
      </c>
    </row>
    <row r="87" spans="1:6" x14ac:dyDescent="0.25">
      <c r="A87" s="10" t="s">
        <v>50</v>
      </c>
      <c r="B87" s="10" t="s">
        <v>62</v>
      </c>
      <c r="C87" s="6">
        <v>178.50043207966624</v>
      </c>
      <c r="D87" s="6">
        <v>266.91878910143191</v>
      </c>
      <c r="E87" s="6">
        <v>287.70109461494474</v>
      </c>
      <c r="F87" s="6">
        <v>357.31593079904297</v>
      </c>
    </row>
    <row r="88" spans="1:6" x14ac:dyDescent="0.25">
      <c r="A88" s="10" t="s">
        <v>51</v>
      </c>
      <c r="B88" s="10" t="s">
        <v>62</v>
      </c>
      <c r="C88" s="6">
        <v>117.34504679516729</v>
      </c>
      <c r="D88" s="6">
        <v>147.75803706707057</v>
      </c>
      <c r="E88" s="6">
        <v>150.1260528559738</v>
      </c>
      <c r="F88" s="6">
        <v>154.68740412380836</v>
      </c>
    </row>
    <row r="89" spans="1:6" x14ac:dyDescent="0.25">
      <c r="A89" s="10" t="s">
        <v>52</v>
      </c>
      <c r="B89" s="10" t="s">
        <v>62</v>
      </c>
      <c r="C89" s="6">
        <v>378.88268192040653</v>
      </c>
      <c r="D89" s="6">
        <v>555.85095365744178</v>
      </c>
      <c r="E89" s="6">
        <v>594.37962947210747</v>
      </c>
      <c r="F89" s="6">
        <v>720.73270222758833</v>
      </c>
    </row>
    <row r="90" spans="1:6" x14ac:dyDescent="0.25">
      <c r="A90" s="10" t="s">
        <v>53</v>
      </c>
      <c r="B90" s="10" t="s">
        <v>62</v>
      </c>
      <c r="C90" s="6">
        <v>131.57308474973462</v>
      </c>
      <c r="D90" s="6">
        <v>159.86994401123886</v>
      </c>
      <c r="E90" s="6">
        <v>164.8220909089585</v>
      </c>
      <c r="F90" s="6">
        <v>186.44129434415231</v>
      </c>
    </row>
    <row r="91" spans="1:6" x14ac:dyDescent="0.25">
      <c r="A91" s="10" t="s">
        <v>54</v>
      </c>
      <c r="B91" s="10" t="s">
        <v>62</v>
      </c>
      <c r="C91" s="6">
        <v>227.63985107352357</v>
      </c>
      <c r="D91" s="6">
        <v>438.71703876183562</v>
      </c>
      <c r="E91" s="6">
        <v>503.23171223042186</v>
      </c>
      <c r="F91" s="6">
        <v>732.99366521179684</v>
      </c>
    </row>
    <row r="92" spans="1:6" x14ac:dyDescent="0.25">
      <c r="A92" s="10" t="s">
        <v>55</v>
      </c>
      <c r="B92" s="10" t="s">
        <v>62</v>
      </c>
      <c r="C92" s="6">
        <v>142.62336442905138</v>
      </c>
      <c r="D92" s="6">
        <v>134.31518412748071</v>
      </c>
      <c r="E92" s="6">
        <v>134.62880483910186</v>
      </c>
      <c r="F92" s="6">
        <v>149.0323488747992</v>
      </c>
    </row>
    <row r="93" spans="1:6" x14ac:dyDescent="0.25">
      <c r="A93" s="10" t="s">
        <v>56</v>
      </c>
      <c r="B93" s="10" t="s">
        <v>62</v>
      </c>
      <c r="C93" s="6">
        <v>52.247879670963364</v>
      </c>
      <c r="D93" s="6">
        <v>61.625140859829749</v>
      </c>
      <c r="E93" s="6">
        <v>63.632837693067216</v>
      </c>
      <c r="F93" s="6">
        <v>71.179055260473092</v>
      </c>
    </row>
    <row r="94" spans="1:6" x14ac:dyDescent="0.25">
      <c r="A94" s="10" t="s">
        <v>57</v>
      </c>
      <c r="B94" s="10" t="s">
        <v>62</v>
      </c>
      <c r="C94" s="6">
        <v>887.09365313267494</v>
      </c>
      <c r="D94" s="6">
        <v>1942.0267093482262</v>
      </c>
      <c r="E94" s="6">
        <v>2275.2685112469535</v>
      </c>
      <c r="F94" s="6">
        <v>3422.2221125692745</v>
      </c>
    </row>
    <row r="95" spans="1:6" x14ac:dyDescent="0.25">
      <c r="A95" s="10" t="s">
        <v>58</v>
      </c>
      <c r="B95" s="10" t="s">
        <v>62</v>
      </c>
      <c r="C95" s="6">
        <v>31.536364506101975</v>
      </c>
      <c r="D95" s="6">
        <v>62.886509891746805</v>
      </c>
      <c r="E95" s="6">
        <v>71.50120210443751</v>
      </c>
      <c r="F95" s="6">
        <v>96.628475548843312</v>
      </c>
    </row>
    <row r="96" spans="1:6" x14ac:dyDescent="0.25">
      <c r="A96" s="10" t="s">
        <v>59</v>
      </c>
      <c r="B96" s="10" t="s">
        <v>62</v>
      </c>
      <c r="C96" s="6">
        <v>77.573238792202901</v>
      </c>
      <c r="D96" s="6">
        <v>109.22732693287466</v>
      </c>
      <c r="E96" s="6">
        <v>116.86971572702194</v>
      </c>
      <c r="F96" s="6">
        <v>148.78405231724491</v>
      </c>
    </row>
    <row r="97" spans="1:6" x14ac:dyDescent="0.25">
      <c r="A97" s="10" t="s">
        <v>60</v>
      </c>
      <c r="B97" s="10" t="s">
        <v>62</v>
      </c>
      <c r="C97" s="6">
        <v>324.44168555595877</v>
      </c>
      <c r="D97" s="6">
        <v>338.04854136692251</v>
      </c>
      <c r="E97" s="6">
        <v>329.84494758779607</v>
      </c>
      <c r="F97" s="6">
        <v>265.44105827787126</v>
      </c>
    </row>
    <row r="98" spans="1:6" x14ac:dyDescent="0.25">
      <c r="A98" s="10" t="s">
        <v>61</v>
      </c>
      <c r="B98" s="10" t="s">
        <v>62</v>
      </c>
      <c r="C98" s="6">
        <v>7270.1158687305469</v>
      </c>
      <c r="D98" s="6">
        <v>9949.0845534438704</v>
      </c>
      <c r="E98" s="6">
        <v>10568.706932676745</v>
      </c>
      <c r="F98" s="6">
        <v>12624.933004680526</v>
      </c>
    </row>
    <row r="99" spans="1:6" x14ac:dyDescent="0.25">
      <c r="A99" s="10" t="s">
        <v>29</v>
      </c>
      <c r="B99" s="10" t="s">
        <v>63</v>
      </c>
      <c r="C99" s="6">
        <v>28.678146706344279</v>
      </c>
      <c r="D99" s="6">
        <v>39.672788384118221</v>
      </c>
      <c r="E99" s="6">
        <v>41.64913704211758</v>
      </c>
      <c r="F99" s="6">
        <v>39.767887788762138</v>
      </c>
    </row>
    <row r="100" spans="1:6" x14ac:dyDescent="0.25">
      <c r="A100" s="10" t="s">
        <v>31</v>
      </c>
      <c r="B100" s="10" t="s">
        <v>63</v>
      </c>
      <c r="C100" s="6">
        <v>202.59561068037596</v>
      </c>
      <c r="D100" s="6">
        <v>214.59502998352337</v>
      </c>
      <c r="E100" s="6">
        <v>204.52425853010965</v>
      </c>
      <c r="F100" s="6">
        <v>135.05078472780104</v>
      </c>
    </row>
    <row r="101" spans="1:6" x14ac:dyDescent="0.25">
      <c r="A101" s="10" t="s">
        <v>32</v>
      </c>
      <c r="B101" s="10" t="s">
        <v>63</v>
      </c>
      <c r="C101" s="6">
        <v>35.766652057111898</v>
      </c>
      <c r="D101" s="6">
        <v>44.608270792811588</v>
      </c>
      <c r="E101" s="6">
        <v>45.892398395273446</v>
      </c>
      <c r="F101" s="6">
        <v>41.889585437460468</v>
      </c>
    </row>
    <row r="102" spans="1:6" x14ac:dyDescent="0.25">
      <c r="A102" s="10" t="s">
        <v>33</v>
      </c>
      <c r="B102" s="10" t="s">
        <v>63</v>
      </c>
      <c r="C102" s="6">
        <v>80.548352713586823</v>
      </c>
      <c r="D102" s="6">
        <v>84.428894388926892</v>
      </c>
      <c r="E102" s="6">
        <v>80.785653525649749</v>
      </c>
      <c r="F102" s="6">
        <v>59.930514783405428</v>
      </c>
    </row>
    <row r="103" spans="1:6" x14ac:dyDescent="0.25">
      <c r="A103" s="10" t="s">
        <v>65</v>
      </c>
      <c r="B103" s="10" t="s">
        <v>42</v>
      </c>
      <c r="C103" s="6">
        <v>1307.9329187632588</v>
      </c>
      <c r="D103" s="6">
        <v>1733.7954781103126</v>
      </c>
      <c r="E103" s="6">
        <v>1779.2948409599628</v>
      </c>
      <c r="F103" s="6">
        <v>1602.9362278121123</v>
      </c>
    </row>
    <row r="104" spans="1:6" x14ac:dyDescent="0.25">
      <c r="A104" s="10" t="s">
        <v>35</v>
      </c>
      <c r="B104" s="10" t="s">
        <v>63</v>
      </c>
      <c r="C104" s="6">
        <v>23.81922478413351</v>
      </c>
      <c r="D104" s="6">
        <v>21.880000450772897</v>
      </c>
      <c r="E104" s="6">
        <v>20.810164300870461</v>
      </c>
      <c r="F104" s="6">
        <v>13.63064906113209</v>
      </c>
    </row>
    <row r="105" spans="1:6" x14ac:dyDescent="0.25">
      <c r="A105" s="10" t="s">
        <v>36</v>
      </c>
      <c r="B105" s="10" t="s">
        <v>63</v>
      </c>
      <c r="C105" s="6">
        <v>56.793151987738291</v>
      </c>
      <c r="D105" s="6">
        <v>45.902271696646622</v>
      </c>
      <c r="E105" s="6">
        <v>42.955569583969208</v>
      </c>
      <c r="F105" s="6">
        <v>29.103216289837668</v>
      </c>
    </row>
    <row r="106" spans="1:6" x14ac:dyDescent="0.25">
      <c r="A106" s="10" t="s">
        <v>37</v>
      </c>
      <c r="B106" s="10" t="s">
        <v>63</v>
      </c>
      <c r="C106" s="6">
        <v>13.363345810210783</v>
      </c>
      <c r="D106" s="6">
        <v>15.677618374967885</v>
      </c>
      <c r="E106" s="6">
        <v>15.897207872781337</v>
      </c>
      <c r="F106" s="6">
        <v>13.991255003618067</v>
      </c>
    </row>
    <row r="107" spans="1:6" x14ac:dyDescent="0.25">
      <c r="A107" s="10" t="s">
        <v>38</v>
      </c>
      <c r="B107" s="10" t="s">
        <v>63</v>
      </c>
      <c r="C107" s="6">
        <v>69.41047723178697</v>
      </c>
      <c r="D107" s="6">
        <v>63.433677879243291</v>
      </c>
      <c r="E107" s="6">
        <v>60.144423943284572</v>
      </c>
      <c r="F107" s="6">
        <v>42.109966764354759</v>
      </c>
    </row>
    <row r="108" spans="1:6" x14ac:dyDescent="0.25">
      <c r="A108" s="10" t="s">
        <v>39</v>
      </c>
      <c r="B108" s="10" t="s">
        <v>63</v>
      </c>
      <c r="C108" s="6">
        <v>33.787378011777626</v>
      </c>
      <c r="D108" s="6">
        <v>27.044763298139419</v>
      </c>
      <c r="E108" s="6">
        <v>24.521101285865463</v>
      </c>
      <c r="F108" s="6">
        <v>14.716703580847961</v>
      </c>
    </row>
    <row r="109" spans="1:6" x14ac:dyDescent="0.25">
      <c r="A109" s="10" t="s">
        <v>40</v>
      </c>
      <c r="B109" s="10" t="s">
        <v>63</v>
      </c>
      <c r="C109" s="6">
        <v>404.373125770152</v>
      </c>
      <c r="D109" s="6">
        <v>415.93827363510547</v>
      </c>
      <c r="E109" s="6">
        <v>407.74162058170725</v>
      </c>
      <c r="F109" s="6">
        <v>333.8882051580386</v>
      </c>
    </row>
    <row r="110" spans="1:6" x14ac:dyDescent="0.25">
      <c r="A110" s="10" t="s">
        <v>41</v>
      </c>
      <c r="B110" s="10" t="s">
        <v>63</v>
      </c>
      <c r="C110" s="6">
        <v>250.24299097973417</v>
      </c>
      <c r="D110" s="6">
        <v>261.10281511232984</v>
      </c>
      <c r="E110" s="6">
        <v>245.74247284127276</v>
      </c>
      <c r="F110" s="6">
        <v>152.33594601634206</v>
      </c>
    </row>
    <row r="111" spans="1:6" x14ac:dyDescent="0.25">
      <c r="A111" s="10" t="s">
        <v>65</v>
      </c>
      <c r="B111" s="10" t="s">
        <v>62</v>
      </c>
      <c r="C111" s="6">
        <v>1315.8031821102345</v>
      </c>
      <c r="D111" s="6">
        <v>1970.550275142989</v>
      </c>
      <c r="E111" s="6">
        <v>2131.4544818680965</v>
      </c>
      <c r="F111" s="6">
        <v>2608.6192418038058</v>
      </c>
    </row>
    <row r="112" spans="1:6" x14ac:dyDescent="0.25">
      <c r="A112" s="10" t="s">
        <v>43</v>
      </c>
      <c r="B112" s="10" t="s">
        <v>63</v>
      </c>
      <c r="C112" s="6">
        <v>125.86702388165212</v>
      </c>
      <c r="D112" s="6">
        <v>103.09817107214988</v>
      </c>
      <c r="E112" s="6">
        <v>94.726768925761888</v>
      </c>
      <c r="F112" s="6">
        <v>57.897820487098912</v>
      </c>
    </row>
    <row r="113" spans="1:6" x14ac:dyDescent="0.25">
      <c r="A113" s="10" t="s">
        <v>44</v>
      </c>
      <c r="B113" s="10" t="s">
        <v>63</v>
      </c>
      <c r="C113" s="6">
        <v>48.813230932670294</v>
      </c>
      <c r="D113" s="6">
        <v>44.107341621229146</v>
      </c>
      <c r="E113" s="6">
        <v>40.033121431950612</v>
      </c>
      <c r="F113" s="6">
        <v>23.860589865662959</v>
      </c>
    </row>
    <row r="114" spans="1:6" x14ac:dyDescent="0.25">
      <c r="A114" s="10" t="s">
        <v>45</v>
      </c>
      <c r="B114" s="10" t="s">
        <v>63</v>
      </c>
      <c r="C114" s="6">
        <v>41.576208640968566</v>
      </c>
      <c r="D114" s="6">
        <v>66.31931634326908</v>
      </c>
      <c r="E114" s="6">
        <v>72.316347996618958</v>
      </c>
      <c r="F114" s="6">
        <v>94.493557766229443</v>
      </c>
    </row>
    <row r="115" spans="1:6" x14ac:dyDescent="0.25">
      <c r="A115" s="10" t="s">
        <v>46</v>
      </c>
      <c r="B115" s="10" t="s">
        <v>63</v>
      </c>
      <c r="C115" s="6">
        <v>251.41660224457306</v>
      </c>
      <c r="D115" s="6">
        <v>290.01804710943111</v>
      </c>
      <c r="E115" s="6">
        <v>285.60525501391646</v>
      </c>
      <c r="F115" s="6">
        <v>233.09741807859052</v>
      </c>
    </row>
    <row r="116" spans="1:6" x14ac:dyDescent="0.25">
      <c r="A116" s="10" t="s">
        <v>47</v>
      </c>
      <c r="B116" s="10" t="s">
        <v>63</v>
      </c>
      <c r="C116" s="6">
        <v>59.393920722438736</v>
      </c>
      <c r="D116" s="6">
        <v>107.2306446716037</v>
      </c>
      <c r="E116" s="6">
        <v>118.38174622158978</v>
      </c>
      <c r="F116" s="6">
        <v>143.04494852914718</v>
      </c>
    </row>
    <row r="117" spans="1:6" x14ac:dyDescent="0.25">
      <c r="A117" s="10" t="s">
        <v>48</v>
      </c>
      <c r="B117" s="10" t="s">
        <v>63</v>
      </c>
      <c r="C117" s="6">
        <v>181.17394418726673</v>
      </c>
      <c r="D117" s="6">
        <v>306.23194061722347</v>
      </c>
      <c r="E117" s="6">
        <v>338.96500049831548</v>
      </c>
      <c r="F117" s="6">
        <v>451.25686154535219</v>
      </c>
    </row>
    <row r="118" spans="1:6" x14ac:dyDescent="0.25">
      <c r="A118" s="10" t="s">
        <v>49</v>
      </c>
      <c r="B118" s="10" t="s">
        <v>63</v>
      </c>
      <c r="C118" s="6">
        <v>119.45857425983776</v>
      </c>
      <c r="D118" s="6">
        <v>135.60247610389891</v>
      </c>
      <c r="E118" s="6">
        <v>131.7821340646201</v>
      </c>
      <c r="F118" s="6">
        <v>102.88500726814765</v>
      </c>
    </row>
    <row r="119" spans="1:6" x14ac:dyDescent="0.25">
      <c r="A119" s="10" t="s">
        <v>50</v>
      </c>
      <c r="B119" s="10" t="s">
        <v>63</v>
      </c>
      <c r="C119" s="6">
        <v>176.63786483039792</v>
      </c>
      <c r="D119" s="6">
        <v>213.9714323286444</v>
      </c>
      <c r="E119" s="6">
        <v>211.42966509076132</v>
      </c>
      <c r="F119" s="6">
        <v>164.94493907409998</v>
      </c>
    </row>
    <row r="120" spans="1:6" x14ac:dyDescent="0.25">
      <c r="A120" s="10" t="s">
        <v>51</v>
      </c>
      <c r="B120" s="10" t="s">
        <v>63</v>
      </c>
      <c r="C120" s="6">
        <v>116.38199360912591</v>
      </c>
      <c r="D120" s="6">
        <v>125.67338904874913</v>
      </c>
      <c r="E120" s="6">
        <v>119.80345312504006</v>
      </c>
      <c r="F120" s="6">
        <v>83.381441844009984</v>
      </c>
    </row>
    <row r="121" spans="1:6" x14ac:dyDescent="0.25">
      <c r="A121" s="10" t="s">
        <v>52</v>
      </c>
      <c r="B121" s="10" t="s">
        <v>63</v>
      </c>
      <c r="C121" s="6">
        <v>376.27275555759331</v>
      </c>
      <c r="D121" s="6">
        <v>495.15553300708297</v>
      </c>
      <c r="E121" s="6">
        <v>509.66652470299937</v>
      </c>
      <c r="F121" s="6">
        <v>522.58038286897704</v>
      </c>
    </row>
    <row r="122" spans="1:6" x14ac:dyDescent="0.25">
      <c r="A122" s="10" t="s">
        <v>53</v>
      </c>
      <c r="B122" s="10" t="s">
        <v>63</v>
      </c>
      <c r="C122" s="6">
        <v>130.89784173982827</v>
      </c>
      <c r="D122" s="6">
        <v>139.21030528468663</v>
      </c>
      <c r="E122" s="6">
        <v>133.54154222691204</v>
      </c>
      <c r="F122" s="6">
        <v>94.329852846520964</v>
      </c>
    </row>
    <row r="123" spans="1:6" x14ac:dyDescent="0.25">
      <c r="A123" s="10" t="s">
        <v>54</v>
      </c>
      <c r="B123" s="10" t="s">
        <v>63</v>
      </c>
      <c r="C123" s="6">
        <v>227.27577834216555</v>
      </c>
      <c r="D123" s="6">
        <v>428.03158049422711</v>
      </c>
      <c r="E123" s="6">
        <v>487.64763938763838</v>
      </c>
      <c r="F123" s="6">
        <v>702.20455369800175</v>
      </c>
    </row>
    <row r="124" spans="1:6" x14ac:dyDescent="0.25">
      <c r="A124" s="10" t="s">
        <v>55</v>
      </c>
      <c r="B124" s="10" t="s">
        <v>63</v>
      </c>
      <c r="C124" s="6">
        <v>142.27004729050012</v>
      </c>
      <c r="D124" s="6">
        <v>127.07612873213218</v>
      </c>
      <c r="E124" s="6">
        <v>121.29849714642502</v>
      </c>
      <c r="F124" s="6">
        <v>88.371587321381583</v>
      </c>
    </row>
    <row r="125" spans="1:6" x14ac:dyDescent="0.25">
      <c r="A125" s="10" t="s">
        <v>56</v>
      </c>
      <c r="B125" s="10" t="s">
        <v>63</v>
      </c>
      <c r="C125" s="6">
        <v>52.243841253515413</v>
      </c>
      <c r="D125" s="6">
        <v>56.247821018573383</v>
      </c>
      <c r="E125" s="6">
        <v>54.441494394776385</v>
      </c>
      <c r="F125" s="6">
        <v>38.77220939158417</v>
      </c>
    </row>
    <row r="126" spans="1:6" x14ac:dyDescent="0.25">
      <c r="A126" s="10" t="s">
        <v>57</v>
      </c>
      <c r="B126" s="10" t="s">
        <v>63</v>
      </c>
      <c r="C126" s="6">
        <v>886.57606808442142</v>
      </c>
      <c r="D126" s="6">
        <v>1918.2386698441735</v>
      </c>
      <c r="E126" s="6">
        <v>2238.1438316902672</v>
      </c>
      <c r="F126" s="6">
        <v>3325.2104043721288</v>
      </c>
    </row>
    <row r="127" spans="1:6" x14ac:dyDescent="0.25">
      <c r="A127" s="10" t="s">
        <v>58</v>
      </c>
      <c r="B127" s="10" t="s">
        <v>63</v>
      </c>
      <c r="C127" s="6">
        <v>31.559257046848128</v>
      </c>
      <c r="D127" s="6">
        <v>62.881594068035767</v>
      </c>
      <c r="E127" s="6">
        <v>71.233893162488371</v>
      </c>
      <c r="F127" s="6">
        <v>93.308761459798276</v>
      </c>
    </row>
    <row r="128" spans="1:6" x14ac:dyDescent="0.25">
      <c r="A128" s="10" t="s">
        <v>59</v>
      </c>
      <c r="B128" s="10" t="s">
        <v>63</v>
      </c>
      <c r="C128" s="6">
        <v>77.014817661081537</v>
      </c>
      <c r="D128" s="6">
        <v>91.828920749471166</v>
      </c>
      <c r="E128" s="6">
        <v>90.760316841063442</v>
      </c>
      <c r="F128" s="6">
        <v>73.171625599985063</v>
      </c>
    </row>
    <row r="129" spans="1:6" x14ac:dyDescent="0.25">
      <c r="A129" s="10" t="s">
        <v>60</v>
      </c>
      <c r="B129" s="10" t="s">
        <v>63</v>
      </c>
      <c r="C129" s="6">
        <v>325.90230983779003</v>
      </c>
      <c r="D129" s="6">
        <v>382.06619682338874</v>
      </c>
      <c r="E129" s="6">
        <v>388.71932186704595</v>
      </c>
      <c r="F129" s="6">
        <v>366.06165553563022</v>
      </c>
    </row>
    <row r="130" spans="1:6" x14ac:dyDescent="0.25">
      <c r="A130" s="10" t="s">
        <v>61</v>
      </c>
      <c r="B130" s="10" t="s">
        <v>63</v>
      </c>
      <c r="C130" s="6">
        <v>7239.6873291227294</v>
      </c>
      <c r="D130" s="6">
        <v>9119.8373551413715</v>
      </c>
      <c r="E130" s="6">
        <v>9350.7833306910488</v>
      </c>
      <c r="F130" s="6">
        <v>9265.9888897661695</v>
      </c>
    </row>
    <row r="131" spans="1:6" x14ac:dyDescent="0.25">
      <c r="A131" s="10" t="s">
        <v>29</v>
      </c>
      <c r="B131" s="10" t="s">
        <v>64</v>
      </c>
      <c r="C131" s="6">
        <v>29.073549550100488</v>
      </c>
      <c r="D131" s="6">
        <v>51.157086782303736</v>
      </c>
      <c r="E131" s="6">
        <v>58.294580685638465</v>
      </c>
      <c r="F131" s="6">
        <v>76.244837214576023</v>
      </c>
    </row>
    <row r="132" spans="1:6" x14ac:dyDescent="0.25">
      <c r="A132" s="10" t="s">
        <v>31</v>
      </c>
      <c r="B132" s="10" t="s">
        <v>64</v>
      </c>
      <c r="C132" s="6">
        <v>202.20580939298446</v>
      </c>
      <c r="D132" s="6">
        <v>213.07659184580933</v>
      </c>
      <c r="E132" s="6">
        <v>204.58861124903245</v>
      </c>
      <c r="F132" s="6">
        <v>139.10223053227722</v>
      </c>
    </row>
    <row r="133" spans="1:6" x14ac:dyDescent="0.25">
      <c r="A133" s="10" t="s">
        <v>32</v>
      </c>
      <c r="B133" s="10" t="s">
        <v>64</v>
      </c>
      <c r="C133" s="6">
        <v>36.208794208687053</v>
      </c>
      <c r="D133" s="6">
        <v>58.817357902248872</v>
      </c>
      <c r="E133" s="6">
        <v>66.597391257016852</v>
      </c>
      <c r="F133" s="6">
        <v>88.100750009034584</v>
      </c>
    </row>
    <row r="134" spans="1:6" x14ac:dyDescent="0.25">
      <c r="A134" s="10" t="s">
        <v>33</v>
      </c>
      <c r="B134" s="10" t="s">
        <v>64</v>
      </c>
      <c r="C134" s="6">
        <v>80.254572266354657</v>
      </c>
      <c r="D134" s="6">
        <v>78.495442246433171</v>
      </c>
      <c r="E134" s="6">
        <v>73.658086899489319</v>
      </c>
      <c r="F134" s="6">
        <v>51.277701085130403</v>
      </c>
    </row>
    <row r="135" spans="1:6" x14ac:dyDescent="0.25">
      <c r="A135" s="10" t="s">
        <v>65</v>
      </c>
      <c r="B135" s="10" t="s">
        <v>63</v>
      </c>
      <c r="C135" s="6">
        <v>1303.3070192997218</v>
      </c>
      <c r="D135" s="6">
        <v>1600.9390238659403</v>
      </c>
      <c r="E135" s="6">
        <v>1587.5048461375968</v>
      </c>
      <c r="F135" s="6">
        <v>1169.2604599038161</v>
      </c>
    </row>
    <row r="136" spans="1:6" x14ac:dyDescent="0.25">
      <c r="A136" s="10" t="s">
        <v>35</v>
      </c>
      <c r="B136" s="10" t="s">
        <v>64</v>
      </c>
      <c r="C136" s="6">
        <v>23.841610581510924</v>
      </c>
      <c r="D136" s="6">
        <v>23.148311743570886</v>
      </c>
      <c r="E136" s="6">
        <v>22.457224411328568</v>
      </c>
      <c r="F136" s="6">
        <v>14.853528774320342</v>
      </c>
    </row>
    <row r="137" spans="1:6" x14ac:dyDescent="0.25">
      <c r="A137" s="10" t="s">
        <v>36</v>
      </c>
      <c r="B137" s="10" t="s">
        <v>64</v>
      </c>
      <c r="C137" s="6">
        <v>56.860562974985086</v>
      </c>
      <c r="D137" s="6">
        <v>49.016000523310055</v>
      </c>
      <c r="E137" s="6">
        <v>46.91158014724131</v>
      </c>
      <c r="F137" s="6">
        <v>33.176321564854312</v>
      </c>
    </row>
    <row r="138" spans="1:6" x14ac:dyDescent="0.25">
      <c r="A138" s="10" t="s">
        <v>37</v>
      </c>
      <c r="B138" s="10" t="s">
        <v>64</v>
      </c>
      <c r="C138" s="6">
        <v>13.507692354502575</v>
      </c>
      <c r="D138" s="6">
        <v>20.031399097230221</v>
      </c>
      <c r="E138" s="6">
        <v>22.287220515198449</v>
      </c>
      <c r="F138" s="6">
        <v>28.254215961385988</v>
      </c>
    </row>
    <row r="139" spans="1:6" x14ac:dyDescent="0.25">
      <c r="A139" s="10" t="s">
        <v>38</v>
      </c>
      <c r="B139" s="10" t="s">
        <v>64</v>
      </c>
      <c r="C139" s="6">
        <v>69.901639304920351</v>
      </c>
      <c r="D139" s="6">
        <v>75.754725206453216</v>
      </c>
      <c r="E139" s="6">
        <v>77.551325238377004</v>
      </c>
      <c r="F139" s="6">
        <v>77.864636290745239</v>
      </c>
    </row>
    <row r="140" spans="1:6" x14ac:dyDescent="0.25">
      <c r="A140" s="10" t="s">
        <v>39</v>
      </c>
      <c r="B140" s="10" t="s">
        <v>64</v>
      </c>
      <c r="C140" s="6">
        <v>33.793993657012535</v>
      </c>
      <c r="D140" s="6">
        <v>27.796603646311368</v>
      </c>
      <c r="E140" s="6">
        <v>25.61503992878389</v>
      </c>
      <c r="F140" s="6">
        <v>15.524550978414734</v>
      </c>
    </row>
    <row r="141" spans="1:6" x14ac:dyDescent="0.25">
      <c r="A141" s="10" t="s">
        <v>40</v>
      </c>
      <c r="B141" s="10" t="s">
        <v>64</v>
      </c>
      <c r="C141" s="6">
        <v>408.05938383010295</v>
      </c>
      <c r="D141" s="6">
        <v>514.86634727859871</v>
      </c>
      <c r="E141" s="6">
        <v>550.93903311063616</v>
      </c>
      <c r="F141" s="6">
        <v>644.4577829382506</v>
      </c>
    </row>
    <row r="142" spans="1:6" x14ac:dyDescent="0.25">
      <c r="A142" s="10" t="s">
        <v>41</v>
      </c>
      <c r="B142" s="10" t="s">
        <v>64</v>
      </c>
      <c r="C142" s="6">
        <v>250.34279926980591</v>
      </c>
      <c r="D142" s="6">
        <v>268.55215971656492</v>
      </c>
      <c r="E142" s="6">
        <v>257.56712480991143</v>
      </c>
      <c r="F142" s="6">
        <v>180.35947385423469</v>
      </c>
    </row>
    <row r="143" spans="1:6" x14ac:dyDescent="0.25">
      <c r="A143" s="10" t="s">
        <v>65</v>
      </c>
      <c r="B143" s="10" t="s">
        <v>64</v>
      </c>
      <c r="C143" s="6">
        <v>1297.6645336945112</v>
      </c>
      <c r="D143" s="6">
        <v>1547.0004659178251</v>
      </c>
      <c r="E143" s="6">
        <v>1532.0665133173395</v>
      </c>
      <c r="F143" s="6">
        <v>1134.3397024380308</v>
      </c>
    </row>
    <row r="144" spans="1:6" x14ac:dyDescent="0.25">
      <c r="A144" s="10" t="s">
        <v>43</v>
      </c>
      <c r="B144" s="10" t="s">
        <v>64</v>
      </c>
      <c r="C144" s="6">
        <v>126.66123517634873</v>
      </c>
      <c r="D144" s="6">
        <v>122.31016516610556</v>
      </c>
      <c r="E144" s="6">
        <v>120.93919041367991</v>
      </c>
      <c r="F144" s="6">
        <v>105.34208310700744</v>
      </c>
    </row>
    <row r="145" spans="1:6" x14ac:dyDescent="0.25">
      <c r="A145" s="10" t="s">
        <v>44</v>
      </c>
      <c r="B145" s="10" t="s">
        <v>64</v>
      </c>
      <c r="C145" s="6">
        <v>49.073747376085734</v>
      </c>
      <c r="D145" s="6">
        <v>51.336142815452575</v>
      </c>
      <c r="E145" s="6">
        <v>50.252492057829606</v>
      </c>
      <c r="F145" s="6">
        <v>42.483657150516066</v>
      </c>
    </row>
    <row r="146" spans="1:6" x14ac:dyDescent="0.25">
      <c r="A146" s="10" t="s">
        <v>45</v>
      </c>
      <c r="B146" s="10" t="s">
        <v>64</v>
      </c>
      <c r="C146" s="6">
        <v>40.680624004391397</v>
      </c>
      <c r="D146" s="6">
        <v>44.742407607337014</v>
      </c>
      <c r="E146" s="6">
        <v>42.939757065687822</v>
      </c>
      <c r="F146" s="6">
        <v>33.159990250611699</v>
      </c>
    </row>
    <row r="147" spans="1:6" x14ac:dyDescent="0.25">
      <c r="A147" s="10" t="s">
        <v>46</v>
      </c>
      <c r="B147" s="10" t="s">
        <v>64</v>
      </c>
      <c r="C147" s="6">
        <v>250.20361568957492</v>
      </c>
      <c r="D147" s="6">
        <v>268.97783575616495</v>
      </c>
      <c r="E147" s="6">
        <v>259.90946677946823</v>
      </c>
      <c r="F147" s="6">
        <v>190.81610089988595</v>
      </c>
    </row>
    <row r="148" spans="1:6" x14ac:dyDescent="0.25">
      <c r="A148" s="10" t="s">
        <v>47</v>
      </c>
      <c r="B148" s="10" t="s">
        <v>64</v>
      </c>
      <c r="C148" s="6">
        <v>59.837506362247623</v>
      </c>
      <c r="D148" s="6">
        <v>108.38785872277046</v>
      </c>
      <c r="E148" s="6">
        <v>116.54632124161678</v>
      </c>
      <c r="F148" s="6">
        <v>118.34275327139608</v>
      </c>
    </row>
    <row r="149" spans="1:6" x14ac:dyDescent="0.25">
      <c r="A149" s="10" t="s">
        <v>48</v>
      </c>
      <c r="B149" s="10" t="s">
        <v>64</v>
      </c>
      <c r="C149" s="6">
        <v>179.16848872913863</v>
      </c>
      <c r="D149" s="6">
        <v>240.24909546663514</v>
      </c>
      <c r="E149" s="6">
        <v>243.38281327384817</v>
      </c>
      <c r="F149" s="6">
        <v>204.15900733747415</v>
      </c>
    </row>
    <row r="150" spans="1:6" x14ac:dyDescent="0.25">
      <c r="A150" s="10" t="s">
        <v>49</v>
      </c>
      <c r="B150" s="10" t="s">
        <v>64</v>
      </c>
      <c r="C150" s="6">
        <v>118.96697701519294</v>
      </c>
      <c r="D150" s="6">
        <v>125.58169154482346</v>
      </c>
      <c r="E150" s="6">
        <v>119.83555643154681</v>
      </c>
      <c r="F150" s="6">
        <v>88.812802954173222</v>
      </c>
    </row>
    <row r="151" spans="1:6" x14ac:dyDescent="0.25">
      <c r="A151" s="10" t="s">
        <v>50</v>
      </c>
      <c r="B151" s="10" t="s">
        <v>64</v>
      </c>
      <c r="C151" s="6">
        <v>176.2289735887382</v>
      </c>
      <c r="D151" s="6">
        <v>207.42312179269504</v>
      </c>
      <c r="E151" s="6">
        <v>204.36462230198669</v>
      </c>
      <c r="F151" s="6">
        <v>161.31813256191023</v>
      </c>
    </row>
    <row r="152" spans="1:6" x14ac:dyDescent="0.25">
      <c r="A152" s="10" t="s">
        <v>51</v>
      </c>
      <c r="B152" s="10" t="s">
        <v>64</v>
      </c>
      <c r="C152" s="6">
        <v>116.17486632855309</v>
      </c>
      <c r="D152" s="6">
        <v>121.55922652447565</v>
      </c>
      <c r="E152" s="6">
        <v>115.21832587591618</v>
      </c>
      <c r="F152" s="6">
        <v>76.097306545434066</v>
      </c>
    </row>
    <row r="153" spans="1:6" x14ac:dyDescent="0.25">
      <c r="A153" s="10" t="s">
        <v>52</v>
      </c>
      <c r="B153" s="10" t="s">
        <v>64</v>
      </c>
      <c r="C153" s="6">
        <v>373.40400966792379</v>
      </c>
      <c r="D153" s="6">
        <v>425.23041343566359</v>
      </c>
      <c r="E153" s="6">
        <v>413.79532957700189</v>
      </c>
      <c r="F153" s="6">
        <v>312.79808323644079</v>
      </c>
    </row>
    <row r="154" spans="1:6" x14ac:dyDescent="0.25">
      <c r="A154" s="10" t="s">
        <v>53</v>
      </c>
      <c r="B154" s="10" t="s">
        <v>64</v>
      </c>
      <c r="C154" s="6">
        <v>131.06879069893989</v>
      </c>
      <c r="D154" s="6">
        <v>143.5611082586463</v>
      </c>
      <c r="E154" s="6">
        <v>139.40246681821964</v>
      </c>
      <c r="F154" s="6">
        <v>101.02328051642006</v>
      </c>
    </row>
    <row r="155" spans="1:6" x14ac:dyDescent="0.25">
      <c r="A155" s="10" t="s">
        <v>54</v>
      </c>
      <c r="B155" s="10" t="s">
        <v>64</v>
      </c>
      <c r="C155" s="6">
        <v>223.17840817671944</v>
      </c>
      <c r="D155" s="6">
        <v>303.1504294479866</v>
      </c>
      <c r="E155" s="6">
        <v>306.65701389513225</v>
      </c>
      <c r="F155" s="6">
        <v>264.1123050468795</v>
      </c>
    </row>
    <row r="156" spans="1:6" x14ac:dyDescent="0.25">
      <c r="A156" s="10" t="s">
        <v>55</v>
      </c>
      <c r="B156" s="10" t="s">
        <v>64</v>
      </c>
      <c r="C156" s="6">
        <v>142.58097795488959</v>
      </c>
      <c r="D156" s="6">
        <v>138.09774299249597</v>
      </c>
      <c r="E156" s="6">
        <v>134.79997275677792</v>
      </c>
      <c r="F156" s="6">
        <v>101.68699366182227</v>
      </c>
    </row>
    <row r="157" spans="1:6" x14ac:dyDescent="0.25">
      <c r="A157" s="10" t="s">
        <v>56</v>
      </c>
      <c r="B157" s="10" t="s">
        <v>64</v>
      </c>
      <c r="C157" s="6">
        <v>52.525875790099029</v>
      </c>
      <c r="D157" s="6">
        <v>65.274516787999417</v>
      </c>
      <c r="E157" s="6">
        <v>65.800752683582004</v>
      </c>
      <c r="F157" s="6">
        <v>52.370827956398308</v>
      </c>
    </row>
    <row r="158" spans="1:6" x14ac:dyDescent="0.25">
      <c r="A158" s="10" t="s">
        <v>57</v>
      </c>
      <c r="B158" s="10" t="s">
        <v>64</v>
      </c>
      <c r="C158" s="6">
        <v>868.90830257340986</v>
      </c>
      <c r="D158" s="6">
        <v>1413.3779007114099</v>
      </c>
      <c r="E158" s="6">
        <v>1500.9644824664642</v>
      </c>
      <c r="F158" s="6">
        <v>1541.5146691632374</v>
      </c>
    </row>
    <row r="159" spans="1:6" x14ac:dyDescent="0.25">
      <c r="A159" s="10" t="s">
        <v>58</v>
      </c>
      <c r="B159" s="10" t="s">
        <v>64</v>
      </c>
      <c r="C159" s="6">
        <v>31.232791651281591</v>
      </c>
      <c r="D159" s="6">
        <v>50.899572434841723</v>
      </c>
      <c r="E159" s="6">
        <v>53.960288052379944</v>
      </c>
      <c r="F159" s="6">
        <v>52.740548115271295</v>
      </c>
    </row>
    <row r="160" spans="1:6" x14ac:dyDescent="0.25">
      <c r="A160" s="10" t="s">
        <v>59</v>
      </c>
      <c r="B160" s="10" t="s">
        <v>64</v>
      </c>
      <c r="C160" s="6">
        <v>76.627456679804908</v>
      </c>
      <c r="D160" s="6">
        <v>87.232479448465426</v>
      </c>
      <c r="E160" s="6">
        <v>85.510619516270324</v>
      </c>
      <c r="F160" s="6">
        <v>65.862100991838446</v>
      </c>
    </row>
    <row r="161" spans="1:6" x14ac:dyDescent="0.25">
      <c r="A161" s="10" t="s">
        <v>60</v>
      </c>
      <c r="B161" s="10" t="s">
        <v>64</v>
      </c>
      <c r="C161" s="6">
        <v>328.96808361963537</v>
      </c>
      <c r="D161" s="6">
        <v>478.23687121119866</v>
      </c>
      <c r="E161" s="6">
        <v>529.88891166173039</v>
      </c>
      <c r="F161" s="6">
        <v>714.07277102635396</v>
      </c>
    </row>
    <row r="162" spans="1:6" x14ac:dyDescent="0.25">
      <c r="A162" s="10" t="s">
        <v>61</v>
      </c>
      <c r="B162" s="10" t="s">
        <v>64</v>
      </c>
      <c r="C162" s="6">
        <v>7214.2378450894166</v>
      </c>
      <c r="D162" s="6">
        <v>8557.6624814579118</v>
      </c>
      <c r="E162" s="6">
        <v>8570.5274445477226</v>
      </c>
      <c r="F162" s="6">
        <v>7362.3899595019639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8B17-8F60-4242-8B45-3C1D10D255B5}">
  <sheetPr>
    <tabColor theme="4" tint="0.79998168889431442"/>
  </sheetPr>
  <dimension ref="A1:O26"/>
  <sheetViews>
    <sheetView workbookViewId="0">
      <selection activeCell="E32" sqref="E32"/>
    </sheetView>
  </sheetViews>
  <sheetFormatPr defaultRowHeight="15" x14ac:dyDescent="0.25"/>
  <sheetData>
    <row r="1" spans="1:15" x14ac:dyDescent="0.25">
      <c r="C1" s="9">
        <v>1980</v>
      </c>
      <c r="D1" s="9">
        <v>1990</v>
      </c>
      <c r="E1" s="9">
        <v>2000</v>
      </c>
      <c r="F1" s="9">
        <v>2010</v>
      </c>
      <c r="G1" s="9">
        <v>2020</v>
      </c>
      <c r="H1" s="9">
        <v>2030</v>
      </c>
      <c r="I1" s="9">
        <v>2040</v>
      </c>
      <c r="J1" s="9">
        <v>2050</v>
      </c>
      <c r="K1" s="9">
        <v>2060</v>
      </c>
      <c r="L1" s="9">
        <v>2070</v>
      </c>
      <c r="M1" s="9">
        <v>2080</v>
      </c>
      <c r="N1" s="9">
        <v>2090</v>
      </c>
      <c r="O1" s="9">
        <v>2100</v>
      </c>
    </row>
    <row r="2" spans="1:15" x14ac:dyDescent="0.25">
      <c r="A2" s="12" t="s">
        <v>30</v>
      </c>
      <c r="B2" s="12" t="s">
        <v>66</v>
      </c>
      <c r="C2" s="13">
        <v>939.06504006889895</v>
      </c>
      <c r="D2" s="13">
        <v>1531.1813285882174</v>
      </c>
      <c r="E2" s="13">
        <v>2579.5706350083715</v>
      </c>
      <c r="F2" s="13">
        <v>4971.8308900812262</v>
      </c>
      <c r="G2" s="13">
        <v>11097.168291826769</v>
      </c>
      <c r="H2" s="13">
        <v>18002.341084982898</v>
      </c>
      <c r="I2" s="13">
        <v>23585.439161785718</v>
      </c>
      <c r="J2" s="13">
        <v>28562.584783265505</v>
      </c>
      <c r="K2" s="13">
        <v>33371.8033644592</v>
      </c>
      <c r="L2" s="13">
        <v>38087.257722591683</v>
      </c>
      <c r="M2" s="13">
        <v>43295.146995302806</v>
      </c>
      <c r="N2" s="13">
        <v>49119.179802158164</v>
      </c>
      <c r="O2" s="13">
        <v>55156.159739159426</v>
      </c>
    </row>
    <row r="3" spans="1:15" x14ac:dyDescent="0.25">
      <c r="A3" s="12" t="s">
        <v>30</v>
      </c>
      <c r="B3" s="12" t="s">
        <v>76</v>
      </c>
      <c r="C3" s="13">
        <v>7393.057161242672</v>
      </c>
      <c r="D3" s="13">
        <v>6896.4829004908688</v>
      </c>
      <c r="E3" s="13">
        <v>8065.5766743763115</v>
      </c>
      <c r="F3" s="13">
        <v>9830.357638622274</v>
      </c>
      <c r="G3" s="13">
        <v>12453.016027380341</v>
      </c>
      <c r="H3" s="13">
        <v>16310.97996496353</v>
      </c>
      <c r="I3" s="13">
        <v>20912.141364837236</v>
      </c>
      <c r="J3" s="13">
        <v>26321.121820308123</v>
      </c>
      <c r="K3" s="13">
        <v>31667.994927023981</v>
      </c>
      <c r="L3" s="13">
        <v>37106.955457393022</v>
      </c>
      <c r="M3" s="13">
        <v>43312.238727972865</v>
      </c>
      <c r="N3" s="13">
        <v>50550.26324751947</v>
      </c>
      <c r="O3" s="13">
        <v>58690.760540371259</v>
      </c>
    </row>
    <row r="4" spans="1:15" x14ac:dyDescent="0.25">
      <c r="A4" s="12" t="s">
        <v>30</v>
      </c>
      <c r="B4" s="12" t="s">
        <v>77</v>
      </c>
      <c r="C4" s="13">
        <v>3087.9350612601665</v>
      </c>
      <c r="D4" s="13">
        <v>2891.9414180742424</v>
      </c>
      <c r="E4" s="13">
        <v>3436.6200683940742</v>
      </c>
      <c r="F4" s="13">
        <v>3220.0043309027283</v>
      </c>
      <c r="G4" s="13">
        <v>4861.1388704005358</v>
      </c>
      <c r="H4" s="13">
        <v>6632.1625446355893</v>
      </c>
      <c r="I4" s="13">
        <v>8995.1439588236444</v>
      </c>
      <c r="J4" s="13">
        <v>11846.409587838403</v>
      </c>
      <c r="K4" s="13">
        <v>15141.460246218103</v>
      </c>
      <c r="L4" s="13">
        <v>18784.865640192867</v>
      </c>
      <c r="M4" s="13">
        <v>22839.428856477662</v>
      </c>
      <c r="N4" s="13">
        <v>27272.390961842109</v>
      </c>
      <c r="O4" s="13">
        <v>32027.01139331895</v>
      </c>
    </row>
    <row r="5" spans="1:15" x14ac:dyDescent="0.25">
      <c r="A5" s="12" t="s">
        <v>30</v>
      </c>
      <c r="B5" s="12" t="s">
        <v>78</v>
      </c>
      <c r="C5" s="13">
        <v>17268.402335404218</v>
      </c>
      <c r="D5" s="13">
        <v>23420.259455067033</v>
      </c>
      <c r="E5" s="13">
        <v>28348.237743896683</v>
      </c>
      <c r="F5" s="13">
        <v>30318.842931398256</v>
      </c>
      <c r="G5" s="13">
        <v>35940.093011954305</v>
      </c>
      <c r="H5" s="13">
        <v>44171.365756773564</v>
      </c>
      <c r="I5" s="13">
        <v>52865.029630104887</v>
      </c>
      <c r="J5" s="13">
        <v>61431.070633367672</v>
      </c>
      <c r="K5" s="13">
        <v>70277.859818994068</v>
      </c>
      <c r="L5" s="13">
        <v>79790.167241979769</v>
      </c>
      <c r="M5" s="13">
        <v>90112.798124892899</v>
      </c>
      <c r="N5" s="13">
        <v>101777.59335722071</v>
      </c>
      <c r="O5" s="13">
        <v>114797.43609664029</v>
      </c>
    </row>
    <row r="6" spans="1:15" x14ac:dyDescent="0.25">
      <c r="A6" s="12" t="s">
        <v>30</v>
      </c>
      <c r="B6" s="12" t="s">
        <v>79</v>
      </c>
      <c r="C6" s="13">
        <v>169.65343139161797</v>
      </c>
      <c r="D6" s="13">
        <v>9406.6303110845165</v>
      </c>
      <c r="E6" s="13">
        <v>6007.1603222969734</v>
      </c>
      <c r="F6" s="13">
        <v>10217.802593421939</v>
      </c>
      <c r="G6" s="13">
        <v>17660.51424914111</v>
      </c>
      <c r="H6" s="13">
        <v>25066.555445690665</v>
      </c>
      <c r="I6" s="13">
        <v>29854.258001705242</v>
      </c>
      <c r="J6" s="13">
        <v>33123.168024572733</v>
      </c>
      <c r="K6" s="13">
        <v>37204.358703527643</v>
      </c>
      <c r="L6" s="13">
        <v>42834.955192031004</v>
      </c>
      <c r="M6" s="13">
        <v>49755.934251266248</v>
      </c>
      <c r="N6" s="13">
        <v>57745.551727894133</v>
      </c>
      <c r="O6" s="13">
        <v>66811.162360935166</v>
      </c>
    </row>
    <row r="7" spans="1:15" x14ac:dyDescent="0.25">
      <c r="A7" s="12" t="s">
        <v>42</v>
      </c>
      <c r="B7" s="12" t="s">
        <v>66</v>
      </c>
      <c r="C7" s="13">
        <v>939.06504006889895</v>
      </c>
      <c r="D7" s="13">
        <v>1531.1813285882174</v>
      </c>
      <c r="E7" s="13">
        <v>2579.5706350083715</v>
      </c>
      <c r="F7" s="13">
        <v>4971.8308900812262</v>
      </c>
      <c r="G7" s="13">
        <v>10792.277156664593</v>
      </c>
      <c r="H7" s="13">
        <v>16620.864279427678</v>
      </c>
      <c r="I7" s="13">
        <v>20900.066823174897</v>
      </c>
      <c r="J7" s="13">
        <v>24268.745641042529</v>
      </c>
      <c r="K7" s="13">
        <v>27671.501180269861</v>
      </c>
      <c r="L7" s="13">
        <v>31249.323066629167</v>
      </c>
      <c r="M7" s="13">
        <v>34992.388058467754</v>
      </c>
      <c r="N7" s="13">
        <v>39087.829678840986</v>
      </c>
      <c r="O7" s="13">
        <v>43538.423817830597</v>
      </c>
    </row>
    <row r="8" spans="1:15" x14ac:dyDescent="0.25">
      <c r="A8" s="12" t="s">
        <v>42</v>
      </c>
      <c r="B8" s="12" t="s">
        <v>76</v>
      </c>
      <c r="C8" s="13">
        <v>7393.057161242672</v>
      </c>
      <c r="D8" s="13">
        <v>6896.4829004908688</v>
      </c>
      <c r="E8" s="13">
        <v>8065.5766743763115</v>
      </c>
      <c r="F8" s="13">
        <v>9830.357638622274</v>
      </c>
      <c r="G8" s="13">
        <v>12134.293765929477</v>
      </c>
      <c r="H8" s="13">
        <v>15167.537427578191</v>
      </c>
      <c r="I8" s="13">
        <v>18399.05932035247</v>
      </c>
      <c r="J8" s="13">
        <v>22634.099704587617</v>
      </c>
      <c r="K8" s="13">
        <v>27374.946276796582</v>
      </c>
      <c r="L8" s="13">
        <v>32003.205708409718</v>
      </c>
      <c r="M8" s="13">
        <v>37030.400828069527</v>
      </c>
      <c r="N8" s="13">
        <v>42687.452169050368</v>
      </c>
      <c r="O8" s="13">
        <v>48938.578257131492</v>
      </c>
    </row>
    <row r="9" spans="1:15" x14ac:dyDescent="0.25">
      <c r="A9" s="12" t="s">
        <v>42</v>
      </c>
      <c r="B9" s="12" t="s">
        <v>77</v>
      </c>
      <c r="C9" s="13">
        <v>3087.9350612601665</v>
      </c>
      <c r="D9" s="13">
        <v>2891.9414180742424</v>
      </c>
      <c r="E9" s="13">
        <v>3436.6200683940742</v>
      </c>
      <c r="F9" s="13">
        <v>3220.0043309027283</v>
      </c>
      <c r="G9" s="13">
        <v>4650.3998327432291</v>
      </c>
      <c r="H9" s="13">
        <v>5857.8118573880865</v>
      </c>
      <c r="I9" s="13">
        <v>7413.3198622962291</v>
      </c>
      <c r="J9" s="13">
        <v>9185.3217272028651</v>
      </c>
      <c r="K9" s="13">
        <v>11175.332818000288</v>
      </c>
      <c r="L9" s="13">
        <v>13381.062857109411</v>
      </c>
      <c r="M9" s="13">
        <v>15883.070748788983</v>
      </c>
      <c r="N9" s="13">
        <v>18785.645836054526</v>
      </c>
      <c r="O9" s="13">
        <v>22052.853730399373</v>
      </c>
    </row>
    <row r="10" spans="1:15" x14ac:dyDescent="0.25">
      <c r="A10" s="12" t="s">
        <v>42</v>
      </c>
      <c r="B10" s="12" t="s">
        <v>78</v>
      </c>
      <c r="C10" s="13">
        <v>17268.402335404218</v>
      </c>
      <c r="D10" s="13">
        <v>23420.259455067033</v>
      </c>
      <c r="E10" s="13">
        <v>28348.237743896683</v>
      </c>
      <c r="F10" s="13">
        <v>30318.842931398256</v>
      </c>
      <c r="G10" s="13">
        <v>35997.973389096405</v>
      </c>
      <c r="H10" s="13">
        <v>43727.795306379172</v>
      </c>
      <c r="I10" s="13">
        <v>51547.107836573428</v>
      </c>
      <c r="J10" s="13">
        <v>59041.746401969904</v>
      </c>
      <c r="K10" s="13">
        <v>66553.672127752259</v>
      </c>
      <c r="L10" s="13">
        <v>74658.722061525012</v>
      </c>
      <c r="M10" s="13">
        <v>83226.662125273797</v>
      </c>
      <c r="N10" s="13">
        <v>92402.196652128318</v>
      </c>
      <c r="O10" s="13">
        <v>102296.83999151475</v>
      </c>
    </row>
    <row r="11" spans="1:15" x14ac:dyDescent="0.25">
      <c r="A11" s="12" t="s">
        <v>42</v>
      </c>
      <c r="B11" s="12" t="s">
        <v>79</v>
      </c>
      <c r="C11" s="13">
        <v>169.65343139161797</v>
      </c>
      <c r="D11" s="13">
        <v>9406.6303110845165</v>
      </c>
      <c r="E11" s="13">
        <v>6007.1603222969734</v>
      </c>
      <c r="F11" s="13">
        <v>10217.802593421939</v>
      </c>
      <c r="G11" s="13">
        <v>17663.652543591448</v>
      </c>
      <c r="H11" s="13">
        <v>24330.265157745922</v>
      </c>
      <c r="I11" s="13">
        <v>28653.785595227233</v>
      </c>
      <c r="J11" s="13">
        <v>31888.924779726334</v>
      </c>
      <c r="K11" s="13">
        <v>35460.235879088774</v>
      </c>
      <c r="L11" s="13">
        <v>40020.858339556078</v>
      </c>
      <c r="M11" s="13">
        <v>45323.199027335468</v>
      </c>
      <c r="N11" s="13">
        <v>51265.307418972407</v>
      </c>
      <c r="O11" s="13">
        <v>58061.421543086472</v>
      </c>
    </row>
    <row r="12" spans="1:15" x14ac:dyDescent="0.25">
      <c r="A12" s="12" t="s">
        <v>62</v>
      </c>
      <c r="B12" s="12" t="s">
        <v>66</v>
      </c>
      <c r="C12" s="13">
        <v>939.06504006889895</v>
      </c>
      <c r="D12" s="13">
        <v>1531.1813285882174</v>
      </c>
      <c r="E12" s="13">
        <v>2579.5706350083715</v>
      </c>
      <c r="F12" s="13">
        <v>4971.8308900812262</v>
      </c>
      <c r="G12" s="13">
        <v>10535.239475729244</v>
      </c>
      <c r="H12" s="13">
        <v>15006.309732420492</v>
      </c>
      <c r="I12" s="13">
        <v>17607.181411590151</v>
      </c>
      <c r="J12" s="13">
        <v>18839.289317236646</v>
      </c>
      <c r="K12" s="13">
        <v>19389.322806906206</v>
      </c>
      <c r="L12" s="13">
        <v>19723.342800757891</v>
      </c>
      <c r="M12" s="13">
        <v>20053.814534167919</v>
      </c>
      <c r="N12" s="13">
        <v>20467.383828218448</v>
      </c>
      <c r="O12" s="13">
        <v>21049.82643814151</v>
      </c>
    </row>
    <row r="13" spans="1:15" x14ac:dyDescent="0.25">
      <c r="A13" s="12" t="s">
        <v>62</v>
      </c>
      <c r="B13" s="12" t="s">
        <v>76</v>
      </c>
      <c r="C13" s="13">
        <v>7393.057161242672</v>
      </c>
      <c r="D13" s="13">
        <v>6896.4829004908688</v>
      </c>
      <c r="E13" s="13">
        <v>8065.5766743763115</v>
      </c>
      <c r="F13" s="13">
        <v>9830.357638622274</v>
      </c>
      <c r="G13" s="13">
        <v>11807.174432470376</v>
      </c>
      <c r="H13" s="13">
        <v>13850.110158131713</v>
      </c>
      <c r="I13" s="13">
        <v>15757.57684364737</v>
      </c>
      <c r="J13" s="13">
        <v>17745.156585942597</v>
      </c>
      <c r="K13" s="13">
        <v>19795.097369288102</v>
      </c>
      <c r="L13" s="13">
        <v>21670.528329128989</v>
      </c>
      <c r="M13" s="13">
        <v>23522.675004289624</v>
      </c>
      <c r="N13" s="13">
        <v>25427.018159415675</v>
      </c>
      <c r="O13" s="13">
        <v>27521.775540732131</v>
      </c>
    </row>
    <row r="14" spans="1:15" x14ac:dyDescent="0.25">
      <c r="A14" s="12" t="s">
        <v>62</v>
      </c>
      <c r="B14" s="12" t="s">
        <v>77</v>
      </c>
      <c r="C14" s="13">
        <v>3087.9350612601665</v>
      </c>
      <c r="D14" s="13">
        <v>2891.9414180742424</v>
      </c>
      <c r="E14" s="13">
        <v>3436.6200683940742</v>
      </c>
      <c r="F14" s="13">
        <v>3220.0043309027283</v>
      </c>
      <c r="G14" s="13">
        <v>4451.1526909007571</v>
      </c>
      <c r="H14" s="13">
        <v>4950.3821422447445</v>
      </c>
      <c r="I14" s="13">
        <v>5430.6027009625641</v>
      </c>
      <c r="J14" s="13">
        <v>5841.5202800486031</v>
      </c>
      <c r="K14" s="13">
        <v>6210.3057143914248</v>
      </c>
      <c r="L14" s="13">
        <v>6584.8584715658008</v>
      </c>
      <c r="M14" s="13">
        <v>6955.6552708310846</v>
      </c>
      <c r="N14" s="13">
        <v>7367.3369800672999</v>
      </c>
      <c r="O14" s="13">
        <v>7855.2506853831737</v>
      </c>
    </row>
    <row r="15" spans="1:15" x14ac:dyDescent="0.25">
      <c r="A15" s="12" t="s">
        <v>62</v>
      </c>
      <c r="B15" s="12" t="s">
        <v>78</v>
      </c>
      <c r="C15" s="13">
        <v>17268.402335404218</v>
      </c>
      <c r="D15" s="13">
        <v>23420.259455067033</v>
      </c>
      <c r="E15" s="13">
        <v>28348.237743896683</v>
      </c>
      <c r="F15" s="13">
        <v>30318.842931398256</v>
      </c>
      <c r="G15" s="13">
        <v>33430.900566287637</v>
      </c>
      <c r="H15" s="13">
        <v>36865.594171420838</v>
      </c>
      <c r="I15" s="13">
        <v>40846.418541874496</v>
      </c>
      <c r="J15" s="13">
        <v>45199.352943416219</v>
      </c>
      <c r="K15" s="13">
        <v>49902.950031347173</v>
      </c>
      <c r="L15" s="13">
        <v>55096.698578904572</v>
      </c>
      <c r="M15" s="13">
        <v>60569.698085447184</v>
      </c>
      <c r="N15" s="13">
        <v>66220.028858972335</v>
      </c>
      <c r="O15" s="13">
        <v>72194.486398482957</v>
      </c>
    </row>
    <row r="16" spans="1:15" x14ac:dyDescent="0.25">
      <c r="A16" s="12" t="s">
        <v>62</v>
      </c>
      <c r="B16" s="12" t="s">
        <v>79</v>
      </c>
      <c r="C16" s="13">
        <v>169.65343139161797</v>
      </c>
      <c r="D16" s="13">
        <v>9406.6303110845165</v>
      </c>
      <c r="E16" s="13">
        <v>6007.1603222969734</v>
      </c>
      <c r="F16" s="13">
        <v>10217.802593421939</v>
      </c>
      <c r="G16" s="13">
        <v>17492.783510647412</v>
      </c>
      <c r="H16" s="13">
        <v>23545.369919140943</v>
      </c>
      <c r="I16" s="13">
        <v>27211.154535513178</v>
      </c>
      <c r="J16" s="13">
        <v>29798.744499272521</v>
      </c>
      <c r="K16" s="13">
        <v>32427.820743218148</v>
      </c>
      <c r="L16" s="13">
        <v>35626.777225182908</v>
      </c>
      <c r="M16" s="13">
        <v>39377.95390471079</v>
      </c>
      <c r="N16" s="13">
        <v>43730.403780332352</v>
      </c>
      <c r="O16" s="13">
        <v>48799.037703403366</v>
      </c>
    </row>
    <row r="17" spans="1:15" x14ac:dyDescent="0.25">
      <c r="A17" s="12" t="s">
        <v>63</v>
      </c>
      <c r="B17" s="12" t="s">
        <v>66</v>
      </c>
      <c r="C17" s="13">
        <v>939.06504006889895</v>
      </c>
      <c r="D17" s="13">
        <v>1531.1813285882174</v>
      </c>
      <c r="E17" s="13">
        <v>2579.5706350083715</v>
      </c>
      <c r="F17" s="13">
        <v>4971.8308900812262</v>
      </c>
      <c r="G17" s="13">
        <v>10551.928520145639</v>
      </c>
      <c r="H17" s="13">
        <v>14914.343020982409</v>
      </c>
      <c r="I17" s="13">
        <v>17287.32792825242</v>
      </c>
      <c r="J17" s="13">
        <v>18375.864329388114</v>
      </c>
      <c r="K17" s="13">
        <v>18863.599128271893</v>
      </c>
      <c r="L17" s="13">
        <v>19226.556292778831</v>
      </c>
      <c r="M17" s="13">
        <v>19626.813202268695</v>
      </c>
      <c r="N17" s="13">
        <v>20102.208451969807</v>
      </c>
      <c r="O17" s="13">
        <v>20675.030104424273</v>
      </c>
    </row>
    <row r="18" spans="1:15" x14ac:dyDescent="0.25">
      <c r="A18" s="12" t="s">
        <v>63</v>
      </c>
      <c r="B18" s="12" t="s">
        <v>76</v>
      </c>
      <c r="C18" s="13">
        <v>7393.057161242672</v>
      </c>
      <c r="D18" s="13">
        <v>6896.4829004908688</v>
      </c>
      <c r="E18" s="13">
        <v>8065.5766743763115</v>
      </c>
      <c r="F18" s="13">
        <v>9830.357638622274</v>
      </c>
      <c r="G18" s="13">
        <v>11767.471967236497</v>
      </c>
      <c r="H18" s="13">
        <v>13550.67218711914</v>
      </c>
      <c r="I18" s="13">
        <v>15008.932124026296</v>
      </c>
      <c r="J18" s="13">
        <v>16674.063486326464</v>
      </c>
      <c r="K18" s="13">
        <v>18465.750491579209</v>
      </c>
      <c r="L18" s="13">
        <v>20017.864737141848</v>
      </c>
      <c r="M18" s="13">
        <v>21461.848970804251</v>
      </c>
      <c r="N18" s="13">
        <v>22910.795682441993</v>
      </c>
      <c r="O18" s="13">
        <v>24455.140782561193</v>
      </c>
    </row>
    <row r="19" spans="1:15" x14ac:dyDescent="0.25">
      <c r="A19" s="12" t="s">
        <v>63</v>
      </c>
      <c r="B19" s="12" t="s">
        <v>77</v>
      </c>
      <c r="C19" s="13">
        <v>3087.9350612601665</v>
      </c>
      <c r="D19" s="13">
        <v>2891.9414180742424</v>
      </c>
      <c r="E19" s="13">
        <v>3436.6200683940742</v>
      </c>
      <c r="F19" s="13">
        <v>3220.0043309027283</v>
      </c>
      <c r="G19" s="13">
        <v>4396.5530634051747</v>
      </c>
      <c r="H19" s="13">
        <v>4871.7070154231596</v>
      </c>
      <c r="I19" s="13">
        <v>5435.1961991835879</v>
      </c>
      <c r="J19" s="13">
        <v>6040.9147943169773</v>
      </c>
      <c r="K19" s="13">
        <v>6690.0585658152086</v>
      </c>
      <c r="L19" s="13">
        <v>7364.0013148753969</v>
      </c>
      <c r="M19" s="13">
        <v>8098.0377248486257</v>
      </c>
      <c r="N19" s="13">
        <v>8947.8059142246093</v>
      </c>
      <c r="O19" s="13">
        <v>9941.8668448860735</v>
      </c>
    </row>
    <row r="20" spans="1:15" x14ac:dyDescent="0.25">
      <c r="A20" s="12" t="s">
        <v>63</v>
      </c>
      <c r="B20" s="12" t="s">
        <v>78</v>
      </c>
      <c r="C20" s="13">
        <v>17268.402335404218</v>
      </c>
      <c r="D20" s="13">
        <v>23420.259455067033</v>
      </c>
      <c r="E20" s="13">
        <v>28348.237743896683</v>
      </c>
      <c r="F20" s="13">
        <v>30318.842931398256</v>
      </c>
      <c r="G20" s="13">
        <v>36258.984670782535</v>
      </c>
      <c r="H20" s="13">
        <v>44052.415456122704</v>
      </c>
      <c r="I20" s="13">
        <v>51399.137528474421</v>
      </c>
      <c r="J20" s="13">
        <v>58471.832380849904</v>
      </c>
      <c r="K20" s="13">
        <v>65762.855575017718</v>
      </c>
      <c r="L20" s="13">
        <v>73703.439057685362</v>
      </c>
      <c r="M20" s="13">
        <v>82207.488978151086</v>
      </c>
      <c r="N20" s="13">
        <v>91321.462481301074</v>
      </c>
      <c r="O20" s="13">
        <v>101216.64537257854</v>
      </c>
    </row>
    <row r="21" spans="1:15" x14ac:dyDescent="0.25">
      <c r="A21" s="12" t="s">
        <v>63</v>
      </c>
      <c r="B21" s="12" t="s">
        <v>79</v>
      </c>
      <c r="C21" s="13">
        <v>169.65343139161797</v>
      </c>
      <c r="D21" s="13">
        <v>9406.6303110845165</v>
      </c>
      <c r="E21" s="13">
        <v>6007.1603222969734</v>
      </c>
      <c r="F21" s="13">
        <v>10217.802593421939</v>
      </c>
      <c r="G21" s="13">
        <v>17486.051610368006</v>
      </c>
      <c r="H21" s="13">
        <v>23017.51223137703</v>
      </c>
      <c r="I21" s="13">
        <v>25705.967983284587</v>
      </c>
      <c r="J21" s="13">
        <v>27415.260137100653</v>
      </c>
      <c r="K21" s="13">
        <v>29135.735868100608</v>
      </c>
      <c r="L21" s="13">
        <v>31453.526088847389</v>
      </c>
      <c r="M21" s="13">
        <v>34439.348976765119</v>
      </c>
      <c r="N21" s="13">
        <v>38024.765772834966</v>
      </c>
      <c r="O21" s="13">
        <v>42271.22303065125</v>
      </c>
    </row>
    <row r="22" spans="1:15" x14ac:dyDescent="0.25">
      <c r="A22" s="12" t="s">
        <v>64</v>
      </c>
      <c r="B22" s="12" t="s">
        <v>66</v>
      </c>
      <c r="C22" s="13">
        <v>939.06504006889895</v>
      </c>
      <c r="D22" s="13">
        <v>1531.1813285882174</v>
      </c>
      <c r="E22" s="13">
        <v>2579.5706350083715</v>
      </c>
      <c r="F22" s="13">
        <v>4971.8308900812262</v>
      </c>
      <c r="G22" s="13">
        <v>11200.862763820858</v>
      </c>
      <c r="H22" s="13">
        <v>18892.609776981888</v>
      </c>
      <c r="I22" s="13">
        <v>26230.608897572431</v>
      </c>
      <c r="J22" s="13">
        <v>33845.241684167813</v>
      </c>
      <c r="K22" s="13">
        <v>42233.543981075883</v>
      </c>
      <c r="L22" s="13">
        <v>52209.362694062649</v>
      </c>
      <c r="M22" s="13">
        <v>64075.160856923801</v>
      </c>
      <c r="N22" s="13">
        <v>77872.313620686909</v>
      </c>
      <c r="O22" s="13">
        <v>93426.501681713824</v>
      </c>
    </row>
    <row r="23" spans="1:15" x14ac:dyDescent="0.25">
      <c r="A23" s="12" t="s">
        <v>64</v>
      </c>
      <c r="B23" s="12" t="s">
        <v>76</v>
      </c>
      <c r="C23" s="13">
        <v>7393.057161242672</v>
      </c>
      <c r="D23" s="13">
        <v>6896.4829004908688</v>
      </c>
      <c r="E23" s="13">
        <v>8065.5766743763115</v>
      </c>
      <c r="F23" s="13">
        <v>9830.357638622274</v>
      </c>
      <c r="G23" s="13">
        <v>12569.745115599479</v>
      </c>
      <c r="H23" s="13">
        <v>17058.837020350147</v>
      </c>
      <c r="I23" s="13">
        <v>23022.746739442853</v>
      </c>
      <c r="J23" s="13">
        <v>30583.04157379887</v>
      </c>
      <c r="K23" s="13">
        <v>39231.301203770439</v>
      </c>
      <c r="L23" s="13">
        <v>49673.132080047268</v>
      </c>
      <c r="M23" s="13">
        <v>62640.332390997268</v>
      </c>
      <c r="N23" s="13">
        <v>78337.18841752701</v>
      </c>
      <c r="O23" s="13">
        <v>96684.319334864034</v>
      </c>
    </row>
    <row r="24" spans="1:15" x14ac:dyDescent="0.25">
      <c r="A24" s="12" t="s">
        <v>64</v>
      </c>
      <c r="B24" s="12" t="s">
        <v>77</v>
      </c>
      <c r="C24" s="13">
        <v>3087.9350612601665</v>
      </c>
      <c r="D24" s="13">
        <v>2891.9414180742424</v>
      </c>
      <c r="E24" s="13">
        <v>3436.6200683940742</v>
      </c>
      <c r="F24" s="13">
        <v>3220.0043309027283</v>
      </c>
      <c r="G24" s="13">
        <v>4925.7963203564623</v>
      </c>
      <c r="H24" s="13">
        <v>7069.1888987590673</v>
      </c>
      <c r="I24" s="13">
        <v>10300.033791686436</v>
      </c>
      <c r="J24" s="13">
        <v>14612.570851969605</v>
      </c>
      <c r="K24" s="13">
        <v>20121.825916490685</v>
      </c>
      <c r="L24" s="13">
        <v>26902.130629222349</v>
      </c>
      <c r="M24" s="13">
        <v>35103.612099174126</v>
      </c>
      <c r="N24" s="13">
        <v>45328.605579450072</v>
      </c>
      <c r="O24" s="13">
        <v>58382.805761420088</v>
      </c>
    </row>
    <row r="25" spans="1:15" x14ac:dyDescent="0.25">
      <c r="A25" s="12" t="s">
        <v>64</v>
      </c>
      <c r="B25" s="12" t="s">
        <v>78</v>
      </c>
      <c r="C25" s="13">
        <v>17268.402335404218</v>
      </c>
      <c r="D25" s="13">
        <v>23420.259455067033</v>
      </c>
      <c r="E25" s="13">
        <v>28348.237743896683</v>
      </c>
      <c r="F25" s="13">
        <v>30318.842931398256</v>
      </c>
      <c r="G25" s="13">
        <v>36051.587776387198</v>
      </c>
      <c r="H25" s="13">
        <v>45470.587331323637</v>
      </c>
      <c r="I25" s="13">
        <v>56882.427534916016</v>
      </c>
      <c r="J25" s="13">
        <v>69107.808676396366</v>
      </c>
      <c r="K25" s="13">
        <v>82357.665481085787</v>
      </c>
      <c r="L25" s="13">
        <v>97507.405353218128</v>
      </c>
      <c r="M25" s="13">
        <v>114479.11568509025</v>
      </c>
      <c r="N25" s="13">
        <v>133778.43139690236</v>
      </c>
      <c r="O25" s="13">
        <v>155868.10432496472</v>
      </c>
    </row>
    <row r="26" spans="1:15" x14ac:dyDescent="0.25">
      <c r="A26" s="12" t="s">
        <v>64</v>
      </c>
      <c r="B26" s="12" t="s">
        <v>79</v>
      </c>
      <c r="C26" s="13">
        <v>169.65343139161797</v>
      </c>
      <c r="D26" s="13">
        <v>9406.6303110845165</v>
      </c>
      <c r="E26" s="13">
        <v>6007.1603222969734</v>
      </c>
      <c r="F26" s="13">
        <v>10217.802593421939</v>
      </c>
      <c r="G26" s="13">
        <v>17829.552775301228</v>
      </c>
      <c r="H26" s="13">
        <v>26162.419640485372</v>
      </c>
      <c r="I26" s="13">
        <v>32632.074650554223</v>
      </c>
      <c r="J26" s="13">
        <v>38554.969059540985</v>
      </c>
      <c r="K26" s="13">
        <v>46550.319919009242</v>
      </c>
      <c r="L26" s="13">
        <v>57455.82408902952</v>
      </c>
      <c r="M26" s="13">
        <v>71145.190236846596</v>
      </c>
      <c r="N26" s="13">
        <v>87490.994878145953</v>
      </c>
      <c r="O26" s="13">
        <v>106624.84348796897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DAD4-0BA8-4B1F-AA21-D67415961F30}">
  <sheetPr>
    <tabColor theme="4" tint="0.79998168889431442"/>
  </sheetPr>
  <dimension ref="A1:M226"/>
  <sheetViews>
    <sheetView workbookViewId="0">
      <selection activeCell="D29" sqref="D29:D37"/>
    </sheetView>
  </sheetViews>
  <sheetFormatPr defaultRowHeight="15" x14ac:dyDescent="0.25"/>
  <sheetData>
    <row r="1" spans="1:13" x14ac:dyDescent="0.25">
      <c r="A1" s="9" t="s">
        <v>27</v>
      </c>
      <c r="B1" s="9" t="s">
        <v>26</v>
      </c>
      <c r="C1" s="9"/>
      <c r="D1" s="9">
        <v>2010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0" t="s">
        <v>30</v>
      </c>
      <c r="B2" s="10" t="s">
        <v>66</v>
      </c>
      <c r="C2" s="12" t="s">
        <v>67</v>
      </c>
      <c r="D2" s="6">
        <v>6.324724090272837</v>
      </c>
      <c r="E2" s="6">
        <v>23.168927644901252</v>
      </c>
      <c r="F2" s="6">
        <v>54.230806242534378</v>
      </c>
      <c r="G2" s="6">
        <v>97.105766528912696</v>
      </c>
      <c r="H2" s="6">
        <v>138.30592374804669</v>
      </c>
      <c r="I2" s="6">
        <v>172.98200443543413</v>
      </c>
      <c r="J2" s="6">
        <v>211.13854732956997</v>
      </c>
      <c r="K2" s="6">
        <v>251.3543923079236</v>
      </c>
      <c r="L2" s="6">
        <v>268.97349213501133</v>
      </c>
      <c r="M2" s="6">
        <v>257.15807681452344</v>
      </c>
    </row>
    <row r="3" spans="1:13" x14ac:dyDescent="0.25">
      <c r="A3" s="10" t="s">
        <v>30</v>
      </c>
      <c r="B3" s="10" t="s">
        <v>66</v>
      </c>
      <c r="C3" s="12" t="s">
        <v>68</v>
      </c>
      <c r="D3" s="6">
        <v>1206.2433706055713</v>
      </c>
      <c r="E3" s="6">
        <v>1676.7218222647971</v>
      </c>
      <c r="F3" s="6">
        <v>2041.6356807159646</v>
      </c>
      <c r="G3" s="6">
        <v>2279.613365734639</v>
      </c>
      <c r="H3" s="6">
        <v>2399.8648821915303</v>
      </c>
      <c r="I3" s="6">
        <v>2514.0056812531366</v>
      </c>
      <c r="J3" s="6">
        <v>2685.8043003652283</v>
      </c>
      <c r="K3" s="6">
        <v>2402.5846567468107</v>
      </c>
      <c r="L3" s="6">
        <v>2097.2515684027708</v>
      </c>
      <c r="M3" s="6">
        <v>1767.6056102096204</v>
      </c>
    </row>
    <row r="4" spans="1:13" x14ac:dyDescent="0.25">
      <c r="A4" s="10" t="s">
        <v>30</v>
      </c>
      <c r="B4" s="10" t="s">
        <v>66</v>
      </c>
      <c r="C4" s="12" t="s">
        <v>73</v>
      </c>
      <c r="D4" s="6">
        <v>206.21944657124536</v>
      </c>
      <c r="E4" s="6">
        <v>345.99261895704984</v>
      </c>
      <c r="F4" s="6">
        <v>517.58245705638683</v>
      </c>
      <c r="G4" s="6">
        <v>694.76262830633993</v>
      </c>
      <c r="H4" s="6">
        <v>822.11816262081106</v>
      </c>
      <c r="I4" s="6">
        <v>822.60912153681159</v>
      </c>
      <c r="J4" s="6">
        <v>768.08561522959508</v>
      </c>
      <c r="K4" s="6">
        <v>704.27772532451218</v>
      </c>
      <c r="L4" s="6">
        <v>615.57005386781941</v>
      </c>
      <c r="M4" s="6">
        <v>575.3379471301505</v>
      </c>
    </row>
    <row r="5" spans="1:13" x14ac:dyDescent="0.25">
      <c r="A5" s="10" t="s">
        <v>30</v>
      </c>
      <c r="B5" s="10" t="s">
        <v>66</v>
      </c>
      <c r="C5" s="12" t="s">
        <v>69</v>
      </c>
      <c r="D5" s="6">
        <v>5.2859957759876126</v>
      </c>
      <c r="E5" s="6">
        <v>29.371258584672923</v>
      </c>
      <c r="F5" s="6">
        <v>65.297686345817183</v>
      </c>
      <c r="G5" s="6">
        <v>89.075696986735366</v>
      </c>
      <c r="H5" s="6">
        <v>103.98972844098951</v>
      </c>
      <c r="I5" s="6">
        <v>115.85403347031534</v>
      </c>
      <c r="J5" s="6">
        <v>122.79369020117385</v>
      </c>
      <c r="K5" s="6">
        <v>135.51574855374452</v>
      </c>
      <c r="L5" s="6">
        <v>139.79552181349311</v>
      </c>
      <c r="M5" s="6">
        <v>132.3215273059358</v>
      </c>
    </row>
    <row r="6" spans="1:13" x14ac:dyDescent="0.25">
      <c r="A6" s="10" t="s">
        <v>30</v>
      </c>
      <c r="B6" s="10" t="s">
        <v>66</v>
      </c>
      <c r="C6" s="12" t="s">
        <v>70</v>
      </c>
      <c r="D6" s="6">
        <v>267.59903112225578</v>
      </c>
      <c r="E6" s="6">
        <v>262.37545630712032</v>
      </c>
      <c r="F6" s="6">
        <v>265.05530448636819</v>
      </c>
      <c r="G6" s="6">
        <v>282.23159389665256</v>
      </c>
      <c r="H6" s="6">
        <v>314.78755489222709</v>
      </c>
      <c r="I6" s="6">
        <v>356.61182095476943</v>
      </c>
      <c r="J6" s="6">
        <v>409.80365511819497</v>
      </c>
      <c r="K6" s="6">
        <v>477.45825577369635</v>
      </c>
      <c r="L6" s="6">
        <v>564.68778252934055</v>
      </c>
      <c r="M6" s="6">
        <v>656.40316204183887</v>
      </c>
    </row>
    <row r="7" spans="1:13" x14ac:dyDescent="0.25">
      <c r="A7" s="10" t="s">
        <v>30</v>
      </c>
      <c r="B7" s="10" t="s">
        <v>66</v>
      </c>
      <c r="C7" s="12" t="s">
        <v>71</v>
      </c>
      <c r="D7" s="6">
        <v>79.844854542335682</v>
      </c>
      <c r="E7" s="6">
        <v>68.595286155267459</v>
      </c>
      <c r="F7" s="6">
        <v>62.865853105739404</v>
      </c>
      <c r="G7" s="6">
        <v>56.971796452540886</v>
      </c>
      <c r="H7" s="6">
        <v>51.111551049451229</v>
      </c>
      <c r="I7" s="6">
        <v>48.738140892072536</v>
      </c>
      <c r="J7" s="6">
        <v>49.380659140611769</v>
      </c>
      <c r="K7" s="6">
        <v>62.187916149311285</v>
      </c>
      <c r="L7" s="6">
        <v>69.432103078981072</v>
      </c>
      <c r="M7" s="6">
        <v>70.895875838265567</v>
      </c>
    </row>
    <row r="8" spans="1:13" x14ac:dyDescent="0.25">
      <c r="A8" s="10" t="s">
        <v>30</v>
      </c>
      <c r="B8" s="10" t="s">
        <v>66</v>
      </c>
      <c r="C8" s="12" t="s">
        <v>72</v>
      </c>
      <c r="D8" s="6">
        <v>46.362391984978629</v>
      </c>
      <c r="E8" s="6">
        <v>25.617863440792345</v>
      </c>
      <c r="F8" s="6">
        <v>36.424467645563332</v>
      </c>
      <c r="G8" s="6">
        <v>39.001782240814343</v>
      </c>
      <c r="H8" s="6">
        <v>31.10012257605463</v>
      </c>
      <c r="I8" s="6">
        <v>28.627881403458712</v>
      </c>
      <c r="J8" s="6">
        <v>27.33036418311838</v>
      </c>
      <c r="K8" s="6">
        <v>27.668364411682756</v>
      </c>
      <c r="L8" s="6">
        <v>24.958127525976522</v>
      </c>
      <c r="M8" s="6">
        <v>19.290803158257919</v>
      </c>
    </row>
    <row r="9" spans="1:13" x14ac:dyDescent="0.25">
      <c r="A9" s="10" t="s">
        <v>30</v>
      </c>
      <c r="B9" s="10" t="s">
        <v>66</v>
      </c>
      <c r="C9" s="12" t="s">
        <v>74</v>
      </c>
      <c r="D9" s="6">
        <v>0.5446267142549952</v>
      </c>
      <c r="E9" s="6">
        <v>31.430179254943241</v>
      </c>
      <c r="F9" s="6">
        <v>118.79883382577339</v>
      </c>
      <c r="G9" s="6">
        <v>334.17109507499322</v>
      </c>
      <c r="H9" s="6">
        <v>672.0354552015433</v>
      </c>
      <c r="I9" s="6">
        <v>1081.9527561594978</v>
      </c>
      <c r="J9" s="6">
        <v>1528.964759900517</v>
      </c>
      <c r="K9" s="6">
        <v>2135.6413010426145</v>
      </c>
      <c r="L9" s="6">
        <v>2820.3441713798697</v>
      </c>
      <c r="M9" s="6">
        <v>3575.5802014155261</v>
      </c>
    </row>
    <row r="10" spans="1:13" x14ac:dyDescent="0.25">
      <c r="A10" s="10" t="s">
        <v>30</v>
      </c>
      <c r="B10" s="10" t="s">
        <v>66</v>
      </c>
      <c r="C10" s="12" t="s">
        <v>75</v>
      </c>
      <c r="D10" s="6">
        <v>18.057464594876215</v>
      </c>
      <c r="E10" s="6">
        <v>55.003146867213161</v>
      </c>
      <c r="F10" s="6">
        <v>182.3182805651679</v>
      </c>
      <c r="G10" s="6">
        <v>358.43019511994305</v>
      </c>
      <c r="H10" s="6">
        <v>507.49908962207581</v>
      </c>
      <c r="I10" s="6">
        <v>552.2980261208661</v>
      </c>
      <c r="J10" s="6">
        <v>561.61101650326941</v>
      </c>
      <c r="K10" s="6">
        <v>733.35892660835771</v>
      </c>
      <c r="L10" s="6">
        <v>881.97464817345826</v>
      </c>
      <c r="M10" s="6">
        <v>973.79941016354621</v>
      </c>
    </row>
    <row r="11" spans="1:13" x14ac:dyDescent="0.25">
      <c r="A11" s="10" t="s">
        <v>30</v>
      </c>
      <c r="B11" s="10" t="s">
        <v>76</v>
      </c>
      <c r="C11" s="12" t="s">
        <v>67</v>
      </c>
      <c r="D11" s="6">
        <v>72.350072433186682</v>
      </c>
      <c r="E11" s="6">
        <v>168.16239158111756</v>
      </c>
      <c r="F11" s="6">
        <v>225.03031380380892</v>
      </c>
      <c r="G11" s="6">
        <v>270.48681124813925</v>
      </c>
      <c r="H11" s="6">
        <v>315.31081923945271</v>
      </c>
      <c r="I11" s="6">
        <v>365.3955143312092</v>
      </c>
      <c r="J11" s="6">
        <v>407.53291608458051</v>
      </c>
      <c r="K11" s="6">
        <v>371.02759347079092</v>
      </c>
      <c r="L11" s="6">
        <v>346.89178747165937</v>
      </c>
      <c r="M11" s="6">
        <v>307.66648038947505</v>
      </c>
    </row>
    <row r="12" spans="1:13" x14ac:dyDescent="0.25">
      <c r="A12" s="10" t="s">
        <v>30</v>
      </c>
      <c r="B12" s="10" t="s">
        <v>76</v>
      </c>
      <c r="C12" s="12" t="s">
        <v>68</v>
      </c>
      <c r="D12" s="6">
        <v>120.56476933351301</v>
      </c>
      <c r="E12" s="6">
        <v>235.48335680272751</v>
      </c>
      <c r="F12" s="6">
        <v>318.38960130515943</v>
      </c>
      <c r="G12" s="6">
        <v>389.03066886889042</v>
      </c>
      <c r="H12" s="6">
        <v>450.97137244565829</v>
      </c>
      <c r="I12" s="6">
        <v>525.4478511196495</v>
      </c>
      <c r="J12" s="6">
        <v>607.57434421155335</v>
      </c>
      <c r="K12" s="6">
        <v>576.91252515640883</v>
      </c>
      <c r="L12" s="6">
        <v>567.14794253846844</v>
      </c>
      <c r="M12" s="6">
        <v>549.71223981861033</v>
      </c>
    </row>
    <row r="13" spans="1:13" x14ac:dyDescent="0.25">
      <c r="A13" s="10" t="s">
        <v>30</v>
      </c>
      <c r="B13" s="10" t="s">
        <v>76</v>
      </c>
      <c r="C13" s="12" t="s">
        <v>73</v>
      </c>
      <c r="D13" s="6">
        <v>549.26452555205105</v>
      </c>
      <c r="E13" s="6">
        <v>1077.9092982413681</v>
      </c>
      <c r="F13" s="6">
        <v>1486.2679479304716</v>
      </c>
      <c r="G13" s="6">
        <v>1850.7972503486176</v>
      </c>
      <c r="H13" s="6">
        <v>2116.1985378754212</v>
      </c>
      <c r="I13" s="6">
        <v>2029.0538420650264</v>
      </c>
      <c r="J13" s="6">
        <v>1823.5705833195173</v>
      </c>
      <c r="K13" s="6">
        <v>1595.0346402965447</v>
      </c>
      <c r="L13" s="6">
        <v>1359.9609424098867</v>
      </c>
      <c r="M13" s="6">
        <v>1187.1821945774645</v>
      </c>
    </row>
    <row r="14" spans="1:13" x14ac:dyDescent="0.25">
      <c r="A14" s="10" t="s">
        <v>30</v>
      </c>
      <c r="B14" s="10" t="s">
        <v>76</v>
      </c>
      <c r="C14" s="12" t="s">
        <v>69</v>
      </c>
      <c r="D14" s="6">
        <v>16.869399938248755</v>
      </c>
      <c r="E14" s="6">
        <v>153.47461537022011</v>
      </c>
      <c r="F14" s="6">
        <v>280.01600429901328</v>
      </c>
      <c r="G14" s="6">
        <v>362.24316923692464</v>
      </c>
      <c r="H14" s="6">
        <v>394.20092004385214</v>
      </c>
      <c r="I14" s="6">
        <v>417.09808910157068</v>
      </c>
      <c r="J14" s="6">
        <v>435.37276297976672</v>
      </c>
      <c r="K14" s="6">
        <v>460.76268466251838</v>
      </c>
      <c r="L14" s="6">
        <v>476.69495716212202</v>
      </c>
      <c r="M14" s="6">
        <v>471.4546650222257</v>
      </c>
    </row>
    <row r="15" spans="1:13" x14ac:dyDescent="0.25">
      <c r="A15" s="10" t="s">
        <v>30</v>
      </c>
      <c r="B15" s="10" t="s">
        <v>76</v>
      </c>
      <c r="C15" s="12" t="s">
        <v>70</v>
      </c>
      <c r="D15" s="6">
        <v>1246.9240802049733</v>
      </c>
      <c r="E15" s="6">
        <v>1212.4146299214333</v>
      </c>
      <c r="F15" s="6">
        <v>1217.0271504969749</v>
      </c>
      <c r="G15" s="6">
        <v>1274.609291762034</v>
      </c>
      <c r="H15" s="6">
        <v>1386.7514022618464</v>
      </c>
      <c r="I15" s="6">
        <v>1534.6528663331821</v>
      </c>
      <c r="J15" s="6">
        <v>1719.982118147442</v>
      </c>
      <c r="K15" s="6">
        <v>1950.922124444912</v>
      </c>
      <c r="L15" s="6">
        <v>2251.6007004669164</v>
      </c>
      <c r="M15" s="6">
        <v>2586.9961217284549</v>
      </c>
    </row>
    <row r="16" spans="1:13" x14ac:dyDescent="0.25">
      <c r="A16" s="10" t="s">
        <v>30</v>
      </c>
      <c r="B16" s="10" t="s">
        <v>76</v>
      </c>
      <c r="C16" s="12" t="s">
        <v>71</v>
      </c>
      <c r="D16" s="6">
        <v>47.021832237902643</v>
      </c>
      <c r="E16" s="6">
        <v>39.68440570254068</v>
      </c>
      <c r="F16" s="6">
        <v>34.177797323958032</v>
      </c>
      <c r="G16" s="6">
        <v>28.366352322940507</v>
      </c>
      <c r="H16" s="6">
        <v>24.31085172612249</v>
      </c>
      <c r="I16" s="6">
        <v>25.069044926792735</v>
      </c>
      <c r="J16" s="6">
        <v>27.136794647559956</v>
      </c>
      <c r="K16" s="6">
        <v>34.355436139896597</v>
      </c>
      <c r="L16" s="6">
        <v>41.453643204253346</v>
      </c>
      <c r="M16" s="6">
        <v>46.205873859980144</v>
      </c>
    </row>
    <row r="17" spans="1:13" x14ac:dyDescent="0.25">
      <c r="A17" s="10" t="s">
        <v>30</v>
      </c>
      <c r="B17" s="10" t="s">
        <v>76</v>
      </c>
      <c r="C17" s="12" t="s">
        <v>72</v>
      </c>
      <c r="D17" s="6">
        <v>317.45643930722611</v>
      </c>
      <c r="E17" s="6">
        <v>178.89239559516398</v>
      </c>
      <c r="F17" s="6">
        <v>181.73781753772329</v>
      </c>
      <c r="G17" s="6">
        <v>161.21193314161818</v>
      </c>
      <c r="H17" s="6">
        <v>128.9943747885807</v>
      </c>
      <c r="I17" s="6">
        <v>121.08634052537518</v>
      </c>
      <c r="J17" s="6">
        <v>98.201782250942159</v>
      </c>
      <c r="K17" s="6">
        <v>87.046085451052988</v>
      </c>
      <c r="L17" s="6">
        <v>76.047453935214662</v>
      </c>
      <c r="M17" s="6">
        <v>50.403401163193081</v>
      </c>
    </row>
    <row r="18" spans="1:13" x14ac:dyDescent="0.25">
      <c r="A18" s="10" t="s">
        <v>30</v>
      </c>
      <c r="B18" s="10" t="s">
        <v>76</v>
      </c>
      <c r="C18" s="12" t="s">
        <v>74</v>
      </c>
      <c r="D18" s="6">
        <v>7.8635945706667945E-2</v>
      </c>
      <c r="E18" s="6">
        <v>68.452547784214929</v>
      </c>
      <c r="F18" s="6">
        <v>191.53072574126091</v>
      </c>
      <c r="G18" s="6">
        <v>453.65621543949351</v>
      </c>
      <c r="H18" s="6">
        <v>869.59788690339508</v>
      </c>
      <c r="I18" s="6">
        <v>1442.0938002840608</v>
      </c>
      <c r="J18" s="6">
        <v>2059.0722022412497</v>
      </c>
      <c r="K18" s="6">
        <v>2695.388318844738</v>
      </c>
      <c r="L18" s="6">
        <v>3331.8949194754523</v>
      </c>
      <c r="M18" s="6">
        <v>3927.3421195093865</v>
      </c>
    </row>
    <row r="19" spans="1:13" x14ac:dyDescent="0.25">
      <c r="A19" s="10" t="s">
        <v>30</v>
      </c>
      <c r="B19" s="10" t="s">
        <v>76</v>
      </c>
      <c r="C19" s="12" t="s">
        <v>75</v>
      </c>
      <c r="D19" s="6">
        <v>7.6040201561521812</v>
      </c>
      <c r="E19" s="6">
        <v>86.309237472243723</v>
      </c>
      <c r="F19" s="6">
        <v>300.93916285502496</v>
      </c>
      <c r="G19" s="6">
        <v>618.88955689292004</v>
      </c>
      <c r="H19" s="6">
        <v>939.54372087310708</v>
      </c>
      <c r="I19" s="6">
        <v>1253.6931622986381</v>
      </c>
      <c r="J19" s="6">
        <v>1482.0512639303729</v>
      </c>
      <c r="K19" s="6">
        <v>1701.0401064487776</v>
      </c>
      <c r="L19" s="6">
        <v>1826.2738293301381</v>
      </c>
      <c r="M19" s="6">
        <v>1898.2819258271297</v>
      </c>
    </row>
    <row r="20" spans="1:13" x14ac:dyDescent="0.25">
      <c r="A20" s="10" t="s">
        <v>30</v>
      </c>
      <c r="B20" s="10" t="s">
        <v>77</v>
      </c>
      <c r="C20" s="12" t="s">
        <v>67</v>
      </c>
      <c r="D20" s="6">
        <v>0.67783433097439105</v>
      </c>
      <c r="E20" s="6">
        <v>16.622234448328175</v>
      </c>
      <c r="F20" s="6">
        <v>39.104904346859975</v>
      </c>
      <c r="G20" s="6">
        <v>71.618408161393504</v>
      </c>
      <c r="H20" s="6">
        <v>113.1568728424583</v>
      </c>
      <c r="I20" s="6">
        <v>161.80531907473568</v>
      </c>
      <c r="J20" s="6">
        <v>215.61265114665679</v>
      </c>
      <c r="K20" s="6">
        <v>264.66965505566247</v>
      </c>
      <c r="L20" s="6">
        <v>301.13159908541741</v>
      </c>
      <c r="M20" s="6">
        <v>314.86001890621452</v>
      </c>
    </row>
    <row r="21" spans="1:13" x14ac:dyDescent="0.25">
      <c r="A21" s="10" t="s">
        <v>30</v>
      </c>
      <c r="B21" s="10" t="s">
        <v>77</v>
      </c>
      <c r="C21" s="12" t="s">
        <v>68</v>
      </c>
      <c r="D21" s="6">
        <v>237.99105374654826</v>
      </c>
      <c r="E21" s="6">
        <v>280.35035007719193</v>
      </c>
      <c r="F21" s="6">
        <v>308.23293092235502</v>
      </c>
      <c r="G21" s="6">
        <v>329.98614804463665</v>
      </c>
      <c r="H21" s="6">
        <v>355.71208805736052</v>
      </c>
      <c r="I21" s="6">
        <v>388.74259644252521</v>
      </c>
      <c r="J21" s="6">
        <v>429.17219907959452</v>
      </c>
      <c r="K21" s="6">
        <v>439.3078063336892</v>
      </c>
      <c r="L21" s="6">
        <v>459.7730037904347</v>
      </c>
      <c r="M21" s="6">
        <v>476.02261675344323</v>
      </c>
    </row>
    <row r="22" spans="1:13" x14ac:dyDescent="0.25">
      <c r="A22" s="10" t="s">
        <v>30</v>
      </c>
      <c r="B22" s="10" t="s">
        <v>77</v>
      </c>
      <c r="C22" s="12" t="s">
        <v>73</v>
      </c>
      <c r="D22" s="6">
        <v>601.83135700995376</v>
      </c>
      <c r="E22" s="6">
        <v>1007.9348955763331</v>
      </c>
      <c r="F22" s="6">
        <v>1201.059512901485</v>
      </c>
      <c r="G22" s="6">
        <v>1376.7252405857309</v>
      </c>
      <c r="H22" s="6">
        <v>1523.8080528532666</v>
      </c>
      <c r="I22" s="6">
        <v>1486.9743127373551</v>
      </c>
      <c r="J22" s="6">
        <v>1462.1608642118122</v>
      </c>
      <c r="K22" s="6">
        <v>1446.8789673332087</v>
      </c>
      <c r="L22" s="6">
        <v>1399.133053978087</v>
      </c>
      <c r="M22" s="6">
        <v>1366.1393335652699</v>
      </c>
    </row>
    <row r="23" spans="1:13" x14ac:dyDescent="0.25">
      <c r="A23" s="10" t="s">
        <v>30</v>
      </c>
      <c r="B23" s="10" t="s">
        <v>77</v>
      </c>
      <c r="C23" s="12" t="s">
        <v>69</v>
      </c>
      <c r="D23" s="6">
        <v>1.1884295804412248</v>
      </c>
      <c r="E23" s="6">
        <v>20.302153373388492</v>
      </c>
      <c r="F23" s="6">
        <v>62.186861845864378</v>
      </c>
      <c r="G23" s="6">
        <v>87.292139570082185</v>
      </c>
      <c r="H23" s="6">
        <v>94.863063997790846</v>
      </c>
      <c r="I23" s="6">
        <v>102.76664345980977</v>
      </c>
      <c r="J23" s="6">
        <v>105.22537572933267</v>
      </c>
      <c r="K23" s="6">
        <v>105.49839078490803</v>
      </c>
      <c r="L23" s="6">
        <v>103.98118884189668</v>
      </c>
      <c r="M23" s="6">
        <v>98.755290559472627</v>
      </c>
    </row>
    <row r="24" spans="1:13" x14ac:dyDescent="0.25">
      <c r="A24" s="10" t="s">
        <v>30</v>
      </c>
      <c r="B24" s="10" t="s">
        <v>77</v>
      </c>
      <c r="C24" s="12" t="s">
        <v>70</v>
      </c>
      <c r="D24" s="6">
        <v>99.591129997195779</v>
      </c>
      <c r="E24" s="6">
        <v>110.67308330047385</v>
      </c>
      <c r="F24" s="6">
        <v>120.04301861332195</v>
      </c>
      <c r="G24" s="6">
        <v>138.15569744357464</v>
      </c>
      <c r="H24" s="6">
        <v>164.66344208555594</v>
      </c>
      <c r="I24" s="6">
        <v>191.9027465748317</v>
      </c>
      <c r="J24" s="6">
        <v>221.22991576516679</v>
      </c>
      <c r="K24" s="6">
        <v>254.49710887660075</v>
      </c>
      <c r="L24" s="6">
        <v>293.37684894521226</v>
      </c>
      <c r="M24" s="6">
        <v>321.73963778717712</v>
      </c>
    </row>
    <row r="25" spans="1:13" x14ac:dyDescent="0.25">
      <c r="A25" s="10" t="s">
        <v>30</v>
      </c>
      <c r="B25" s="10" t="s">
        <v>77</v>
      </c>
      <c r="C25" s="12" t="s">
        <v>71</v>
      </c>
      <c r="D25" s="6">
        <v>9.7748719552552537</v>
      </c>
      <c r="E25" s="6">
        <v>7.5793568354641865</v>
      </c>
      <c r="F25" s="6">
        <v>8.9150215494364051</v>
      </c>
      <c r="G25" s="6">
        <v>13.050470036198131</v>
      </c>
      <c r="H25" s="6">
        <v>16.990338257245753</v>
      </c>
      <c r="I25" s="6">
        <v>22.607447980286217</v>
      </c>
      <c r="J25" s="6">
        <v>29.612757891031521</v>
      </c>
      <c r="K25" s="6">
        <v>38.914332133931609</v>
      </c>
      <c r="L25" s="6">
        <v>47.158272806791089</v>
      </c>
      <c r="M25" s="6">
        <v>52.623342096083512</v>
      </c>
    </row>
    <row r="26" spans="1:13" x14ac:dyDescent="0.25">
      <c r="A26" s="10" t="s">
        <v>30</v>
      </c>
      <c r="B26" s="10" t="s">
        <v>77</v>
      </c>
      <c r="C26" s="12" t="s">
        <v>72</v>
      </c>
      <c r="D26" s="6">
        <v>296.20059981461412</v>
      </c>
      <c r="E26" s="6">
        <v>131.79627894791716</v>
      </c>
      <c r="F26" s="6">
        <v>119.46584984907338</v>
      </c>
      <c r="G26" s="6">
        <v>115.76337256713185</v>
      </c>
      <c r="H26" s="6">
        <v>107.19788649886857</v>
      </c>
      <c r="I26" s="6">
        <v>132.19716750683</v>
      </c>
      <c r="J26" s="6">
        <v>127.82045708590772</v>
      </c>
      <c r="K26" s="6">
        <v>126.35926597039482</v>
      </c>
      <c r="L26" s="6">
        <v>118.71558664793109</v>
      </c>
      <c r="M26" s="6">
        <v>90.588932765641559</v>
      </c>
    </row>
    <row r="27" spans="1:13" x14ac:dyDescent="0.25">
      <c r="A27" s="10" t="s">
        <v>30</v>
      </c>
      <c r="B27" s="10" t="s">
        <v>77</v>
      </c>
      <c r="C27" s="12" t="s">
        <v>74</v>
      </c>
      <c r="D27" s="6">
        <v>7.7648880451973018E-2</v>
      </c>
      <c r="E27" s="6">
        <v>48.326927770054873</v>
      </c>
      <c r="F27" s="6">
        <v>118.11982698775849</v>
      </c>
      <c r="G27" s="6">
        <v>288.94949319491627</v>
      </c>
      <c r="H27" s="6">
        <v>596.22903891011083</v>
      </c>
      <c r="I27" s="6">
        <v>1037.4617049621158</v>
      </c>
      <c r="J27" s="6">
        <v>1549.2852848447701</v>
      </c>
      <c r="K27" s="6">
        <v>2068.1029632311875</v>
      </c>
      <c r="L27" s="6">
        <v>2609.3674473812353</v>
      </c>
      <c r="M27" s="6">
        <v>3174.6999924746547</v>
      </c>
    </row>
    <row r="28" spans="1:13" x14ac:dyDescent="0.25">
      <c r="A28" s="10" t="s">
        <v>30</v>
      </c>
      <c r="B28" s="10" t="s">
        <v>77</v>
      </c>
      <c r="C28" s="12" t="s">
        <v>75</v>
      </c>
      <c r="D28" s="6">
        <v>2.1109498965184792</v>
      </c>
      <c r="E28" s="6">
        <v>29.224228043468088</v>
      </c>
      <c r="F28" s="6">
        <v>139.59285948067389</v>
      </c>
      <c r="G28" s="6">
        <v>335.1717851361588</v>
      </c>
      <c r="H28" s="6">
        <v>571.70252412587342</v>
      </c>
      <c r="I28" s="6">
        <v>799.37983755873574</v>
      </c>
      <c r="J28" s="6">
        <v>973.73061192003854</v>
      </c>
      <c r="K28" s="6">
        <v>1123.9563829406027</v>
      </c>
      <c r="L28" s="6">
        <v>1227.6096078217552</v>
      </c>
      <c r="M28" s="6">
        <v>1295.5934630144789</v>
      </c>
    </row>
    <row r="29" spans="1:13" x14ac:dyDescent="0.25">
      <c r="A29" s="10" t="s">
        <v>30</v>
      </c>
      <c r="B29" s="10" t="s">
        <v>78</v>
      </c>
      <c r="C29" s="12" t="s">
        <v>67</v>
      </c>
      <c r="D29" s="6">
        <v>130.40036522211545</v>
      </c>
      <c r="E29" s="6">
        <v>108.67167705226073</v>
      </c>
      <c r="F29" s="6">
        <v>131.88950506652569</v>
      </c>
      <c r="G29" s="6">
        <v>174.87440323050646</v>
      </c>
      <c r="H29" s="6">
        <v>239.34833361381968</v>
      </c>
      <c r="I29" s="6">
        <v>285.61572081202075</v>
      </c>
      <c r="J29" s="6">
        <v>343.82685122835659</v>
      </c>
      <c r="K29" s="6">
        <v>370.59271394376725</v>
      </c>
      <c r="L29" s="6">
        <v>379.26076938991821</v>
      </c>
      <c r="M29" s="6">
        <v>366.39361454463602</v>
      </c>
    </row>
    <row r="30" spans="1:13" x14ac:dyDescent="0.25">
      <c r="A30" s="10" t="s">
        <v>30</v>
      </c>
      <c r="B30" s="10" t="s">
        <v>78</v>
      </c>
      <c r="C30" s="12" t="s">
        <v>68</v>
      </c>
      <c r="D30" s="6">
        <v>3120.1946984440601</v>
      </c>
      <c r="E30" s="6">
        <v>3439.1102884225461</v>
      </c>
      <c r="F30" s="6">
        <v>3344.5062582075061</v>
      </c>
      <c r="G30" s="6">
        <v>3155.7579825875246</v>
      </c>
      <c r="H30" s="6">
        <v>3117.3071755112042</v>
      </c>
      <c r="I30" s="6">
        <v>3164.0693609119994</v>
      </c>
      <c r="J30" s="6">
        <v>3325.4197401121778</v>
      </c>
      <c r="K30" s="6">
        <v>3178.6960899589385</v>
      </c>
      <c r="L30" s="6">
        <v>3190.3728310193351</v>
      </c>
      <c r="M30" s="6">
        <v>3054.6711499855028</v>
      </c>
    </row>
    <row r="31" spans="1:13" x14ac:dyDescent="0.25">
      <c r="A31" s="10" t="s">
        <v>30</v>
      </c>
      <c r="B31" s="10" t="s">
        <v>78</v>
      </c>
      <c r="C31" s="12" t="s">
        <v>73</v>
      </c>
      <c r="D31" s="6">
        <v>1946.1157308617674</v>
      </c>
      <c r="E31" s="6">
        <v>2094.5638103306046</v>
      </c>
      <c r="F31" s="6">
        <v>2216.1255007273917</v>
      </c>
      <c r="G31" s="6">
        <v>2367.9526338168444</v>
      </c>
      <c r="H31" s="6">
        <v>2615.6552785173694</v>
      </c>
      <c r="I31" s="6">
        <v>2452.0136665875734</v>
      </c>
      <c r="J31" s="6">
        <v>2247.4815316565005</v>
      </c>
      <c r="K31" s="6">
        <v>2148.2695711452625</v>
      </c>
      <c r="L31" s="6">
        <v>1796.2167433094728</v>
      </c>
      <c r="M31" s="6">
        <v>1554.3112453059973</v>
      </c>
    </row>
    <row r="32" spans="1:13" x14ac:dyDescent="0.25">
      <c r="A32" s="10" t="s">
        <v>30</v>
      </c>
      <c r="B32" s="10" t="s">
        <v>78</v>
      </c>
      <c r="C32" s="12" t="s">
        <v>69</v>
      </c>
      <c r="D32" s="6">
        <v>31.402577172144277</v>
      </c>
      <c r="E32" s="6">
        <v>140.26442511639979</v>
      </c>
      <c r="F32" s="6">
        <v>226.87014051618092</v>
      </c>
      <c r="G32" s="6">
        <v>298.20953688582529</v>
      </c>
      <c r="H32" s="6">
        <v>367.36776994554828</v>
      </c>
      <c r="I32" s="6">
        <v>418.14306322733398</v>
      </c>
      <c r="J32" s="6">
        <v>465.16478917817363</v>
      </c>
      <c r="K32" s="6">
        <v>475.73812820202915</v>
      </c>
      <c r="L32" s="6">
        <v>444.48837348177648</v>
      </c>
      <c r="M32" s="6">
        <v>406.65789387700397</v>
      </c>
    </row>
    <row r="33" spans="1:13" x14ac:dyDescent="0.25">
      <c r="A33" s="10" t="s">
        <v>30</v>
      </c>
      <c r="B33" s="10" t="s">
        <v>78</v>
      </c>
      <c r="C33" s="12" t="s">
        <v>70</v>
      </c>
      <c r="D33" s="6">
        <v>1175.0147106071283</v>
      </c>
      <c r="E33" s="6">
        <v>1127.7735048829145</v>
      </c>
      <c r="F33" s="6">
        <v>1093.2717529193851</v>
      </c>
      <c r="G33" s="6">
        <v>1078.1890833228717</v>
      </c>
      <c r="H33" s="6">
        <v>1082.0704866283363</v>
      </c>
      <c r="I33" s="6">
        <v>1093.7672261979683</v>
      </c>
      <c r="J33" s="6">
        <v>1117.4428158696105</v>
      </c>
      <c r="K33" s="6">
        <v>1156.0281893058643</v>
      </c>
      <c r="L33" s="6">
        <v>1215.7840044903774</v>
      </c>
      <c r="M33" s="6">
        <v>1281.634906165277</v>
      </c>
    </row>
    <row r="34" spans="1:13" x14ac:dyDescent="0.25">
      <c r="A34" s="10" t="s">
        <v>30</v>
      </c>
      <c r="B34" s="10" t="s">
        <v>78</v>
      </c>
      <c r="C34" s="12" t="s">
        <v>71</v>
      </c>
      <c r="D34" s="6">
        <v>1921.3617216392252</v>
      </c>
      <c r="E34" s="6">
        <v>1646.4610642881164</v>
      </c>
      <c r="F34" s="6">
        <v>1342.0999572574981</v>
      </c>
      <c r="G34" s="6">
        <v>936.66441637872845</v>
      </c>
      <c r="H34" s="6">
        <v>567.48276923021535</v>
      </c>
      <c r="I34" s="6">
        <v>342.24470513808194</v>
      </c>
      <c r="J34" s="6">
        <v>177.57461791380913</v>
      </c>
      <c r="K34" s="6">
        <v>188.79420130153636</v>
      </c>
      <c r="L34" s="6">
        <v>198.58132882534068</v>
      </c>
      <c r="M34" s="6">
        <v>197.20378295461563</v>
      </c>
    </row>
    <row r="35" spans="1:13" x14ac:dyDescent="0.25">
      <c r="A35" s="10" t="s">
        <v>30</v>
      </c>
      <c r="B35" s="10" t="s">
        <v>78</v>
      </c>
      <c r="C35" s="12" t="s">
        <v>72</v>
      </c>
      <c r="D35" s="6">
        <v>192.80263081470093</v>
      </c>
      <c r="E35" s="6">
        <v>33.94070722201181</v>
      </c>
      <c r="F35" s="6">
        <v>23.893225395155856</v>
      </c>
      <c r="G35" s="6">
        <v>26.622785845497187</v>
      </c>
      <c r="H35" s="6">
        <v>27.19957688693567</v>
      </c>
      <c r="I35" s="6">
        <v>21.183488143410134</v>
      </c>
      <c r="J35" s="6">
        <v>23.43401488800011</v>
      </c>
      <c r="K35" s="6">
        <v>23.221479404334257</v>
      </c>
      <c r="L35" s="6">
        <v>16.969982049524763</v>
      </c>
      <c r="M35" s="6">
        <v>15.319690407624007</v>
      </c>
    </row>
    <row r="36" spans="1:13" x14ac:dyDescent="0.25">
      <c r="A36" s="10" t="s">
        <v>30</v>
      </c>
      <c r="B36" s="10" t="s">
        <v>78</v>
      </c>
      <c r="C36" s="12" t="s">
        <v>74</v>
      </c>
      <c r="D36" s="6">
        <v>26.75279024323574</v>
      </c>
      <c r="E36" s="6">
        <v>158.31833684086365</v>
      </c>
      <c r="F36" s="6">
        <v>241.1913555211847</v>
      </c>
      <c r="G36" s="6">
        <v>417.77437674240781</v>
      </c>
      <c r="H36" s="6">
        <v>726.33672107203427</v>
      </c>
      <c r="I36" s="6">
        <v>1208.0449268143832</v>
      </c>
      <c r="J36" s="6">
        <v>1857.9528530647726</v>
      </c>
      <c r="K36" s="6">
        <v>2646.1779331603711</v>
      </c>
      <c r="L36" s="6">
        <v>3398.4704712509251</v>
      </c>
      <c r="M36" s="6">
        <v>4220.3059360901634</v>
      </c>
    </row>
    <row r="37" spans="1:13" x14ac:dyDescent="0.25">
      <c r="A37" s="10" t="s">
        <v>30</v>
      </c>
      <c r="B37" s="10" t="s">
        <v>78</v>
      </c>
      <c r="C37" s="12" t="s">
        <v>75</v>
      </c>
      <c r="D37" s="6">
        <v>229.02621567300915</v>
      </c>
      <c r="E37" s="6">
        <v>1231.4586058214593</v>
      </c>
      <c r="F37" s="6">
        <v>1996.6114391591952</v>
      </c>
      <c r="G37" s="6">
        <v>2772.4174434467359</v>
      </c>
      <c r="H37" s="6">
        <v>3123.7568374569896</v>
      </c>
      <c r="I37" s="6">
        <v>3340.2655580012761</v>
      </c>
      <c r="J37" s="6">
        <v>3453.5704605195215</v>
      </c>
      <c r="K37" s="6">
        <v>3666.3215720691273</v>
      </c>
      <c r="L37" s="6">
        <v>3967.4876274202775</v>
      </c>
      <c r="M37" s="6">
        <v>4206.3900134236055</v>
      </c>
    </row>
    <row r="38" spans="1:13" x14ac:dyDescent="0.25">
      <c r="A38" s="10" t="s">
        <v>30</v>
      </c>
      <c r="B38" s="10" t="s">
        <v>79</v>
      </c>
      <c r="C38" s="12" t="s">
        <v>67</v>
      </c>
      <c r="D38" s="6">
        <v>0</v>
      </c>
      <c r="E38" s="6">
        <v>14.750874675901885</v>
      </c>
      <c r="F38" s="6">
        <v>40.029402607885068</v>
      </c>
      <c r="G38" s="6">
        <v>75.164392492676484</v>
      </c>
      <c r="H38" s="6">
        <v>112.63312226273857</v>
      </c>
      <c r="I38" s="6">
        <v>196.15755078139554</v>
      </c>
      <c r="J38" s="6">
        <v>228.77521551489423</v>
      </c>
      <c r="K38" s="6">
        <v>252.75590703917388</v>
      </c>
      <c r="L38" s="6">
        <v>268.92580384048136</v>
      </c>
      <c r="M38" s="6">
        <v>226.20917509719783</v>
      </c>
    </row>
    <row r="39" spans="1:13" x14ac:dyDescent="0.25">
      <c r="A39" s="10" t="s">
        <v>30</v>
      </c>
      <c r="B39" s="10" t="s">
        <v>79</v>
      </c>
      <c r="C39" s="12" t="s">
        <v>68</v>
      </c>
      <c r="D39" s="6">
        <v>1766.3165067780806</v>
      </c>
      <c r="E39" s="6">
        <v>2051.6691833827658</v>
      </c>
      <c r="F39" s="6">
        <v>1961.2659666537074</v>
      </c>
      <c r="G39" s="6">
        <v>1694.0842246874929</v>
      </c>
      <c r="H39" s="6">
        <v>1411.5748461510236</v>
      </c>
      <c r="I39" s="6">
        <v>1327.5829648407826</v>
      </c>
      <c r="J39" s="6">
        <v>1248.324465981284</v>
      </c>
      <c r="K39" s="6">
        <v>795.04467230984051</v>
      </c>
      <c r="L39" s="6">
        <v>753.92827226122358</v>
      </c>
      <c r="M39" s="6">
        <v>717.53220478512446</v>
      </c>
    </row>
    <row r="40" spans="1:13" x14ac:dyDescent="0.25">
      <c r="A40" s="10" t="s">
        <v>30</v>
      </c>
      <c r="B40" s="10" t="s">
        <v>79</v>
      </c>
      <c r="C40" s="12" t="s">
        <v>73</v>
      </c>
      <c r="D40" s="6">
        <v>4459.5230252918345</v>
      </c>
      <c r="E40" s="6">
        <v>5900.964230560714</v>
      </c>
      <c r="F40" s="6">
        <v>6269.4396551419923</v>
      </c>
      <c r="G40" s="6">
        <v>6100.3701093503878</v>
      </c>
      <c r="H40" s="6">
        <v>5643.0713397547925</v>
      </c>
      <c r="I40" s="6">
        <v>3791.2090713016892</v>
      </c>
      <c r="J40" s="6">
        <v>2823.2016535133016</v>
      </c>
      <c r="K40" s="6">
        <v>2256.0995484710388</v>
      </c>
      <c r="L40" s="6">
        <v>1761.0083412536135</v>
      </c>
      <c r="M40" s="6">
        <v>1274.2355694506207</v>
      </c>
    </row>
    <row r="41" spans="1:13" x14ac:dyDescent="0.25">
      <c r="A41" s="10" t="s">
        <v>30</v>
      </c>
      <c r="B41" s="10" t="s">
        <v>79</v>
      </c>
      <c r="C41" s="12" t="s">
        <v>69</v>
      </c>
      <c r="D41" s="6">
        <v>2.2630598013197534</v>
      </c>
      <c r="E41" s="6">
        <v>48.470935004356512</v>
      </c>
      <c r="F41" s="6">
        <v>207.72864679348979</v>
      </c>
      <c r="G41" s="6">
        <v>299.04172222992463</v>
      </c>
      <c r="H41" s="6">
        <v>345.48579569211859</v>
      </c>
      <c r="I41" s="6">
        <v>475.04318204534053</v>
      </c>
      <c r="J41" s="6">
        <v>467.42098217635078</v>
      </c>
      <c r="K41" s="6">
        <v>465.65864919952804</v>
      </c>
      <c r="L41" s="6">
        <v>469.49201009556958</v>
      </c>
      <c r="M41" s="6">
        <v>426.74134265002277</v>
      </c>
    </row>
    <row r="42" spans="1:13" x14ac:dyDescent="0.25">
      <c r="A42" s="10" t="s">
        <v>30</v>
      </c>
      <c r="B42" s="10" t="s">
        <v>79</v>
      </c>
      <c r="C42" s="12" t="s">
        <v>70</v>
      </c>
      <c r="D42" s="6">
        <v>1016.8394720090374</v>
      </c>
      <c r="E42" s="6">
        <v>1136.4783842179841</v>
      </c>
      <c r="F42" s="6">
        <v>1279.8305153035976</v>
      </c>
      <c r="G42" s="6">
        <v>1443.976659138174</v>
      </c>
      <c r="H42" s="6">
        <v>1641.0576027777395</v>
      </c>
      <c r="I42" s="6">
        <v>1876.197481665512</v>
      </c>
      <c r="J42" s="6">
        <v>2156.0464907327109</v>
      </c>
      <c r="K42" s="6">
        <v>2503.3294951452108</v>
      </c>
      <c r="L42" s="6">
        <v>2934.6014258745795</v>
      </c>
      <c r="M42" s="6">
        <v>3347.6544522462777</v>
      </c>
    </row>
    <row r="43" spans="1:13" x14ac:dyDescent="0.25">
      <c r="A43" s="10" t="s">
        <v>30</v>
      </c>
      <c r="B43" s="10" t="s">
        <v>79</v>
      </c>
      <c r="C43" s="12" t="s">
        <v>71</v>
      </c>
      <c r="D43" s="6">
        <v>774.89145477693296</v>
      </c>
      <c r="E43" s="6">
        <v>737.22292813074819</v>
      </c>
      <c r="F43" s="6">
        <v>663.54793840125114</v>
      </c>
      <c r="G43" s="6">
        <v>531.96804174959186</v>
      </c>
      <c r="H43" s="6">
        <v>393.95713789623841</v>
      </c>
      <c r="I43" s="6">
        <v>334.56908051886006</v>
      </c>
      <c r="J43" s="6">
        <v>281.342673728899</v>
      </c>
      <c r="K43" s="6">
        <v>248.7033862074191</v>
      </c>
      <c r="L43" s="6">
        <v>255.6781491770397</v>
      </c>
      <c r="M43" s="6">
        <v>249.35723133736428</v>
      </c>
    </row>
    <row r="44" spans="1:13" x14ac:dyDescent="0.25">
      <c r="A44" s="10" t="s">
        <v>30</v>
      </c>
      <c r="B44" s="10" t="s">
        <v>79</v>
      </c>
      <c r="C44" s="12" t="s">
        <v>72</v>
      </c>
      <c r="D44" s="6">
        <v>60.580383472600772</v>
      </c>
      <c r="E44" s="6">
        <v>7.9463106021668155</v>
      </c>
      <c r="F44" s="6">
        <v>7.6849112320633353</v>
      </c>
      <c r="G44" s="6">
        <v>6.5830890462666876</v>
      </c>
      <c r="H44" s="6">
        <v>4.8819022874153166</v>
      </c>
      <c r="I44" s="6">
        <v>9.7835857380377931</v>
      </c>
      <c r="J44" s="6">
        <v>5.1366350967065326</v>
      </c>
      <c r="K44" s="6">
        <v>4.0904786459630023</v>
      </c>
      <c r="L44" s="6">
        <v>7.5923402802194566</v>
      </c>
      <c r="M44" s="6">
        <v>4.0022273493270921</v>
      </c>
    </row>
    <row r="45" spans="1:13" x14ac:dyDescent="0.25">
      <c r="A45" s="10" t="s">
        <v>30</v>
      </c>
      <c r="B45" s="10" t="s">
        <v>79</v>
      </c>
      <c r="C45" s="12" t="s">
        <v>74</v>
      </c>
      <c r="D45" s="6">
        <v>0</v>
      </c>
      <c r="E45" s="6">
        <v>51.290894025857448</v>
      </c>
      <c r="F45" s="6">
        <v>155.79778371607054</v>
      </c>
      <c r="G45" s="6">
        <v>353.63964241418637</v>
      </c>
      <c r="H45" s="6">
        <v>605.05213306409075</v>
      </c>
      <c r="I45" s="6">
        <v>1248.1171737488355</v>
      </c>
      <c r="J45" s="6">
        <v>1890.3488526980016</v>
      </c>
      <c r="K45" s="6">
        <v>2674.8606200810755</v>
      </c>
      <c r="L45" s="6">
        <v>3701.2780350604689</v>
      </c>
      <c r="M45" s="6">
        <v>4712.998668576166</v>
      </c>
    </row>
    <row r="46" spans="1:13" x14ac:dyDescent="0.25">
      <c r="A46" s="10" t="s">
        <v>30</v>
      </c>
      <c r="B46" s="10" t="s">
        <v>79</v>
      </c>
      <c r="C46" s="12" t="s">
        <v>75</v>
      </c>
      <c r="D46" s="6">
        <v>5.3779228231243724E-2</v>
      </c>
      <c r="E46" s="6">
        <v>26.556405809563202</v>
      </c>
      <c r="F46" s="6">
        <v>321.75693962059091</v>
      </c>
      <c r="G46" s="6">
        <v>872.96763017330443</v>
      </c>
      <c r="H46" s="6">
        <v>1561.8468095913661</v>
      </c>
      <c r="I46" s="6">
        <v>2872.7251184630081</v>
      </c>
      <c r="J46" s="6">
        <v>3706.0348962749331</v>
      </c>
      <c r="K46" s="6">
        <v>4394.4544412283649</v>
      </c>
      <c r="L46" s="6">
        <v>4628.4236064479974</v>
      </c>
      <c r="M46" s="6">
        <v>4879.7130208569015</v>
      </c>
    </row>
    <row r="47" spans="1:13" x14ac:dyDescent="0.25">
      <c r="A47" s="10" t="s">
        <v>42</v>
      </c>
      <c r="B47" s="10" t="s">
        <v>66</v>
      </c>
      <c r="C47" s="12" t="s">
        <v>67</v>
      </c>
      <c r="D47" s="6">
        <v>6.324724090272837</v>
      </c>
      <c r="E47" s="6">
        <v>25.01738565256068</v>
      </c>
      <c r="F47" s="6">
        <v>53.918192575197111</v>
      </c>
      <c r="G47" s="6">
        <v>86.917386354319689</v>
      </c>
      <c r="H47" s="6">
        <v>120.65282628719861</v>
      </c>
      <c r="I47" s="6">
        <v>149.35537586567713</v>
      </c>
      <c r="J47" s="6">
        <v>186.2067215544065</v>
      </c>
      <c r="K47" s="6">
        <v>238.54802602875338</v>
      </c>
      <c r="L47" s="6">
        <v>285.98251838032502</v>
      </c>
      <c r="M47" s="6">
        <v>325.19904332471685</v>
      </c>
    </row>
    <row r="48" spans="1:13" x14ac:dyDescent="0.25">
      <c r="A48" s="10" t="s">
        <v>42</v>
      </c>
      <c r="B48" s="10" t="s">
        <v>66</v>
      </c>
      <c r="C48" s="12" t="s">
        <v>68</v>
      </c>
      <c r="D48" s="6">
        <v>1206.2433706055713</v>
      </c>
      <c r="E48" s="6">
        <v>1802.8838951604585</v>
      </c>
      <c r="F48" s="6">
        <v>2258.2729399470018</v>
      </c>
      <c r="G48" s="6">
        <v>2536.9182539136063</v>
      </c>
      <c r="H48" s="6">
        <v>2758.852005973959</v>
      </c>
      <c r="I48" s="6">
        <v>2931.4059886093905</v>
      </c>
      <c r="J48" s="6">
        <v>3142.8997654406062</v>
      </c>
      <c r="K48" s="6">
        <v>3024.0030047641931</v>
      </c>
      <c r="L48" s="6">
        <v>2933.9091047390202</v>
      </c>
      <c r="M48" s="6">
        <v>2900.3137836363362</v>
      </c>
    </row>
    <row r="49" spans="1:13" x14ac:dyDescent="0.25">
      <c r="A49" s="10" t="s">
        <v>42</v>
      </c>
      <c r="B49" s="10" t="s">
        <v>66</v>
      </c>
      <c r="C49" s="12" t="s">
        <v>73</v>
      </c>
      <c r="D49" s="6">
        <v>206.21944657124536</v>
      </c>
      <c r="E49" s="6">
        <v>367.94911911240189</v>
      </c>
      <c r="F49" s="6">
        <v>534.41691718883976</v>
      </c>
      <c r="G49" s="6">
        <v>678.64736873009133</v>
      </c>
      <c r="H49" s="6">
        <v>797.41607291826665</v>
      </c>
      <c r="I49" s="6">
        <v>816.02520200554943</v>
      </c>
      <c r="J49" s="6">
        <v>786.49045900000453</v>
      </c>
      <c r="K49" s="6">
        <v>801.58571856879792</v>
      </c>
      <c r="L49" s="6">
        <v>823.95214002490468</v>
      </c>
      <c r="M49" s="6">
        <v>893.9845900278209</v>
      </c>
    </row>
    <row r="50" spans="1:13" x14ac:dyDescent="0.25">
      <c r="A50" s="10" t="s">
        <v>42</v>
      </c>
      <c r="B50" s="10" t="s">
        <v>66</v>
      </c>
      <c r="C50" s="12" t="s">
        <v>69</v>
      </c>
      <c r="D50" s="6">
        <v>5.2859957759876126</v>
      </c>
      <c r="E50" s="6">
        <v>24.753631511166923</v>
      </c>
      <c r="F50" s="6">
        <v>35.034397597369527</v>
      </c>
      <c r="G50" s="6">
        <v>38.942798197463645</v>
      </c>
      <c r="H50" s="6">
        <v>42.951627121565714</v>
      </c>
      <c r="I50" s="6">
        <v>45.164025795653934</v>
      </c>
      <c r="J50" s="6">
        <v>46.53598899635714</v>
      </c>
      <c r="K50" s="6">
        <v>49.15882062429133</v>
      </c>
      <c r="L50" s="6">
        <v>52.152874151648341</v>
      </c>
      <c r="M50" s="6">
        <v>55.08707346187623</v>
      </c>
    </row>
    <row r="51" spans="1:13" x14ac:dyDescent="0.25">
      <c r="A51" s="10" t="s">
        <v>42</v>
      </c>
      <c r="B51" s="10" t="s">
        <v>66</v>
      </c>
      <c r="C51" s="12" t="s">
        <v>70</v>
      </c>
      <c r="D51" s="6">
        <v>267.59903112225578</v>
      </c>
      <c r="E51" s="6">
        <v>258.93793176500492</v>
      </c>
      <c r="F51" s="6">
        <v>256.24927171427271</v>
      </c>
      <c r="G51" s="6">
        <v>266.73898407664797</v>
      </c>
      <c r="H51" s="6">
        <v>289.75279846512194</v>
      </c>
      <c r="I51" s="6">
        <v>318.90667932762477</v>
      </c>
      <c r="J51" s="6">
        <v>354.66645828611541</v>
      </c>
      <c r="K51" s="6">
        <v>397.25255204075722</v>
      </c>
      <c r="L51" s="6">
        <v>447.49869182621569</v>
      </c>
      <c r="M51" s="6">
        <v>488.71156747616908</v>
      </c>
    </row>
    <row r="52" spans="1:13" x14ac:dyDescent="0.25">
      <c r="A52" s="10" t="s">
        <v>42</v>
      </c>
      <c r="B52" s="10" t="s">
        <v>66</v>
      </c>
      <c r="C52" s="12" t="s">
        <v>71</v>
      </c>
      <c r="D52" s="6">
        <v>79.844854542335682</v>
      </c>
      <c r="E52" s="6">
        <v>133.02460175471384</v>
      </c>
      <c r="F52" s="6">
        <v>279.56317573247435</v>
      </c>
      <c r="G52" s="6">
        <v>471.26594462935719</v>
      </c>
      <c r="H52" s="6">
        <v>663.96992442083649</v>
      </c>
      <c r="I52" s="6">
        <v>805.29617977023611</v>
      </c>
      <c r="J52" s="6">
        <v>958.69456107812869</v>
      </c>
      <c r="K52" s="6">
        <v>1255.2359062922087</v>
      </c>
      <c r="L52" s="6">
        <v>1455.6290872101679</v>
      </c>
      <c r="M52" s="6">
        <v>1580.8188459483167</v>
      </c>
    </row>
    <row r="53" spans="1:13" x14ac:dyDescent="0.25">
      <c r="A53" s="10" t="s">
        <v>42</v>
      </c>
      <c r="B53" s="10" t="s">
        <v>66</v>
      </c>
      <c r="C53" s="12" t="s">
        <v>72</v>
      </c>
      <c r="D53" s="6">
        <v>46.362391984978629</v>
      </c>
      <c r="E53" s="6">
        <v>30.872924304231795</v>
      </c>
      <c r="F53" s="6">
        <v>38.217143009664063</v>
      </c>
      <c r="G53" s="6">
        <v>39.077398669553283</v>
      </c>
      <c r="H53" s="6">
        <v>36.642128649108585</v>
      </c>
      <c r="I53" s="6">
        <v>38.938700885513533</v>
      </c>
      <c r="J53" s="6">
        <v>43.673815780093683</v>
      </c>
      <c r="K53" s="6">
        <v>57.45105087000848</v>
      </c>
      <c r="L53" s="6">
        <v>68.690099356366375</v>
      </c>
      <c r="M53" s="6">
        <v>78.057614283426361</v>
      </c>
    </row>
    <row r="54" spans="1:13" x14ac:dyDescent="0.25">
      <c r="A54" s="10" t="s">
        <v>42</v>
      </c>
      <c r="B54" s="10" t="s">
        <v>66</v>
      </c>
      <c r="C54" s="12" t="s">
        <v>74</v>
      </c>
      <c r="D54" s="6">
        <v>0.5446267142549952</v>
      </c>
      <c r="E54" s="6">
        <v>27.316060811175149</v>
      </c>
      <c r="F54" s="6">
        <v>73.775344573642059</v>
      </c>
      <c r="G54" s="6">
        <v>156.85476849496021</v>
      </c>
      <c r="H54" s="6">
        <v>275.30607782984532</v>
      </c>
      <c r="I54" s="6">
        <v>426.40806604109446</v>
      </c>
      <c r="J54" s="6">
        <v>588.49090940305837</v>
      </c>
      <c r="K54" s="6">
        <v>748.88774460198283</v>
      </c>
      <c r="L54" s="6">
        <v>904.08663524199994</v>
      </c>
      <c r="M54" s="6">
        <v>1038.6542328542882</v>
      </c>
    </row>
    <row r="55" spans="1:13" x14ac:dyDescent="0.25">
      <c r="A55" s="10" t="s">
        <v>42</v>
      </c>
      <c r="B55" s="10" t="s">
        <v>66</v>
      </c>
      <c r="C55" s="12" t="s">
        <v>75</v>
      </c>
      <c r="D55" s="6">
        <v>18.057464594876215</v>
      </c>
      <c r="E55" s="6">
        <v>55.966310696328854</v>
      </c>
      <c r="F55" s="6">
        <v>126.21990832048189</v>
      </c>
      <c r="G55" s="6">
        <v>191.0243900592024</v>
      </c>
      <c r="H55" s="6">
        <v>238.4267247150222</v>
      </c>
      <c r="I55" s="6">
        <v>246.46072397590044</v>
      </c>
      <c r="J55" s="6">
        <v>251.38861931051886</v>
      </c>
      <c r="K55" s="6">
        <v>341.73709056846519</v>
      </c>
      <c r="L55" s="6">
        <v>433.50482445552598</v>
      </c>
      <c r="M55" s="6">
        <v>506.84164040335139</v>
      </c>
    </row>
    <row r="56" spans="1:13" x14ac:dyDescent="0.25">
      <c r="A56" s="10" t="s">
        <v>42</v>
      </c>
      <c r="B56" s="10" t="s">
        <v>76</v>
      </c>
      <c r="C56" s="12" t="s">
        <v>67</v>
      </c>
      <c r="D56" s="6">
        <v>72.350072433186682</v>
      </c>
      <c r="E56" s="6">
        <v>173.82095555360942</v>
      </c>
      <c r="F56" s="6">
        <v>234.89661990164862</v>
      </c>
      <c r="G56" s="6">
        <v>290.42567816588053</v>
      </c>
      <c r="H56" s="6">
        <v>340.8263871054944</v>
      </c>
      <c r="I56" s="6">
        <v>397.77487801815874</v>
      </c>
      <c r="J56" s="6">
        <v>465.80798517331232</v>
      </c>
      <c r="K56" s="6">
        <v>476.94810416887236</v>
      </c>
      <c r="L56" s="6">
        <v>506.44246418535516</v>
      </c>
      <c r="M56" s="6">
        <v>527.93417933648675</v>
      </c>
    </row>
    <row r="57" spans="1:13" x14ac:dyDescent="0.25">
      <c r="A57" s="10" t="s">
        <v>42</v>
      </c>
      <c r="B57" s="10" t="s">
        <v>76</v>
      </c>
      <c r="C57" s="12" t="s">
        <v>68</v>
      </c>
      <c r="D57" s="6">
        <v>120.56476933351301</v>
      </c>
      <c r="E57" s="6">
        <v>253.16704337858846</v>
      </c>
      <c r="F57" s="6">
        <v>356.00347810548743</v>
      </c>
      <c r="G57" s="6">
        <v>446.32482724996453</v>
      </c>
      <c r="H57" s="6">
        <v>542.02421712055138</v>
      </c>
      <c r="I57" s="6">
        <v>667.14299521353837</v>
      </c>
      <c r="J57" s="6">
        <v>821.12398459884071</v>
      </c>
      <c r="K57" s="6">
        <v>901.13931089667437</v>
      </c>
      <c r="L57" s="6">
        <v>1010.4317359328663</v>
      </c>
      <c r="M57" s="6">
        <v>1147.9736725669118</v>
      </c>
    </row>
    <row r="58" spans="1:13" x14ac:dyDescent="0.25">
      <c r="A58" s="10" t="s">
        <v>42</v>
      </c>
      <c r="B58" s="10" t="s">
        <v>76</v>
      </c>
      <c r="C58" s="12" t="s">
        <v>73</v>
      </c>
      <c r="D58" s="6">
        <v>549.26452555205105</v>
      </c>
      <c r="E58" s="6">
        <v>1135.8976196442106</v>
      </c>
      <c r="F58" s="6">
        <v>1555.2429340625731</v>
      </c>
      <c r="G58" s="6">
        <v>1894.4139007174088</v>
      </c>
      <c r="H58" s="6">
        <v>2168.8918975186266</v>
      </c>
      <c r="I58" s="6">
        <v>2141.6015380113686</v>
      </c>
      <c r="J58" s="6">
        <v>2016.3756236897882</v>
      </c>
      <c r="K58" s="6">
        <v>1952.0259785598469</v>
      </c>
      <c r="L58" s="6">
        <v>1920.3106970684232</v>
      </c>
      <c r="M58" s="6">
        <v>1979.5075714461184</v>
      </c>
    </row>
    <row r="59" spans="1:13" x14ac:dyDescent="0.25">
      <c r="A59" s="10" t="s">
        <v>42</v>
      </c>
      <c r="B59" s="10" t="s">
        <v>76</v>
      </c>
      <c r="C59" s="12" t="s">
        <v>69</v>
      </c>
      <c r="D59" s="6">
        <v>16.869399938248755</v>
      </c>
      <c r="E59" s="6">
        <v>144.89181522947126</v>
      </c>
      <c r="F59" s="6">
        <v>221.52623240601483</v>
      </c>
      <c r="G59" s="6">
        <v>260.23332220563975</v>
      </c>
      <c r="H59" s="6">
        <v>267.00335772366475</v>
      </c>
      <c r="I59" s="6">
        <v>269.24806918234685</v>
      </c>
      <c r="J59" s="6">
        <v>286.5461078359491</v>
      </c>
      <c r="K59" s="6">
        <v>308.91293827056541</v>
      </c>
      <c r="L59" s="6">
        <v>320.84995478101052</v>
      </c>
      <c r="M59" s="6">
        <v>326.81656362766074</v>
      </c>
    </row>
    <row r="60" spans="1:13" x14ac:dyDescent="0.25">
      <c r="A60" s="10" t="s">
        <v>42</v>
      </c>
      <c r="B60" s="10" t="s">
        <v>76</v>
      </c>
      <c r="C60" s="12" t="s">
        <v>70</v>
      </c>
      <c r="D60" s="6">
        <v>1246.9240802049733</v>
      </c>
      <c r="E60" s="6">
        <v>1195.0033307396495</v>
      </c>
      <c r="F60" s="6">
        <v>1170.6698660839293</v>
      </c>
      <c r="G60" s="6">
        <v>1194.0946544351609</v>
      </c>
      <c r="H60" s="6">
        <v>1261.2289761389279</v>
      </c>
      <c r="I60" s="6">
        <v>1352.8024964909032</v>
      </c>
      <c r="J60" s="6">
        <v>1464.9190335952467</v>
      </c>
      <c r="K60" s="6">
        <v>1597.4647982882113</v>
      </c>
      <c r="L60" s="6">
        <v>1751.1100290245151</v>
      </c>
      <c r="M60" s="6">
        <v>1869.8541914371258</v>
      </c>
    </row>
    <row r="61" spans="1:13" x14ac:dyDescent="0.25">
      <c r="A61" s="10" t="s">
        <v>42</v>
      </c>
      <c r="B61" s="10" t="s">
        <v>76</v>
      </c>
      <c r="C61" s="12" t="s">
        <v>71</v>
      </c>
      <c r="D61" s="6">
        <v>47.021832237902643</v>
      </c>
      <c r="E61" s="6">
        <v>63.698878229330219</v>
      </c>
      <c r="F61" s="6">
        <v>115.59447941433731</v>
      </c>
      <c r="G61" s="6">
        <v>209.39634136980183</v>
      </c>
      <c r="H61" s="6">
        <v>356.36782097010536</v>
      </c>
      <c r="I61" s="6">
        <v>534.37912964119994</v>
      </c>
      <c r="J61" s="6">
        <v>734.22878134875214</v>
      </c>
      <c r="K61" s="6">
        <v>968.40100468796675</v>
      </c>
      <c r="L61" s="6">
        <v>1178.4935509765464</v>
      </c>
      <c r="M61" s="6">
        <v>1350.750500575434</v>
      </c>
    </row>
    <row r="62" spans="1:13" x14ac:dyDescent="0.25">
      <c r="A62" s="10" t="s">
        <v>42</v>
      </c>
      <c r="B62" s="10" t="s">
        <v>76</v>
      </c>
      <c r="C62" s="12" t="s">
        <v>72</v>
      </c>
      <c r="D62" s="6">
        <v>317.45643930722611</v>
      </c>
      <c r="E62" s="6">
        <v>205.45166594673853</v>
      </c>
      <c r="F62" s="6">
        <v>210.95153976374885</v>
      </c>
      <c r="G62" s="6">
        <v>183.88403061762489</v>
      </c>
      <c r="H62" s="6">
        <v>168.936064640994</v>
      </c>
      <c r="I62" s="6">
        <v>197.92290099046437</v>
      </c>
      <c r="J62" s="6">
        <v>208.47028659217952</v>
      </c>
      <c r="K62" s="6">
        <v>240.88668791493853</v>
      </c>
      <c r="L62" s="6">
        <v>271.96645681430476</v>
      </c>
      <c r="M62" s="6">
        <v>296.2949837079982</v>
      </c>
    </row>
    <row r="63" spans="1:13" x14ac:dyDescent="0.25">
      <c r="A63" s="10" t="s">
        <v>42</v>
      </c>
      <c r="B63" s="10" t="s">
        <v>76</v>
      </c>
      <c r="C63" s="12" t="s">
        <v>74</v>
      </c>
      <c r="D63" s="6">
        <v>7.8635945706667945E-2</v>
      </c>
      <c r="E63" s="6">
        <v>59.863553339574707</v>
      </c>
      <c r="F63" s="6">
        <v>136.73184838255713</v>
      </c>
      <c r="G63" s="6">
        <v>270.97617200286078</v>
      </c>
      <c r="H63" s="6">
        <v>458.66302898461606</v>
      </c>
      <c r="I63" s="6">
        <v>703.32676718343646</v>
      </c>
      <c r="J63" s="6">
        <v>963.27936429152362</v>
      </c>
      <c r="K63" s="6">
        <v>1188.3057094258145</v>
      </c>
      <c r="L63" s="6">
        <v>1369.5537618458902</v>
      </c>
      <c r="M63" s="6">
        <v>1501.8439388238517</v>
      </c>
    </row>
    <row r="64" spans="1:13" x14ac:dyDescent="0.25">
      <c r="A64" s="10" t="s">
        <v>42</v>
      </c>
      <c r="B64" s="10" t="s">
        <v>76</v>
      </c>
      <c r="C64" s="12" t="s">
        <v>75</v>
      </c>
      <c r="D64" s="6">
        <v>7.6040201561521812</v>
      </c>
      <c r="E64" s="6">
        <v>82.463830184745731</v>
      </c>
      <c r="F64" s="6">
        <v>202.16207795552106</v>
      </c>
      <c r="G64" s="6">
        <v>358.4053241875406</v>
      </c>
      <c r="H64" s="6">
        <v>482.94669651576947</v>
      </c>
      <c r="I64" s="6">
        <v>616.15537902821495</v>
      </c>
      <c r="J64" s="6">
        <v>739.8593968264895</v>
      </c>
      <c r="K64" s="6">
        <v>874.09071392704061</v>
      </c>
      <c r="L64" s="6">
        <v>948.37996562682474</v>
      </c>
      <c r="M64" s="6">
        <v>987.82185155516049</v>
      </c>
    </row>
    <row r="65" spans="1:13" x14ac:dyDescent="0.25">
      <c r="A65" s="10" t="s">
        <v>42</v>
      </c>
      <c r="B65" s="10" t="s">
        <v>77</v>
      </c>
      <c r="C65" s="12" t="s">
        <v>67</v>
      </c>
      <c r="D65" s="6">
        <v>0.67783433097439105</v>
      </c>
      <c r="E65" s="6">
        <v>17.620850402016263</v>
      </c>
      <c r="F65" s="6">
        <v>40.836436222653383</v>
      </c>
      <c r="G65" s="6">
        <v>66.197561673825263</v>
      </c>
      <c r="H65" s="6">
        <v>100.79934020767412</v>
      </c>
      <c r="I65" s="6">
        <v>149.59849717588091</v>
      </c>
      <c r="J65" s="6">
        <v>208.86638790286142</v>
      </c>
      <c r="K65" s="6">
        <v>266.72223558497654</v>
      </c>
      <c r="L65" s="6">
        <v>323.46977152891196</v>
      </c>
      <c r="M65" s="6">
        <v>377.30216885644546</v>
      </c>
    </row>
    <row r="66" spans="1:13" x14ac:dyDescent="0.25">
      <c r="A66" s="10" t="s">
        <v>42</v>
      </c>
      <c r="B66" s="10" t="s">
        <v>77</v>
      </c>
      <c r="C66" s="12" t="s">
        <v>68</v>
      </c>
      <c r="D66" s="6">
        <v>237.99105374654826</v>
      </c>
      <c r="E66" s="6">
        <v>289.88183161551353</v>
      </c>
      <c r="F66" s="6">
        <v>326.88092612763268</v>
      </c>
      <c r="G66" s="6">
        <v>350.12009430920904</v>
      </c>
      <c r="H66" s="6">
        <v>392.42413233818462</v>
      </c>
      <c r="I66" s="6">
        <v>462.96953998410396</v>
      </c>
      <c r="J66" s="6">
        <v>556.34801059855329</v>
      </c>
      <c r="K66" s="6">
        <v>642.49074919602492</v>
      </c>
      <c r="L66" s="6">
        <v>755.37534009675926</v>
      </c>
      <c r="M66" s="6">
        <v>901.69045611721026</v>
      </c>
    </row>
    <row r="67" spans="1:13" x14ac:dyDescent="0.25">
      <c r="A67" s="10" t="s">
        <v>42</v>
      </c>
      <c r="B67" s="10" t="s">
        <v>77</v>
      </c>
      <c r="C67" s="12" t="s">
        <v>73</v>
      </c>
      <c r="D67" s="6">
        <v>601.83135700995376</v>
      </c>
      <c r="E67" s="6">
        <v>1033.2006717984366</v>
      </c>
      <c r="F67" s="6">
        <v>1244.0072200212833</v>
      </c>
      <c r="G67" s="6">
        <v>1385.1128505786189</v>
      </c>
      <c r="H67" s="6">
        <v>1510.5271028549439</v>
      </c>
      <c r="I67" s="6">
        <v>1514.4851757088124</v>
      </c>
      <c r="J67" s="6">
        <v>1528.7964197510487</v>
      </c>
      <c r="K67" s="6">
        <v>1569.5510962304477</v>
      </c>
      <c r="L67" s="6">
        <v>1641.500348547165</v>
      </c>
      <c r="M67" s="6">
        <v>1751.4869618058717</v>
      </c>
    </row>
    <row r="68" spans="1:13" x14ac:dyDescent="0.25">
      <c r="A68" s="10" t="s">
        <v>42</v>
      </c>
      <c r="B68" s="10" t="s">
        <v>77</v>
      </c>
      <c r="C68" s="12" t="s">
        <v>69</v>
      </c>
      <c r="D68" s="6">
        <v>1.1884295804412248</v>
      </c>
      <c r="E68" s="6">
        <v>20.069491758584903</v>
      </c>
      <c r="F68" s="6">
        <v>45.816401289691761</v>
      </c>
      <c r="G68" s="6">
        <v>52.742000885331564</v>
      </c>
      <c r="H68" s="6">
        <v>50.955152457937103</v>
      </c>
      <c r="I68" s="6">
        <v>46.84497884534548</v>
      </c>
      <c r="J68" s="6">
        <v>43.949341738499314</v>
      </c>
      <c r="K68" s="6">
        <v>42.019437874510125</v>
      </c>
      <c r="L68" s="6">
        <v>40.848346309552014</v>
      </c>
      <c r="M68" s="6">
        <v>40.253684653614492</v>
      </c>
    </row>
    <row r="69" spans="1:13" x14ac:dyDescent="0.25">
      <c r="A69" s="10" t="s">
        <v>42</v>
      </c>
      <c r="B69" s="10" t="s">
        <v>77</v>
      </c>
      <c r="C69" s="12" t="s">
        <v>70</v>
      </c>
      <c r="D69" s="6">
        <v>99.591129997195779</v>
      </c>
      <c r="E69" s="6">
        <v>108.29217106437687</v>
      </c>
      <c r="F69" s="6">
        <v>113.73946921615571</v>
      </c>
      <c r="G69" s="6">
        <v>126.44278988787718</v>
      </c>
      <c r="H69" s="6">
        <v>144.90960074285846</v>
      </c>
      <c r="I69" s="6">
        <v>162.40960082295555</v>
      </c>
      <c r="J69" s="6">
        <v>180.02785062771363</v>
      </c>
      <c r="K69" s="6">
        <v>198.67183273146344</v>
      </c>
      <c r="L69" s="6">
        <v>219.0300321833183</v>
      </c>
      <c r="M69" s="6">
        <v>228.63945811996487</v>
      </c>
    </row>
    <row r="70" spans="1:13" x14ac:dyDescent="0.25">
      <c r="A70" s="10" t="s">
        <v>42</v>
      </c>
      <c r="B70" s="10" t="s">
        <v>77</v>
      </c>
      <c r="C70" s="12" t="s">
        <v>71</v>
      </c>
      <c r="D70" s="6">
        <v>9.7748719552552537</v>
      </c>
      <c r="E70" s="6">
        <v>14.979423663798658</v>
      </c>
      <c r="F70" s="6">
        <v>105.66219138120169</v>
      </c>
      <c r="G70" s="6">
        <v>240.87465226807302</v>
      </c>
      <c r="H70" s="6">
        <v>359.97455156228239</v>
      </c>
      <c r="I70" s="6">
        <v>525.56574972703936</v>
      </c>
      <c r="J70" s="6">
        <v>729.44436747046188</v>
      </c>
      <c r="K70" s="6">
        <v>965.73208957636564</v>
      </c>
      <c r="L70" s="6">
        <v>1181.0695594092092</v>
      </c>
      <c r="M70" s="6">
        <v>1379.0076573730908</v>
      </c>
    </row>
    <row r="71" spans="1:13" x14ac:dyDescent="0.25">
      <c r="A71" s="10" t="s">
        <v>42</v>
      </c>
      <c r="B71" s="10" t="s">
        <v>77</v>
      </c>
      <c r="C71" s="12" t="s">
        <v>72</v>
      </c>
      <c r="D71" s="6">
        <v>296.20059981461412</v>
      </c>
      <c r="E71" s="6">
        <v>145.31746857197416</v>
      </c>
      <c r="F71" s="6">
        <v>133.48852852644623</v>
      </c>
      <c r="G71" s="6">
        <v>120.04436941251107</v>
      </c>
      <c r="H71" s="6">
        <v>127.52435367838329</v>
      </c>
      <c r="I71" s="6">
        <v>184.87355306686342</v>
      </c>
      <c r="J71" s="6">
        <v>212.87351810157708</v>
      </c>
      <c r="K71" s="6">
        <v>255.84538530363656</v>
      </c>
      <c r="L71" s="6">
        <v>307.56308336383296</v>
      </c>
      <c r="M71" s="6">
        <v>347.61020318017523</v>
      </c>
    </row>
    <row r="72" spans="1:13" x14ac:dyDescent="0.25">
      <c r="A72" s="10" t="s">
        <v>42</v>
      </c>
      <c r="B72" s="10" t="s">
        <v>77</v>
      </c>
      <c r="C72" s="12" t="s">
        <v>74</v>
      </c>
      <c r="D72" s="6">
        <v>7.7648880451973018E-2</v>
      </c>
      <c r="E72" s="6">
        <v>41.733484086564779</v>
      </c>
      <c r="F72" s="6">
        <v>83.396410805707362</v>
      </c>
      <c r="G72" s="6">
        <v>160.15422432573831</v>
      </c>
      <c r="H72" s="6">
        <v>286.30232841776586</v>
      </c>
      <c r="I72" s="6">
        <v>473.27542908881662</v>
      </c>
      <c r="J72" s="6">
        <v>696.54579783606903</v>
      </c>
      <c r="K72" s="6">
        <v>894.83594509455509</v>
      </c>
      <c r="L72" s="6">
        <v>1067.717956073509</v>
      </c>
      <c r="M72" s="6">
        <v>1208.2787896243165</v>
      </c>
    </row>
    <row r="73" spans="1:13" x14ac:dyDescent="0.25">
      <c r="A73" s="10" t="s">
        <v>42</v>
      </c>
      <c r="B73" s="10" t="s">
        <v>77</v>
      </c>
      <c r="C73" s="12" t="s">
        <v>75</v>
      </c>
      <c r="D73" s="6">
        <v>2.1109498965184792</v>
      </c>
      <c r="E73" s="6">
        <v>27.473616408606777</v>
      </c>
      <c r="F73" s="6">
        <v>91.548240217613625</v>
      </c>
      <c r="G73" s="6">
        <v>176.0965208276323</v>
      </c>
      <c r="H73" s="6">
        <v>272.15704090870497</v>
      </c>
      <c r="I73" s="6">
        <v>395.33210993249514</v>
      </c>
      <c r="J73" s="6">
        <v>526.30685018393501</v>
      </c>
      <c r="K73" s="6">
        <v>641.06346927638822</v>
      </c>
      <c r="L73" s="6">
        <v>713.06587384973295</v>
      </c>
      <c r="M73" s="6">
        <v>758.55033551935719</v>
      </c>
    </row>
    <row r="74" spans="1:13" x14ac:dyDescent="0.25">
      <c r="A74" s="10" t="s">
        <v>42</v>
      </c>
      <c r="B74" s="10" t="s">
        <v>78</v>
      </c>
      <c r="C74" s="12" t="s">
        <v>67</v>
      </c>
      <c r="D74" s="6">
        <v>130.40036522211545</v>
      </c>
      <c r="E74" s="6">
        <v>116.62897540510853</v>
      </c>
      <c r="F74" s="6">
        <v>137.94766239619213</v>
      </c>
      <c r="G74" s="6">
        <v>173.14885135666617</v>
      </c>
      <c r="H74" s="6">
        <v>215.48077611423113</v>
      </c>
      <c r="I74" s="6">
        <v>243.454055576261</v>
      </c>
      <c r="J74" s="6">
        <v>287.24198731273157</v>
      </c>
      <c r="K74" s="6">
        <v>326.18732196057999</v>
      </c>
      <c r="L74" s="6">
        <v>361.88593149748317</v>
      </c>
      <c r="M74" s="6">
        <v>395.50485237462459</v>
      </c>
    </row>
    <row r="75" spans="1:13" x14ac:dyDescent="0.25">
      <c r="A75" s="10" t="s">
        <v>42</v>
      </c>
      <c r="B75" s="10" t="s">
        <v>78</v>
      </c>
      <c r="C75" s="12" t="s">
        <v>68</v>
      </c>
      <c r="D75" s="6">
        <v>3120.1946984440601</v>
      </c>
      <c r="E75" s="6">
        <v>3711.5587695201675</v>
      </c>
      <c r="F75" s="6">
        <v>3803.9082726711472</v>
      </c>
      <c r="G75" s="6">
        <v>3820.7870594788278</v>
      </c>
      <c r="H75" s="6">
        <v>3968.7838898484051</v>
      </c>
      <c r="I75" s="6">
        <v>4203.2189407996784</v>
      </c>
      <c r="J75" s="6">
        <v>4514.1212313067963</v>
      </c>
      <c r="K75" s="6">
        <v>4488.9999824653332</v>
      </c>
      <c r="L75" s="6">
        <v>4673.949690080447</v>
      </c>
      <c r="M75" s="6">
        <v>4780.6950787648884</v>
      </c>
    </row>
    <row r="76" spans="1:13" x14ac:dyDescent="0.25">
      <c r="A76" s="10" t="s">
        <v>42</v>
      </c>
      <c r="B76" s="10" t="s">
        <v>78</v>
      </c>
      <c r="C76" s="12" t="s">
        <v>73</v>
      </c>
      <c r="D76" s="6">
        <v>1946.1157308617674</v>
      </c>
      <c r="E76" s="6">
        <v>2225.900600575204</v>
      </c>
      <c r="F76" s="6">
        <v>2365.0413415405919</v>
      </c>
      <c r="G76" s="6">
        <v>2486.7360208548744</v>
      </c>
      <c r="H76" s="6">
        <v>2635.1291703372303</v>
      </c>
      <c r="I76" s="6">
        <v>2363.0365155466652</v>
      </c>
      <c r="J76" s="6">
        <v>2076.3778678771819</v>
      </c>
      <c r="K76" s="6">
        <v>2110.6463139993461</v>
      </c>
      <c r="L76" s="6">
        <v>1954.6310263685732</v>
      </c>
      <c r="M76" s="6">
        <v>1939.992548734625</v>
      </c>
    </row>
    <row r="77" spans="1:13" x14ac:dyDescent="0.25">
      <c r="A77" s="10" t="s">
        <v>42</v>
      </c>
      <c r="B77" s="10" t="s">
        <v>78</v>
      </c>
      <c r="C77" s="12" t="s">
        <v>69</v>
      </c>
      <c r="D77" s="6">
        <v>31.402577172144277</v>
      </c>
      <c r="E77" s="6">
        <v>153.19074890361225</v>
      </c>
      <c r="F77" s="6">
        <v>220.16849621503459</v>
      </c>
      <c r="G77" s="6">
        <v>250.43383716746399</v>
      </c>
      <c r="H77" s="6">
        <v>266.74594187925936</v>
      </c>
      <c r="I77" s="6">
        <v>271.26792354040407</v>
      </c>
      <c r="J77" s="6">
        <v>275.91472755066962</v>
      </c>
      <c r="K77" s="6">
        <v>288.42492506223999</v>
      </c>
      <c r="L77" s="6">
        <v>294.26451982000538</v>
      </c>
      <c r="M77" s="6">
        <v>301.37447858140007</v>
      </c>
    </row>
    <row r="78" spans="1:13" x14ac:dyDescent="0.25">
      <c r="A78" s="10" t="s">
        <v>42</v>
      </c>
      <c r="B78" s="10" t="s">
        <v>78</v>
      </c>
      <c r="C78" s="12" t="s">
        <v>70</v>
      </c>
      <c r="D78" s="6">
        <v>1175.0147106071283</v>
      </c>
      <c r="E78" s="6">
        <v>1129.9788807447799</v>
      </c>
      <c r="F78" s="6">
        <v>1098.7948923887786</v>
      </c>
      <c r="G78" s="6">
        <v>1089.4169127743794</v>
      </c>
      <c r="H78" s="6">
        <v>1098.9595458181509</v>
      </c>
      <c r="I78" s="6">
        <v>1114.0225664378825</v>
      </c>
      <c r="J78" s="6">
        <v>1137.5884574470051</v>
      </c>
      <c r="K78" s="6">
        <v>1170.4124275559159</v>
      </c>
      <c r="L78" s="6">
        <v>1213.1813029347436</v>
      </c>
      <c r="M78" s="6">
        <v>1251.6738601092229</v>
      </c>
    </row>
    <row r="79" spans="1:13" x14ac:dyDescent="0.25">
      <c r="A79" s="10" t="s">
        <v>42</v>
      </c>
      <c r="B79" s="10" t="s">
        <v>78</v>
      </c>
      <c r="C79" s="12" t="s">
        <v>71</v>
      </c>
      <c r="D79" s="6">
        <v>1921.3617216392252</v>
      </c>
      <c r="E79" s="6">
        <v>2214.268788317956</v>
      </c>
      <c r="F79" s="6">
        <v>2445.6074206133853</v>
      </c>
      <c r="G79" s="6">
        <v>2744.8658882010209</v>
      </c>
      <c r="H79" s="6">
        <v>3108.9684046184943</v>
      </c>
      <c r="I79" s="6">
        <v>3422.2863599045204</v>
      </c>
      <c r="J79" s="6">
        <v>3766.614784738606</v>
      </c>
      <c r="K79" s="6">
        <v>3997.1348764939266</v>
      </c>
      <c r="L79" s="6">
        <v>4056.2896824784275</v>
      </c>
      <c r="M79" s="6">
        <v>3925.1924709101527</v>
      </c>
    </row>
    <row r="80" spans="1:13" x14ac:dyDescent="0.25">
      <c r="A80" s="10" t="s">
        <v>42</v>
      </c>
      <c r="B80" s="10" t="s">
        <v>78</v>
      </c>
      <c r="C80" s="12" t="s">
        <v>72</v>
      </c>
      <c r="D80" s="6">
        <v>192.80263081470093</v>
      </c>
      <c r="E80" s="6">
        <v>32.660801396830124</v>
      </c>
      <c r="F80" s="6">
        <v>20.541258373038023</v>
      </c>
      <c r="G80" s="6">
        <v>24.751181352537941</v>
      </c>
      <c r="H80" s="6">
        <v>25.944542856442766</v>
      </c>
      <c r="I80" s="6">
        <v>23.219569997992249</v>
      </c>
      <c r="J80" s="6">
        <v>25.217994289841979</v>
      </c>
      <c r="K80" s="6">
        <v>36.053148255835069</v>
      </c>
      <c r="L80" s="6">
        <v>30.594695990082698</v>
      </c>
      <c r="M80" s="6">
        <v>34.274494653803146</v>
      </c>
    </row>
    <row r="81" spans="1:13" x14ac:dyDescent="0.25">
      <c r="A81" s="10" t="s">
        <v>42</v>
      </c>
      <c r="B81" s="10" t="s">
        <v>78</v>
      </c>
      <c r="C81" s="12" t="s">
        <v>74</v>
      </c>
      <c r="D81" s="6">
        <v>26.75279024323574</v>
      </c>
      <c r="E81" s="6">
        <v>159.529898465278</v>
      </c>
      <c r="F81" s="6">
        <v>209.61851855589933</v>
      </c>
      <c r="G81" s="6">
        <v>281.78106124512703</v>
      </c>
      <c r="H81" s="6">
        <v>348.52031790942601</v>
      </c>
      <c r="I81" s="6">
        <v>518.10174664720887</v>
      </c>
      <c r="J81" s="6">
        <v>684.53893610015848</v>
      </c>
      <c r="K81" s="6">
        <v>823.76408743875129</v>
      </c>
      <c r="L81" s="6">
        <v>919.69272023047995</v>
      </c>
      <c r="M81" s="6">
        <v>992.26568705048601</v>
      </c>
    </row>
    <row r="82" spans="1:13" x14ac:dyDescent="0.25">
      <c r="A82" s="10" t="s">
        <v>42</v>
      </c>
      <c r="B82" s="10" t="s">
        <v>78</v>
      </c>
      <c r="C82" s="12" t="s">
        <v>75</v>
      </c>
      <c r="D82" s="6">
        <v>229.02621567300915</v>
      </c>
      <c r="E82" s="6">
        <v>845.81793035150986</v>
      </c>
      <c r="F82" s="6">
        <v>1199.9132598462234</v>
      </c>
      <c r="G82" s="6">
        <v>1432.7691690025131</v>
      </c>
      <c r="H82" s="6">
        <v>1373.3598313332022</v>
      </c>
      <c r="I82" s="6">
        <v>1392.4033141868247</v>
      </c>
      <c r="J82" s="6">
        <v>1305.5928268623334</v>
      </c>
      <c r="K82" s="6">
        <v>1322.5508706389576</v>
      </c>
      <c r="L82" s="6">
        <v>1385.0487061513513</v>
      </c>
      <c r="M82" s="6">
        <v>1497.6077035580249</v>
      </c>
    </row>
    <row r="83" spans="1:13" x14ac:dyDescent="0.25">
      <c r="A83" s="10" t="s">
        <v>42</v>
      </c>
      <c r="B83" s="10" t="s">
        <v>79</v>
      </c>
      <c r="C83" s="12" t="s">
        <v>67</v>
      </c>
      <c r="D83" s="6">
        <v>0</v>
      </c>
      <c r="E83" s="6">
        <v>15.718354199269463</v>
      </c>
      <c r="F83" s="6">
        <v>33.738544605641415</v>
      </c>
      <c r="G83" s="6">
        <v>55.941722706979469</v>
      </c>
      <c r="H83" s="6">
        <v>80.05306667098121</v>
      </c>
      <c r="I83" s="6">
        <v>154.93507600362815</v>
      </c>
      <c r="J83" s="6">
        <v>187.32068436960162</v>
      </c>
      <c r="K83" s="6">
        <v>252.80556352663496</v>
      </c>
      <c r="L83" s="6">
        <v>306.25392055543529</v>
      </c>
      <c r="M83" s="6">
        <v>339.5436571188169</v>
      </c>
    </row>
    <row r="84" spans="1:13" x14ac:dyDescent="0.25">
      <c r="A84" s="10" t="s">
        <v>42</v>
      </c>
      <c r="B84" s="10" t="s">
        <v>79</v>
      </c>
      <c r="C84" s="12" t="s">
        <v>68</v>
      </c>
      <c r="D84" s="6">
        <v>1766.3165067780806</v>
      </c>
      <c r="E84" s="6">
        <v>2078.8094320676246</v>
      </c>
      <c r="F84" s="6">
        <v>1972.6812805792715</v>
      </c>
      <c r="G84" s="6">
        <v>1697.0441561848206</v>
      </c>
      <c r="H84" s="6">
        <v>1409.5709640641314</v>
      </c>
      <c r="I84" s="6">
        <v>1366.0461146704577</v>
      </c>
      <c r="J84" s="6">
        <v>1319.9427423606578</v>
      </c>
      <c r="K84" s="6">
        <v>990.84242446928238</v>
      </c>
      <c r="L84" s="6">
        <v>1038.0077839430071</v>
      </c>
      <c r="M84" s="6">
        <v>1117.2504400306323</v>
      </c>
    </row>
    <row r="85" spans="1:13" x14ac:dyDescent="0.25">
      <c r="A85" s="10" t="s">
        <v>42</v>
      </c>
      <c r="B85" s="10" t="s">
        <v>79</v>
      </c>
      <c r="C85" s="12" t="s">
        <v>73</v>
      </c>
      <c r="D85" s="6">
        <v>4459.5230252918345</v>
      </c>
      <c r="E85" s="6">
        <v>5876.6218575791954</v>
      </c>
      <c r="F85" s="6">
        <v>5952.9863180339362</v>
      </c>
      <c r="G85" s="6">
        <v>5538.8596656059844</v>
      </c>
      <c r="H85" s="6">
        <v>4983.3710532048462</v>
      </c>
      <c r="I85" s="6">
        <v>3328.6890227666386</v>
      </c>
      <c r="J85" s="6">
        <v>2447.838063525222</v>
      </c>
      <c r="K85" s="6">
        <v>2355.4565537228832</v>
      </c>
      <c r="L85" s="6">
        <v>2312.346327690831</v>
      </c>
      <c r="M85" s="6">
        <v>2343.6007540229157</v>
      </c>
    </row>
    <row r="86" spans="1:13" x14ac:dyDescent="0.25">
      <c r="A86" s="10" t="s">
        <v>42</v>
      </c>
      <c r="B86" s="10" t="s">
        <v>79</v>
      </c>
      <c r="C86" s="12" t="s">
        <v>69</v>
      </c>
      <c r="D86" s="6">
        <v>2.2630598013197534</v>
      </c>
      <c r="E86" s="6">
        <v>50.475783654160864</v>
      </c>
      <c r="F86" s="6">
        <v>146.72001739976224</v>
      </c>
      <c r="G86" s="6">
        <v>213.87202188733559</v>
      </c>
      <c r="H86" s="6">
        <v>242.54273476748901</v>
      </c>
      <c r="I86" s="6">
        <v>296.0286625951735</v>
      </c>
      <c r="J86" s="6">
        <v>304.00570018163006</v>
      </c>
      <c r="K86" s="6">
        <v>329.62520686025687</v>
      </c>
      <c r="L86" s="6">
        <v>340.43518167590514</v>
      </c>
      <c r="M86" s="6">
        <v>333.61762096062199</v>
      </c>
    </row>
    <row r="87" spans="1:13" x14ac:dyDescent="0.25">
      <c r="A87" s="10" t="s">
        <v>42</v>
      </c>
      <c r="B87" s="10" t="s">
        <v>79</v>
      </c>
      <c r="C87" s="12" t="s">
        <v>70</v>
      </c>
      <c r="D87" s="6">
        <v>1016.8394720090374</v>
      </c>
      <c r="E87" s="6">
        <v>1127.050176960641</v>
      </c>
      <c r="F87" s="6">
        <v>1252.3168563709064</v>
      </c>
      <c r="G87" s="6">
        <v>1391.3517707238034</v>
      </c>
      <c r="H87" s="6">
        <v>1543.6664056365253</v>
      </c>
      <c r="I87" s="6">
        <v>1712.4583063693212</v>
      </c>
      <c r="J87" s="6">
        <v>1898.9577925509475</v>
      </c>
      <c r="K87" s="6">
        <v>2107.5158338155625</v>
      </c>
      <c r="L87" s="6">
        <v>2340.7160226427877</v>
      </c>
      <c r="M87" s="6">
        <v>2511.5613707423431</v>
      </c>
    </row>
    <row r="88" spans="1:13" x14ac:dyDescent="0.25">
      <c r="A88" s="10" t="s">
        <v>42</v>
      </c>
      <c r="B88" s="10" t="s">
        <v>79</v>
      </c>
      <c r="C88" s="12" t="s">
        <v>71</v>
      </c>
      <c r="D88" s="6">
        <v>774.89145477693296</v>
      </c>
      <c r="E88" s="6">
        <v>1666.6074844881234</v>
      </c>
      <c r="F88" s="6">
        <v>2321.9934629460718</v>
      </c>
      <c r="G88" s="6">
        <v>2871.4587840311656</v>
      </c>
      <c r="H88" s="6">
        <v>3265.3449884715283</v>
      </c>
      <c r="I88" s="6">
        <v>4158.5466617099401</v>
      </c>
      <c r="J88" s="6">
        <v>4781.4468699679819</v>
      </c>
      <c r="K88" s="6">
        <v>4749.2648355333604</v>
      </c>
      <c r="L88" s="6">
        <v>4751.6905974082192</v>
      </c>
      <c r="M88" s="6">
        <v>4664.7984042963126</v>
      </c>
    </row>
    <row r="89" spans="1:13" x14ac:dyDescent="0.25">
      <c r="A89" s="10" t="s">
        <v>42</v>
      </c>
      <c r="B89" s="10" t="s">
        <v>79</v>
      </c>
      <c r="C89" s="12" t="s">
        <v>72</v>
      </c>
      <c r="D89" s="6">
        <v>60.580383472600772</v>
      </c>
      <c r="E89" s="6">
        <v>10.683001338005734</v>
      </c>
      <c r="F89" s="6">
        <v>6.830137892143088</v>
      </c>
      <c r="G89" s="6">
        <v>5.4258677753262203</v>
      </c>
      <c r="H89" s="6">
        <v>4.4588933676771338</v>
      </c>
      <c r="I89" s="6">
        <v>11.787164795611334</v>
      </c>
      <c r="J89" s="6">
        <v>6.3727872579191143</v>
      </c>
      <c r="K89" s="6">
        <v>8.4895608073195525</v>
      </c>
      <c r="L89" s="6">
        <v>11.604443729942876</v>
      </c>
      <c r="M89" s="6">
        <v>10.57190095798803</v>
      </c>
    </row>
    <row r="90" spans="1:13" x14ac:dyDescent="0.25">
      <c r="A90" s="10" t="s">
        <v>42</v>
      </c>
      <c r="B90" s="10" t="s">
        <v>79</v>
      </c>
      <c r="C90" s="12" t="s">
        <v>74</v>
      </c>
      <c r="D90" s="6">
        <v>0</v>
      </c>
      <c r="E90" s="6">
        <v>47.754765507730845</v>
      </c>
      <c r="F90" s="6">
        <v>96.76563552404626</v>
      </c>
      <c r="G90" s="6">
        <v>168.04323703264785</v>
      </c>
      <c r="H90" s="6">
        <v>227.14681020476846</v>
      </c>
      <c r="I90" s="6">
        <v>380.56396216651109</v>
      </c>
      <c r="J90" s="6">
        <v>501.00559281340065</v>
      </c>
      <c r="K90" s="6">
        <v>650.56876696769905</v>
      </c>
      <c r="L90" s="6">
        <v>697.58665204359158</v>
      </c>
      <c r="M90" s="6">
        <v>751.60695851092373</v>
      </c>
    </row>
    <row r="91" spans="1:13" x14ac:dyDescent="0.25">
      <c r="A91" s="10" t="s">
        <v>42</v>
      </c>
      <c r="B91" s="10" t="s">
        <v>79</v>
      </c>
      <c r="C91" s="12" t="s">
        <v>75</v>
      </c>
      <c r="D91" s="6">
        <v>5.3779228231243724E-2</v>
      </c>
      <c r="E91" s="6">
        <v>26.488875507425366</v>
      </c>
      <c r="F91" s="6">
        <v>137.327112767751</v>
      </c>
      <c r="G91" s="6">
        <v>306.26196533147737</v>
      </c>
      <c r="H91" s="6">
        <v>475.98365056606866</v>
      </c>
      <c r="I91" s="6">
        <v>855.72684748515155</v>
      </c>
      <c r="J91" s="6">
        <v>1076.9863416825426</v>
      </c>
      <c r="K91" s="6">
        <v>1459.5518049574653</v>
      </c>
      <c r="L91" s="6">
        <v>1458.7823734977744</v>
      </c>
      <c r="M91" s="6">
        <v>1503.8422174540153</v>
      </c>
    </row>
    <row r="92" spans="1:13" x14ac:dyDescent="0.25">
      <c r="A92" s="10" t="s">
        <v>62</v>
      </c>
      <c r="B92" s="10" t="s">
        <v>66</v>
      </c>
      <c r="C92" s="12" t="s">
        <v>67</v>
      </c>
      <c r="D92" s="6">
        <v>6.324724090272837</v>
      </c>
      <c r="E92" s="6">
        <v>24.735243283579521</v>
      </c>
      <c r="F92" s="6">
        <v>48.228739718933284</v>
      </c>
      <c r="G92" s="6">
        <v>69.026866244635826</v>
      </c>
      <c r="H92" s="6">
        <v>86.962510122944636</v>
      </c>
      <c r="I92" s="6">
        <v>101.30209539414302</v>
      </c>
      <c r="J92" s="6">
        <v>120.73274525324533</v>
      </c>
      <c r="K92" s="6">
        <v>149.4464204375995</v>
      </c>
      <c r="L92" s="6">
        <v>165.28716897665566</v>
      </c>
      <c r="M92" s="6">
        <v>174.57140459502904</v>
      </c>
    </row>
    <row r="93" spans="1:13" x14ac:dyDescent="0.25">
      <c r="A93" s="10" t="s">
        <v>62</v>
      </c>
      <c r="B93" s="10" t="s">
        <v>66</v>
      </c>
      <c r="C93" s="12" t="s">
        <v>68</v>
      </c>
      <c r="D93" s="6">
        <v>1206.2433706055713</v>
      </c>
      <c r="E93" s="6">
        <v>1800.0749263642535</v>
      </c>
      <c r="F93" s="6">
        <v>2175.3082612259232</v>
      </c>
      <c r="G93" s="6">
        <v>2320.5828156756838</v>
      </c>
      <c r="H93" s="6">
        <v>2420.296245321364</v>
      </c>
      <c r="I93" s="6">
        <v>2432.5407754007392</v>
      </c>
      <c r="J93" s="6">
        <v>2522.1147110836541</v>
      </c>
      <c r="K93" s="6">
        <v>2515.1049039272493</v>
      </c>
      <c r="L93" s="6">
        <v>2514.8962458947885</v>
      </c>
      <c r="M93" s="6">
        <v>2568.9679753709411</v>
      </c>
    </row>
    <row r="94" spans="1:13" x14ac:dyDescent="0.25">
      <c r="A94" s="10" t="s">
        <v>62</v>
      </c>
      <c r="B94" s="10" t="s">
        <v>66</v>
      </c>
      <c r="C94" s="12" t="s">
        <v>73</v>
      </c>
      <c r="D94" s="6">
        <v>206.21944657124536</v>
      </c>
      <c r="E94" s="6">
        <v>366.88619370751002</v>
      </c>
      <c r="F94" s="6">
        <v>500.59125940364345</v>
      </c>
      <c r="G94" s="6">
        <v>581.7077853965983</v>
      </c>
      <c r="H94" s="6">
        <v>632.92121802189934</v>
      </c>
      <c r="I94" s="6">
        <v>596.90810294433845</v>
      </c>
      <c r="J94" s="6">
        <v>542.37461704236841</v>
      </c>
      <c r="K94" s="6">
        <v>566.84310336931765</v>
      </c>
      <c r="L94" s="6">
        <v>598.80803496549663</v>
      </c>
      <c r="M94" s="6">
        <v>667.26904533309482</v>
      </c>
    </row>
    <row r="95" spans="1:13" x14ac:dyDescent="0.25">
      <c r="A95" s="10" t="s">
        <v>62</v>
      </c>
      <c r="B95" s="10" t="s">
        <v>66</v>
      </c>
      <c r="C95" s="12" t="s">
        <v>69</v>
      </c>
      <c r="D95" s="6">
        <v>5.2859957759876126</v>
      </c>
      <c r="E95" s="6">
        <v>24.130385037045134</v>
      </c>
      <c r="F95" s="6">
        <v>32.227649445598104</v>
      </c>
      <c r="G95" s="6">
        <v>33.923194467912609</v>
      </c>
      <c r="H95" s="6">
        <v>35.908174755671176</v>
      </c>
      <c r="I95" s="6">
        <v>36.860842523564976</v>
      </c>
      <c r="J95" s="6">
        <v>36.648102048817883</v>
      </c>
      <c r="K95" s="6">
        <v>36.484392762320041</v>
      </c>
      <c r="L95" s="6">
        <v>35.885007163385495</v>
      </c>
      <c r="M95" s="6">
        <v>34.74078284741114</v>
      </c>
    </row>
    <row r="96" spans="1:13" x14ac:dyDescent="0.25">
      <c r="A96" s="10" t="s">
        <v>62</v>
      </c>
      <c r="B96" s="10" t="s">
        <v>66</v>
      </c>
      <c r="C96" s="12" t="s">
        <v>70</v>
      </c>
      <c r="D96" s="6">
        <v>267.59903112225578</v>
      </c>
      <c r="E96" s="6">
        <v>255.86445215279372</v>
      </c>
      <c r="F96" s="6">
        <v>247.42931701141956</v>
      </c>
      <c r="G96" s="6">
        <v>250.92203745898613</v>
      </c>
      <c r="H96" s="6">
        <v>262.9757762489694</v>
      </c>
      <c r="I96" s="6">
        <v>276.74731051042232</v>
      </c>
      <c r="J96" s="6">
        <v>291.59930130385834</v>
      </c>
      <c r="K96" s="6">
        <v>305.96434404849549</v>
      </c>
      <c r="L96" s="6">
        <v>319.15588596983349</v>
      </c>
      <c r="M96" s="6">
        <v>320.50651936825261</v>
      </c>
    </row>
    <row r="97" spans="1:13" x14ac:dyDescent="0.25">
      <c r="A97" s="10" t="s">
        <v>62</v>
      </c>
      <c r="B97" s="10" t="s">
        <v>66</v>
      </c>
      <c r="C97" s="12" t="s">
        <v>71</v>
      </c>
      <c r="D97" s="6">
        <v>79.844854542335682</v>
      </c>
      <c r="E97" s="6">
        <v>67.591809486908076</v>
      </c>
      <c r="F97" s="6">
        <v>59.135275025558819</v>
      </c>
      <c r="G97" s="6">
        <v>48.960404644086573</v>
      </c>
      <c r="H97" s="6">
        <v>40.538455632569807</v>
      </c>
      <c r="I97" s="6">
        <v>34.848575412684617</v>
      </c>
      <c r="J97" s="6">
        <v>32.708905556340362</v>
      </c>
      <c r="K97" s="6">
        <v>43.924195119051376</v>
      </c>
      <c r="L97" s="6">
        <v>50.575241208876513</v>
      </c>
      <c r="M97" s="6">
        <v>54.871881239011458</v>
      </c>
    </row>
    <row r="98" spans="1:13" x14ac:dyDescent="0.25">
      <c r="A98" s="10" t="s">
        <v>62</v>
      </c>
      <c r="B98" s="10" t="s">
        <v>66</v>
      </c>
      <c r="C98" s="12" t="s">
        <v>72</v>
      </c>
      <c r="D98" s="6">
        <v>46.362391984978629</v>
      </c>
      <c r="E98" s="6">
        <v>31.838113955469019</v>
      </c>
      <c r="F98" s="6">
        <v>33.856607722731439</v>
      </c>
      <c r="G98" s="6">
        <v>31.175091812675355</v>
      </c>
      <c r="H98" s="6">
        <v>29.186287607836029</v>
      </c>
      <c r="I98" s="6">
        <v>31.832834201210741</v>
      </c>
      <c r="J98" s="6">
        <v>37.771625731092207</v>
      </c>
      <c r="K98" s="6">
        <v>52.070317263312077</v>
      </c>
      <c r="L98" s="6">
        <v>58.778987908897356</v>
      </c>
      <c r="M98" s="6">
        <v>63.018994022078992</v>
      </c>
    </row>
    <row r="99" spans="1:13" x14ac:dyDescent="0.25">
      <c r="A99" s="10" t="s">
        <v>62</v>
      </c>
      <c r="B99" s="10" t="s">
        <v>66</v>
      </c>
      <c r="C99" s="12" t="s">
        <v>74</v>
      </c>
      <c r="D99" s="6">
        <v>0.5446267142549952</v>
      </c>
      <c r="E99" s="6">
        <v>22.635219823474532</v>
      </c>
      <c r="F99" s="6">
        <v>51.036618237428691</v>
      </c>
      <c r="G99" s="6">
        <v>87.063665304532009</v>
      </c>
      <c r="H99" s="6">
        <v>122.88327081191306</v>
      </c>
      <c r="I99" s="6">
        <v>157.43183183924475</v>
      </c>
      <c r="J99" s="6">
        <v>186.20596707019743</v>
      </c>
      <c r="K99" s="6">
        <v>208.424835927234</v>
      </c>
      <c r="L99" s="6">
        <v>223.17891250731608</v>
      </c>
      <c r="M99" s="6">
        <v>223.50283794401321</v>
      </c>
    </row>
    <row r="100" spans="1:13" x14ac:dyDescent="0.25">
      <c r="A100" s="10" t="s">
        <v>62</v>
      </c>
      <c r="B100" s="10" t="s">
        <v>66</v>
      </c>
      <c r="C100" s="12" t="s">
        <v>75</v>
      </c>
      <c r="D100" s="6">
        <v>18.057464594876215</v>
      </c>
      <c r="E100" s="6">
        <v>51.253681949388351</v>
      </c>
      <c r="F100" s="6">
        <v>99.692483269326047</v>
      </c>
      <c r="G100" s="6">
        <v>129.42072609221066</v>
      </c>
      <c r="H100" s="6">
        <v>142.71651300578765</v>
      </c>
      <c r="I100" s="6">
        <v>128.48967019792275</v>
      </c>
      <c r="J100" s="6">
        <v>125.58081812472686</v>
      </c>
      <c r="K100" s="6">
        <v>175.93226985320618</v>
      </c>
      <c r="L100" s="6">
        <v>212.81140570268605</v>
      </c>
      <c r="M100" s="6">
        <v>226.76970425412432</v>
      </c>
    </row>
    <row r="101" spans="1:13" x14ac:dyDescent="0.25">
      <c r="A101" s="10" t="s">
        <v>62</v>
      </c>
      <c r="B101" s="10" t="s">
        <v>76</v>
      </c>
      <c r="C101" s="12" t="s">
        <v>67</v>
      </c>
      <c r="D101" s="6">
        <v>72.350072433186682</v>
      </c>
      <c r="E101" s="6">
        <v>171.71252946320863</v>
      </c>
      <c r="F101" s="6">
        <v>195.53408669113693</v>
      </c>
      <c r="G101" s="6">
        <v>213.31374830538053</v>
      </c>
      <c r="H101" s="6">
        <v>232.53014989965757</v>
      </c>
      <c r="I101" s="6">
        <v>267.78949889986217</v>
      </c>
      <c r="J101" s="6">
        <v>307.54262062306776</v>
      </c>
      <c r="K101" s="6">
        <v>294.17701588741545</v>
      </c>
      <c r="L101" s="6">
        <v>306.40959278911282</v>
      </c>
      <c r="M101" s="6">
        <v>318.18255549254354</v>
      </c>
    </row>
    <row r="102" spans="1:13" x14ac:dyDescent="0.25">
      <c r="A102" s="10" t="s">
        <v>62</v>
      </c>
      <c r="B102" s="10" t="s">
        <v>76</v>
      </c>
      <c r="C102" s="12" t="s">
        <v>68</v>
      </c>
      <c r="D102" s="6">
        <v>120.56476933351301</v>
      </c>
      <c r="E102" s="6">
        <v>255.75997686078898</v>
      </c>
      <c r="F102" s="6">
        <v>343.56529240988095</v>
      </c>
      <c r="G102" s="6">
        <v>399.95559258068812</v>
      </c>
      <c r="H102" s="6">
        <v>458.12183666521651</v>
      </c>
      <c r="I102" s="6">
        <v>551.88118873156679</v>
      </c>
      <c r="J102" s="6">
        <v>683.85345481358593</v>
      </c>
      <c r="K102" s="6">
        <v>786.87913606788277</v>
      </c>
      <c r="L102" s="6">
        <v>932.91058601856162</v>
      </c>
      <c r="M102" s="6">
        <v>1145.5780793452175</v>
      </c>
    </row>
    <row r="103" spans="1:13" x14ac:dyDescent="0.25">
      <c r="A103" s="10" t="s">
        <v>62</v>
      </c>
      <c r="B103" s="10" t="s">
        <v>76</v>
      </c>
      <c r="C103" s="12" t="s">
        <v>73</v>
      </c>
      <c r="D103" s="6">
        <v>549.26452555205105</v>
      </c>
      <c r="E103" s="6">
        <v>1132.9986085025305</v>
      </c>
      <c r="F103" s="6">
        <v>1459.8289634901337</v>
      </c>
      <c r="G103" s="6">
        <v>1637.0145745411585</v>
      </c>
      <c r="H103" s="6">
        <v>1748.4945642179837</v>
      </c>
      <c r="I103" s="6">
        <v>1622.0198782478419</v>
      </c>
      <c r="J103" s="6">
        <v>1469.5998501933141</v>
      </c>
      <c r="K103" s="6">
        <v>1455.490543876381</v>
      </c>
      <c r="L103" s="6">
        <v>1487.2753974193029</v>
      </c>
      <c r="M103" s="6">
        <v>1595.3795870029362</v>
      </c>
    </row>
    <row r="104" spans="1:13" x14ac:dyDescent="0.25">
      <c r="A104" s="10" t="s">
        <v>62</v>
      </c>
      <c r="B104" s="10" t="s">
        <v>76</v>
      </c>
      <c r="C104" s="12" t="s">
        <v>69</v>
      </c>
      <c r="D104" s="6">
        <v>16.869399938248755</v>
      </c>
      <c r="E104" s="6">
        <v>138.23183278493511</v>
      </c>
      <c r="F104" s="6">
        <v>195.99300887275771</v>
      </c>
      <c r="G104" s="6">
        <v>211.0546045423385</v>
      </c>
      <c r="H104" s="6">
        <v>197.51102021818045</v>
      </c>
      <c r="I104" s="6">
        <v>185.23602001917317</v>
      </c>
      <c r="J104" s="6">
        <v>190.72419303080287</v>
      </c>
      <c r="K104" s="6">
        <v>197.70647721347581</v>
      </c>
      <c r="L104" s="6">
        <v>192.15470503209335</v>
      </c>
      <c r="M104" s="6">
        <v>181.25016391389795</v>
      </c>
    </row>
    <row r="105" spans="1:13" x14ac:dyDescent="0.25">
      <c r="A105" s="10" t="s">
        <v>62</v>
      </c>
      <c r="B105" s="10" t="s">
        <v>76</v>
      </c>
      <c r="C105" s="12" t="s">
        <v>70</v>
      </c>
      <c r="D105" s="6">
        <v>1246.9240802049733</v>
      </c>
      <c r="E105" s="6">
        <v>1172.8036519063114</v>
      </c>
      <c r="F105" s="6">
        <v>1109.1847510554178</v>
      </c>
      <c r="G105" s="6">
        <v>1087.9553394888896</v>
      </c>
      <c r="H105" s="6">
        <v>1096.184142154111</v>
      </c>
      <c r="I105" s="6">
        <v>1113.4094412390991</v>
      </c>
      <c r="J105" s="6">
        <v>1135.6916229214671</v>
      </c>
      <c r="K105" s="6">
        <v>1158.3677509284316</v>
      </c>
      <c r="L105" s="6">
        <v>1178.5923705040589</v>
      </c>
      <c r="M105" s="6">
        <v>1161.5170564380014</v>
      </c>
    </row>
    <row r="106" spans="1:13" x14ac:dyDescent="0.25">
      <c r="A106" s="10" t="s">
        <v>62</v>
      </c>
      <c r="B106" s="10" t="s">
        <v>76</v>
      </c>
      <c r="C106" s="12" t="s">
        <v>71</v>
      </c>
      <c r="D106" s="6">
        <v>47.021832237902643</v>
      </c>
      <c r="E106" s="6">
        <v>38.589817534596243</v>
      </c>
      <c r="F106" s="6">
        <v>31.388457656240814</v>
      </c>
      <c r="G106" s="6">
        <v>24.30148145711911</v>
      </c>
      <c r="H106" s="6">
        <v>21.28004858117211</v>
      </c>
      <c r="I106" s="6">
        <v>24.167691212481998</v>
      </c>
      <c r="J106" s="6">
        <v>29.207807360246061</v>
      </c>
      <c r="K106" s="6">
        <v>39.983657479945279</v>
      </c>
      <c r="L106" s="6">
        <v>50.188453029675351</v>
      </c>
      <c r="M106" s="6">
        <v>59.813692243601309</v>
      </c>
    </row>
    <row r="107" spans="1:13" x14ac:dyDescent="0.25">
      <c r="A107" s="10" t="s">
        <v>62</v>
      </c>
      <c r="B107" s="10" t="s">
        <v>76</v>
      </c>
      <c r="C107" s="12" t="s">
        <v>72</v>
      </c>
      <c r="D107" s="6">
        <v>317.45643930722611</v>
      </c>
      <c r="E107" s="6">
        <v>211.73968462416087</v>
      </c>
      <c r="F107" s="6">
        <v>210.10477452733559</v>
      </c>
      <c r="G107" s="6">
        <v>178.18370390715438</v>
      </c>
      <c r="H107" s="6">
        <v>170.93095805394165</v>
      </c>
      <c r="I107" s="6">
        <v>197.45748068005108</v>
      </c>
      <c r="J107" s="6">
        <v>204.56815959059335</v>
      </c>
      <c r="K107" s="6">
        <v>236.14409871168141</v>
      </c>
      <c r="L107" s="6">
        <v>255.4636420427145</v>
      </c>
      <c r="M107" s="6">
        <v>270.87270951219625</v>
      </c>
    </row>
    <row r="108" spans="1:13" x14ac:dyDescent="0.25">
      <c r="A108" s="10" t="s">
        <v>62</v>
      </c>
      <c r="B108" s="10" t="s">
        <v>76</v>
      </c>
      <c r="C108" s="12" t="s">
        <v>74</v>
      </c>
      <c r="D108" s="6">
        <v>7.8635945706667945E-2</v>
      </c>
      <c r="E108" s="6">
        <v>51.231343419297232</v>
      </c>
      <c r="F108" s="6">
        <v>101.22186514119419</v>
      </c>
      <c r="G108" s="6">
        <v>168.83527831899073</v>
      </c>
      <c r="H108" s="6">
        <v>243.768257470599</v>
      </c>
      <c r="I108" s="6">
        <v>327.06164395106418</v>
      </c>
      <c r="J108" s="6">
        <v>395.94161988612734</v>
      </c>
      <c r="K108" s="6">
        <v>435.29881085615204</v>
      </c>
      <c r="L108" s="6">
        <v>446.18538870924601</v>
      </c>
      <c r="M108" s="6">
        <v>432.2318062567802</v>
      </c>
    </row>
    <row r="109" spans="1:13" x14ac:dyDescent="0.25">
      <c r="A109" s="10" t="s">
        <v>62</v>
      </c>
      <c r="B109" s="10" t="s">
        <v>76</v>
      </c>
      <c r="C109" s="12" t="s">
        <v>75</v>
      </c>
      <c r="D109" s="6">
        <v>7.6040201561521812</v>
      </c>
      <c r="E109" s="6">
        <v>73.895903718915861</v>
      </c>
      <c r="F109" s="6">
        <v>158.38509310870631</v>
      </c>
      <c r="G109" s="6">
        <v>241.16100523741244</v>
      </c>
      <c r="H109" s="6">
        <v>286.23840397229708</v>
      </c>
      <c r="I109" s="6">
        <v>345.20318915931841</v>
      </c>
      <c r="J109" s="6">
        <v>405.27239413942397</v>
      </c>
      <c r="K109" s="6">
        <v>468.82989689320465</v>
      </c>
      <c r="L109" s="6">
        <v>476.98111877047774</v>
      </c>
      <c r="M109" s="6">
        <v>464.60676864164992</v>
      </c>
    </row>
    <row r="110" spans="1:13" x14ac:dyDescent="0.25">
      <c r="A110" s="10" t="s">
        <v>62</v>
      </c>
      <c r="B110" s="10" t="s">
        <v>77</v>
      </c>
      <c r="C110" s="12" t="s">
        <v>67</v>
      </c>
      <c r="D110" s="6">
        <v>0.67783433097439105</v>
      </c>
      <c r="E110" s="6">
        <v>16.826762505782124</v>
      </c>
      <c r="F110" s="6">
        <v>29.872030259930831</v>
      </c>
      <c r="G110" s="6">
        <v>40.804019128227033</v>
      </c>
      <c r="H110" s="6">
        <v>52.234439648908719</v>
      </c>
      <c r="I110" s="6">
        <v>70.322020068056361</v>
      </c>
      <c r="J110" s="6">
        <v>94.829670916006194</v>
      </c>
      <c r="K110" s="6">
        <v>117.47905909752946</v>
      </c>
      <c r="L110" s="6">
        <v>137.97729105022435</v>
      </c>
      <c r="M110" s="6">
        <v>157.1881269639168</v>
      </c>
    </row>
    <row r="111" spans="1:13" x14ac:dyDescent="0.25">
      <c r="A111" s="10" t="s">
        <v>62</v>
      </c>
      <c r="B111" s="10" t="s">
        <v>77</v>
      </c>
      <c r="C111" s="12" t="s">
        <v>68</v>
      </c>
      <c r="D111" s="6">
        <v>237.99105374654826</v>
      </c>
      <c r="E111" s="6">
        <v>283.49192630573373</v>
      </c>
      <c r="F111" s="6">
        <v>304.54731149374857</v>
      </c>
      <c r="G111" s="6">
        <v>305.62889297101128</v>
      </c>
      <c r="H111" s="6">
        <v>319.07631388482554</v>
      </c>
      <c r="I111" s="6">
        <v>351.8586037092922</v>
      </c>
      <c r="J111" s="6">
        <v>417.16834749200297</v>
      </c>
      <c r="K111" s="6">
        <v>501.06784073032702</v>
      </c>
      <c r="L111" s="6">
        <v>616.95450227987487</v>
      </c>
      <c r="M111" s="6">
        <v>781.2001216785502</v>
      </c>
    </row>
    <row r="112" spans="1:13" x14ac:dyDescent="0.25">
      <c r="A112" s="10" t="s">
        <v>62</v>
      </c>
      <c r="B112" s="10" t="s">
        <v>77</v>
      </c>
      <c r="C112" s="12" t="s">
        <v>73</v>
      </c>
      <c r="D112" s="6">
        <v>601.83135700995376</v>
      </c>
      <c r="E112" s="6">
        <v>1020.3272781308965</v>
      </c>
      <c r="F112" s="6">
        <v>1167.1752543048781</v>
      </c>
      <c r="G112" s="6">
        <v>1223.0198618589045</v>
      </c>
      <c r="H112" s="6">
        <v>1228.4636643160038</v>
      </c>
      <c r="I112" s="6">
        <v>1126.561546917929</v>
      </c>
      <c r="J112" s="6">
        <v>1081.9396654653251</v>
      </c>
      <c r="K112" s="6">
        <v>1105.2321633363508</v>
      </c>
      <c r="L112" s="6">
        <v>1164.2789863859934</v>
      </c>
      <c r="M112" s="6">
        <v>1294.5116825698369</v>
      </c>
    </row>
    <row r="113" spans="1:13" x14ac:dyDescent="0.25">
      <c r="A113" s="10" t="s">
        <v>62</v>
      </c>
      <c r="B113" s="10" t="s">
        <v>77</v>
      </c>
      <c r="C113" s="12" t="s">
        <v>69</v>
      </c>
      <c r="D113" s="6">
        <v>1.1884295804412248</v>
      </c>
      <c r="E113" s="6">
        <v>18.711791138416213</v>
      </c>
      <c r="F113" s="6">
        <v>40.960239909803441</v>
      </c>
      <c r="G113" s="6">
        <v>44.737853385856518</v>
      </c>
      <c r="H113" s="6">
        <v>42.981367797406513</v>
      </c>
      <c r="I113" s="6">
        <v>38.450466035086833</v>
      </c>
      <c r="J113" s="6">
        <v>34.352030827733941</v>
      </c>
      <c r="K113" s="6">
        <v>31.148618248227237</v>
      </c>
      <c r="L113" s="6">
        <v>28.619996044884953</v>
      </c>
      <c r="M113" s="6">
        <v>26.620477799470912</v>
      </c>
    </row>
    <row r="114" spans="1:13" x14ac:dyDescent="0.25">
      <c r="A114" s="10" t="s">
        <v>62</v>
      </c>
      <c r="B114" s="10" t="s">
        <v>77</v>
      </c>
      <c r="C114" s="12" t="s">
        <v>70</v>
      </c>
      <c r="D114" s="6">
        <v>99.591129997195779</v>
      </c>
      <c r="E114" s="6">
        <v>106.24149641075189</v>
      </c>
      <c r="F114" s="6">
        <v>107.61813997023803</v>
      </c>
      <c r="G114" s="6">
        <v>114.91840271480226</v>
      </c>
      <c r="H114" s="6">
        <v>125.59760874081115</v>
      </c>
      <c r="I114" s="6">
        <v>133.78635682643107</v>
      </c>
      <c r="J114" s="6">
        <v>140.99441089530521</v>
      </c>
      <c r="K114" s="6">
        <v>147.43995133132691</v>
      </c>
      <c r="L114" s="6">
        <v>153.58359728339676</v>
      </c>
      <c r="M114" s="6">
        <v>151.31401785468546</v>
      </c>
    </row>
    <row r="115" spans="1:13" x14ac:dyDescent="0.25">
      <c r="A115" s="10" t="s">
        <v>62</v>
      </c>
      <c r="B115" s="10" t="s">
        <v>77</v>
      </c>
      <c r="C115" s="12" t="s">
        <v>71</v>
      </c>
      <c r="D115" s="6">
        <v>9.7748719552552537</v>
      </c>
      <c r="E115" s="6">
        <v>7.3126364293445176</v>
      </c>
      <c r="F115" s="6">
        <v>8.3476665865011466</v>
      </c>
      <c r="G115" s="6">
        <v>10.701456467210205</v>
      </c>
      <c r="H115" s="6">
        <v>12.755995276922503</v>
      </c>
      <c r="I115" s="6">
        <v>16.70749671032566</v>
      </c>
      <c r="J115" s="6">
        <v>22.677339007513432</v>
      </c>
      <c r="K115" s="6">
        <v>31.065670998145578</v>
      </c>
      <c r="L115" s="6">
        <v>39.148579626547438</v>
      </c>
      <c r="M115" s="6">
        <v>47.586966127003883</v>
      </c>
    </row>
    <row r="116" spans="1:13" x14ac:dyDescent="0.25">
      <c r="A116" s="10" t="s">
        <v>62</v>
      </c>
      <c r="B116" s="10" t="s">
        <v>77</v>
      </c>
      <c r="C116" s="12" t="s">
        <v>72</v>
      </c>
      <c r="D116" s="6">
        <v>296.20059981461412</v>
      </c>
      <c r="E116" s="6">
        <v>146.79263123637071</v>
      </c>
      <c r="F116" s="6">
        <v>140.33514068282807</v>
      </c>
      <c r="G116" s="6">
        <v>130.65157033023894</v>
      </c>
      <c r="H116" s="6">
        <v>131.03015327890989</v>
      </c>
      <c r="I116" s="6">
        <v>181.53781635151739</v>
      </c>
      <c r="J116" s="6">
        <v>210.31629781916106</v>
      </c>
      <c r="K116" s="6">
        <v>256.21458965408112</v>
      </c>
      <c r="L116" s="6">
        <v>299.2822522094246</v>
      </c>
      <c r="M116" s="6">
        <v>335.08801028291447</v>
      </c>
    </row>
    <row r="117" spans="1:13" x14ac:dyDescent="0.25">
      <c r="A117" s="10" t="s">
        <v>62</v>
      </c>
      <c r="B117" s="10" t="s">
        <v>77</v>
      </c>
      <c r="C117" s="12" t="s">
        <v>74</v>
      </c>
      <c r="D117" s="6">
        <v>7.7648880451973018E-2</v>
      </c>
      <c r="E117" s="6">
        <v>35.304743087273039</v>
      </c>
      <c r="F117" s="6">
        <v>63.201479172729101</v>
      </c>
      <c r="G117" s="6">
        <v>102.10214244684319</v>
      </c>
      <c r="H117" s="6">
        <v>147.96767144245644</v>
      </c>
      <c r="I117" s="6">
        <v>202.12770455108009</v>
      </c>
      <c r="J117" s="6">
        <v>254.49538607495262</v>
      </c>
      <c r="K117" s="6">
        <v>289.44572938205226</v>
      </c>
      <c r="L117" s="6">
        <v>315.00485591289015</v>
      </c>
      <c r="M117" s="6">
        <v>324.18343203870182</v>
      </c>
    </row>
    <row r="118" spans="1:13" x14ac:dyDescent="0.25">
      <c r="A118" s="10" t="s">
        <v>62</v>
      </c>
      <c r="B118" s="10" t="s">
        <v>77</v>
      </c>
      <c r="C118" s="12" t="s">
        <v>75</v>
      </c>
      <c r="D118" s="6">
        <v>2.1109498965184792</v>
      </c>
      <c r="E118" s="6">
        <v>23.470902341143134</v>
      </c>
      <c r="F118" s="6">
        <v>66.013233557600174</v>
      </c>
      <c r="G118" s="6">
        <v>107.91333679337544</v>
      </c>
      <c r="H118" s="6">
        <v>140.29418958345343</v>
      </c>
      <c r="I118" s="6">
        <v>174.60832332379704</v>
      </c>
      <c r="J118" s="6">
        <v>219.57681084264135</v>
      </c>
      <c r="K118" s="6">
        <v>266.83257639986834</v>
      </c>
      <c r="L118" s="6">
        <v>294.69901170596711</v>
      </c>
      <c r="M118" s="6">
        <v>306.67312202824098</v>
      </c>
    </row>
    <row r="119" spans="1:13" x14ac:dyDescent="0.25">
      <c r="A119" s="10" t="s">
        <v>62</v>
      </c>
      <c r="B119" s="10" t="s">
        <v>78</v>
      </c>
      <c r="C119" s="12" t="s">
        <v>67</v>
      </c>
      <c r="D119" s="6">
        <v>130.40036498490187</v>
      </c>
      <c r="E119" s="6">
        <v>118.98881083655931</v>
      </c>
      <c r="F119" s="6">
        <v>146.00421486080353</v>
      </c>
      <c r="G119" s="6">
        <v>194.66503583192974</v>
      </c>
      <c r="H119" s="6">
        <v>249.4097094751346</v>
      </c>
      <c r="I119" s="6">
        <v>293.46692438561263</v>
      </c>
      <c r="J119" s="6">
        <v>356.20107592491541</v>
      </c>
      <c r="K119" s="6">
        <v>379.20089646036729</v>
      </c>
      <c r="L119" s="6">
        <v>401.01541395224075</v>
      </c>
      <c r="M119" s="6">
        <v>406.2914259219807</v>
      </c>
    </row>
    <row r="120" spans="1:13" x14ac:dyDescent="0.25">
      <c r="A120" s="10" t="s">
        <v>62</v>
      </c>
      <c r="B120" s="10" t="s">
        <v>78</v>
      </c>
      <c r="C120" s="12" t="s">
        <v>68</v>
      </c>
      <c r="D120" s="6">
        <v>3120.1946984440601</v>
      </c>
      <c r="E120" s="6">
        <v>3714.6705954013796</v>
      </c>
      <c r="F120" s="6">
        <v>3982.6393566735137</v>
      </c>
      <c r="G120" s="6">
        <v>4325.7933214133909</v>
      </c>
      <c r="H120" s="6">
        <v>4895.8040919267496</v>
      </c>
      <c r="I120" s="6">
        <v>5414.788123802753</v>
      </c>
      <c r="J120" s="6">
        <v>6113.5405922504642</v>
      </c>
      <c r="K120" s="6">
        <v>6388.0576329372698</v>
      </c>
      <c r="L120" s="6">
        <v>6750.9720715115</v>
      </c>
      <c r="M120" s="6">
        <v>6862.0045802977284</v>
      </c>
    </row>
    <row r="121" spans="1:13" x14ac:dyDescent="0.25">
      <c r="A121" s="10" t="s">
        <v>62</v>
      </c>
      <c r="B121" s="10" t="s">
        <v>78</v>
      </c>
      <c r="C121" s="12" t="s">
        <v>73</v>
      </c>
      <c r="D121" s="6">
        <v>1946.1157308617674</v>
      </c>
      <c r="E121" s="6">
        <v>2262.1517196525729</v>
      </c>
      <c r="F121" s="6">
        <v>2505.668525957723</v>
      </c>
      <c r="G121" s="6">
        <v>2793.7424861401637</v>
      </c>
      <c r="H121" s="6">
        <v>3138.2725269937414</v>
      </c>
      <c r="I121" s="6">
        <v>2952.6281066161628</v>
      </c>
      <c r="J121" s="6">
        <v>2671.9964814988894</v>
      </c>
      <c r="K121" s="6">
        <v>2671.7502684709643</v>
      </c>
      <c r="L121" s="6">
        <v>2318.1756121535786</v>
      </c>
      <c r="M121" s="6">
        <v>2191.9469416368461</v>
      </c>
    </row>
    <row r="122" spans="1:13" x14ac:dyDescent="0.25">
      <c r="A122" s="10" t="s">
        <v>62</v>
      </c>
      <c r="B122" s="10" t="s">
        <v>78</v>
      </c>
      <c r="C122" s="12" t="s">
        <v>69</v>
      </c>
      <c r="D122" s="6">
        <v>31.402577172144277</v>
      </c>
      <c r="E122" s="6">
        <v>145.8624460397173</v>
      </c>
      <c r="F122" s="6">
        <v>219.69111917811506</v>
      </c>
      <c r="G122" s="6">
        <v>262.53757017496355</v>
      </c>
      <c r="H122" s="6">
        <v>290.82956516176449</v>
      </c>
      <c r="I122" s="6">
        <v>298.73136291008279</v>
      </c>
      <c r="J122" s="6">
        <v>306.44248297757633</v>
      </c>
      <c r="K122" s="6">
        <v>322.48951578759261</v>
      </c>
      <c r="L122" s="6">
        <v>326.48280800713786</v>
      </c>
      <c r="M122" s="6">
        <v>332.81134759656413</v>
      </c>
    </row>
    <row r="123" spans="1:13" x14ac:dyDescent="0.25">
      <c r="A123" s="10" t="s">
        <v>62</v>
      </c>
      <c r="B123" s="10" t="s">
        <v>78</v>
      </c>
      <c r="C123" s="12" t="s">
        <v>70</v>
      </c>
      <c r="D123" s="6">
        <v>1175.0147106071283</v>
      </c>
      <c r="E123" s="6">
        <v>1146.271596002051</v>
      </c>
      <c r="F123" s="6">
        <v>1151.3444467258034</v>
      </c>
      <c r="G123" s="6">
        <v>1188.0922117134753</v>
      </c>
      <c r="H123" s="6">
        <v>1254.4746699215791</v>
      </c>
      <c r="I123" s="6">
        <v>1338.028608103232</v>
      </c>
      <c r="J123" s="6">
        <v>1437.6956207216183</v>
      </c>
      <c r="K123" s="6">
        <v>1550.5451604072507</v>
      </c>
      <c r="L123" s="6">
        <v>1677.4314010031578</v>
      </c>
      <c r="M123" s="6">
        <v>1798.4685432056781</v>
      </c>
    </row>
    <row r="124" spans="1:13" x14ac:dyDescent="0.25">
      <c r="A124" s="10" t="s">
        <v>62</v>
      </c>
      <c r="B124" s="10" t="s">
        <v>78</v>
      </c>
      <c r="C124" s="12" t="s">
        <v>71</v>
      </c>
      <c r="D124" s="6">
        <v>1921.3617216392252</v>
      </c>
      <c r="E124" s="6">
        <v>1677.0656578957587</v>
      </c>
      <c r="F124" s="6">
        <v>1419.5815002109475</v>
      </c>
      <c r="G124" s="6">
        <v>1041.0007718103261</v>
      </c>
      <c r="H124" s="6">
        <v>663.08912252740265</v>
      </c>
      <c r="I124" s="6">
        <v>413.45106401792697</v>
      </c>
      <c r="J124" s="6">
        <v>209.0526127268956</v>
      </c>
      <c r="K124" s="6">
        <v>214.07956093619748</v>
      </c>
      <c r="L124" s="6">
        <v>217.65878634282396</v>
      </c>
      <c r="M124" s="6">
        <v>205.98986687539082</v>
      </c>
    </row>
    <row r="125" spans="1:13" x14ac:dyDescent="0.25">
      <c r="A125" s="10" t="s">
        <v>62</v>
      </c>
      <c r="B125" s="10" t="s">
        <v>78</v>
      </c>
      <c r="C125" s="12" t="s">
        <v>72</v>
      </c>
      <c r="D125" s="6">
        <v>192.80263081470093</v>
      </c>
      <c r="E125" s="6">
        <v>38.896509524125584</v>
      </c>
      <c r="F125" s="6">
        <v>26.575099581496506</v>
      </c>
      <c r="G125" s="6">
        <v>33.410327846101865</v>
      </c>
      <c r="H125" s="6">
        <v>35.282470493125267</v>
      </c>
      <c r="I125" s="6">
        <v>26.584365855640861</v>
      </c>
      <c r="J125" s="6">
        <v>31.42904104219188</v>
      </c>
      <c r="K125" s="6">
        <v>36.49222461531815</v>
      </c>
      <c r="L125" s="6">
        <v>30.377293853250631</v>
      </c>
      <c r="M125" s="6">
        <v>32.824232610331627</v>
      </c>
    </row>
    <row r="126" spans="1:13" x14ac:dyDescent="0.25">
      <c r="A126" s="10" t="s">
        <v>62</v>
      </c>
      <c r="B126" s="10" t="s">
        <v>78</v>
      </c>
      <c r="C126" s="12" t="s">
        <v>74</v>
      </c>
      <c r="D126" s="6">
        <v>26.75279024323574</v>
      </c>
      <c r="E126" s="6">
        <v>137.33932165818482</v>
      </c>
      <c r="F126" s="6">
        <v>177.64833720007181</v>
      </c>
      <c r="G126" s="6">
        <v>218.27448257482837</v>
      </c>
      <c r="H126" s="6">
        <v>231.87004573005743</v>
      </c>
      <c r="I126" s="6">
        <v>308.98605221970757</v>
      </c>
      <c r="J126" s="6">
        <v>364.18588207877741</v>
      </c>
      <c r="K126" s="6">
        <v>376.89031534220504</v>
      </c>
      <c r="L126" s="6">
        <v>375.46131787973911</v>
      </c>
      <c r="M126" s="6">
        <v>353.54158633752752</v>
      </c>
    </row>
    <row r="127" spans="1:13" x14ac:dyDescent="0.25">
      <c r="A127" s="10" t="s">
        <v>62</v>
      </c>
      <c r="B127" s="10" t="s">
        <v>78</v>
      </c>
      <c r="C127" s="12" t="s">
        <v>75</v>
      </c>
      <c r="D127" s="6">
        <v>229.02621567300915</v>
      </c>
      <c r="E127" s="6">
        <v>767.50678713600882</v>
      </c>
      <c r="F127" s="6">
        <v>1075.6074303958949</v>
      </c>
      <c r="G127" s="6">
        <v>1244.8933089286809</v>
      </c>
      <c r="H127" s="6">
        <v>1126.5710919598841</v>
      </c>
      <c r="I127" s="6">
        <v>1059.1467761590209</v>
      </c>
      <c r="J127" s="6">
        <v>893.21988902762666</v>
      </c>
      <c r="K127" s="6">
        <v>729.31180371902497</v>
      </c>
      <c r="L127" s="6">
        <v>689.72187919498811</v>
      </c>
      <c r="M127" s="6">
        <v>670.81632889586092</v>
      </c>
    </row>
    <row r="128" spans="1:13" x14ac:dyDescent="0.25">
      <c r="A128" s="10" t="s">
        <v>62</v>
      </c>
      <c r="B128" s="10" t="s">
        <v>79</v>
      </c>
      <c r="C128" s="12" t="s">
        <v>67</v>
      </c>
      <c r="D128" s="6">
        <v>0</v>
      </c>
      <c r="E128" s="6">
        <v>15.717978424997506</v>
      </c>
      <c r="F128" s="6">
        <v>41.545768029066807</v>
      </c>
      <c r="G128" s="6">
        <v>75.170344987249862</v>
      </c>
      <c r="H128" s="6">
        <v>110.75759736784859</v>
      </c>
      <c r="I128" s="6">
        <v>227.34474621112662</v>
      </c>
      <c r="J128" s="6">
        <v>302.16250123955695</v>
      </c>
      <c r="K128" s="6">
        <v>376.62989282864697</v>
      </c>
      <c r="L128" s="6">
        <v>433.24098937714984</v>
      </c>
      <c r="M128" s="6">
        <v>459.04792204375104</v>
      </c>
    </row>
    <row r="129" spans="1:13" x14ac:dyDescent="0.25">
      <c r="A129" s="10" t="s">
        <v>62</v>
      </c>
      <c r="B129" s="10" t="s">
        <v>79</v>
      </c>
      <c r="C129" s="12" t="s">
        <v>68</v>
      </c>
      <c r="D129" s="6">
        <v>1766.3165067780806</v>
      </c>
      <c r="E129" s="6">
        <v>2088.3355646157647</v>
      </c>
      <c r="F129" s="6">
        <v>2019.5972059323474</v>
      </c>
      <c r="G129" s="6">
        <v>1793.8597205857106</v>
      </c>
      <c r="H129" s="6">
        <v>1557.2245114738489</v>
      </c>
      <c r="I129" s="6">
        <v>1692.1002618905704</v>
      </c>
      <c r="J129" s="6">
        <v>1789.0414246577504</v>
      </c>
      <c r="K129" s="6">
        <v>1651.0023533790952</v>
      </c>
      <c r="L129" s="6">
        <v>1838.5044216012518</v>
      </c>
      <c r="M129" s="6">
        <v>2037.196763510985</v>
      </c>
    </row>
    <row r="130" spans="1:13" x14ac:dyDescent="0.25">
      <c r="A130" s="10" t="s">
        <v>62</v>
      </c>
      <c r="B130" s="10" t="s">
        <v>79</v>
      </c>
      <c r="C130" s="12" t="s">
        <v>73</v>
      </c>
      <c r="D130" s="6">
        <v>4459.5230252918345</v>
      </c>
      <c r="E130" s="6">
        <v>6053.7227974514371</v>
      </c>
      <c r="F130" s="6">
        <v>6357.698257599438</v>
      </c>
      <c r="G130" s="6">
        <v>6157.0678856423847</v>
      </c>
      <c r="H130" s="6">
        <v>5741.0265977052304</v>
      </c>
      <c r="I130" s="6">
        <v>4374.2823891452481</v>
      </c>
      <c r="J130" s="6">
        <v>3768.6906072502834</v>
      </c>
      <c r="K130" s="6">
        <v>3742.6572935373656</v>
      </c>
      <c r="L130" s="6">
        <v>3720.162215752578</v>
      </c>
      <c r="M130" s="6">
        <v>3828.2400155708315</v>
      </c>
    </row>
    <row r="131" spans="1:13" x14ac:dyDescent="0.25">
      <c r="A131" s="10" t="s">
        <v>62</v>
      </c>
      <c r="B131" s="10" t="s">
        <v>79</v>
      </c>
      <c r="C131" s="12" t="s">
        <v>69</v>
      </c>
      <c r="D131" s="6">
        <v>2.2630598013197534</v>
      </c>
      <c r="E131" s="6">
        <v>45.704131060911486</v>
      </c>
      <c r="F131" s="6">
        <v>145.48100207377189</v>
      </c>
      <c r="G131" s="6">
        <v>217.63349267442982</v>
      </c>
      <c r="H131" s="6">
        <v>246.41881454681274</v>
      </c>
      <c r="I131" s="6">
        <v>293.01537207719508</v>
      </c>
      <c r="J131" s="6">
        <v>287.50405484279611</v>
      </c>
      <c r="K131" s="6">
        <v>280.53705726244101</v>
      </c>
      <c r="L131" s="6">
        <v>272.54266420619007</v>
      </c>
      <c r="M131" s="6">
        <v>263.86710172976939</v>
      </c>
    </row>
    <row r="132" spans="1:13" x14ac:dyDescent="0.25">
      <c r="A132" s="10" t="s">
        <v>62</v>
      </c>
      <c r="B132" s="10" t="s">
        <v>79</v>
      </c>
      <c r="C132" s="12" t="s">
        <v>70</v>
      </c>
      <c r="D132" s="6">
        <v>1016.8394720090374</v>
      </c>
      <c r="E132" s="6">
        <v>1119.5651398696891</v>
      </c>
      <c r="F132" s="6">
        <v>1231.0564201937784</v>
      </c>
      <c r="G132" s="6">
        <v>1351.916125885077</v>
      </c>
      <c r="H132" s="6">
        <v>1468.4791865901059</v>
      </c>
      <c r="I132" s="6">
        <v>1581.5063425773037</v>
      </c>
      <c r="J132" s="6">
        <v>1687.5220014443739</v>
      </c>
      <c r="K132" s="6">
        <v>1777.6768240656756</v>
      </c>
      <c r="L132" s="6">
        <v>1857.8476719215098</v>
      </c>
      <c r="M132" s="6">
        <v>1870.747718528261</v>
      </c>
    </row>
    <row r="133" spans="1:13" x14ac:dyDescent="0.25">
      <c r="A133" s="10" t="s">
        <v>62</v>
      </c>
      <c r="B133" s="10" t="s">
        <v>79</v>
      </c>
      <c r="C133" s="12" t="s">
        <v>71</v>
      </c>
      <c r="D133" s="6">
        <v>774.89145477693296</v>
      </c>
      <c r="E133" s="6">
        <v>732.54188770109113</v>
      </c>
      <c r="F133" s="6">
        <v>646.9595262281149</v>
      </c>
      <c r="G133" s="6">
        <v>509.47179606064793</v>
      </c>
      <c r="H133" s="6">
        <v>368.26093334455203</v>
      </c>
      <c r="I133" s="6">
        <v>327.70231713691976</v>
      </c>
      <c r="J133" s="6">
        <v>291.06072819330933</v>
      </c>
      <c r="K133" s="6">
        <v>277.90984287130846</v>
      </c>
      <c r="L133" s="6">
        <v>288.77752853562799</v>
      </c>
      <c r="M133" s="6">
        <v>290.35862173601851</v>
      </c>
    </row>
    <row r="134" spans="1:13" x14ac:dyDescent="0.25">
      <c r="A134" s="10" t="s">
        <v>62</v>
      </c>
      <c r="B134" s="10" t="s">
        <v>79</v>
      </c>
      <c r="C134" s="12" t="s">
        <v>72</v>
      </c>
      <c r="D134" s="6">
        <v>60.580383472600772</v>
      </c>
      <c r="E134" s="6">
        <v>9.659586218077937</v>
      </c>
      <c r="F134" s="6">
        <v>8.9296032848886622</v>
      </c>
      <c r="G134" s="6">
        <v>8.4439074495123965</v>
      </c>
      <c r="H134" s="6">
        <v>7.4028014759420619</v>
      </c>
      <c r="I134" s="6">
        <v>23.008875293790727</v>
      </c>
      <c r="J134" s="6">
        <v>15.586925530688998</v>
      </c>
      <c r="K134" s="6">
        <v>16.802006958814399</v>
      </c>
      <c r="L134" s="6">
        <v>23.532005295552242</v>
      </c>
      <c r="M134" s="6">
        <v>22.674850369315397</v>
      </c>
    </row>
    <row r="135" spans="1:13" x14ac:dyDescent="0.25">
      <c r="A135" s="10" t="s">
        <v>62</v>
      </c>
      <c r="B135" s="10" t="s">
        <v>79</v>
      </c>
      <c r="C135" s="12" t="s">
        <v>74</v>
      </c>
      <c r="D135" s="6">
        <v>0</v>
      </c>
      <c r="E135" s="6">
        <v>39.75368695069772</v>
      </c>
      <c r="F135" s="6">
        <v>80.132735313615498</v>
      </c>
      <c r="G135" s="6">
        <v>132.95737067510814</v>
      </c>
      <c r="H135" s="6">
        <v>165.17260240148414</v>
      </c>
      <c r="I135" s="6">
        <v>262.13933852101843</v>
      </c>
      <c r="J135" s="6">
        <v>322.26184436950712</v>
      </c>
      <c r="K135" s="6">
        <v>369.98149410733777</v>
      </c>
      <c r="L135" s="6">
        <v>347.79862160685411</v>
      </c>
      <c r="M135" s="6">
        <v>332.72017325306371</v>
      </c>
    </row>
    <row r="136" spans="1:13" x14ac:dyDescent="0.25">
      <c r="A136" s="10" t="s">
        <v>62</v>
      </c>
      <c r="B136" s="10" t="s">
        <v>79</v>
      </c>
      <c r="C136" s="12" t="s">
        <v>75</v>
      </c>
      <c r="D136" s="6">
        <v>5.3779228231243724E-2</v>
      </c>
      <c r="E136" s="6">
        <v>22.286217425946877</v>
      </c>
      <c r="F136" s="6">
        <v>123.71163742053373</v>
      </c>
      <c r="G136" s="6">
        <v>273.67819129934134</v>
      </c>
      <c r="H136" s="6">
        <v>412.97820726068272</v>
      </c>
      <c r="I136" s="6">
        <v>751.69035147398779</v>
      </c>
      <c r="J136" s="6">
        <v>937.46402434717061</v>
      </c>
      <c r="K136" s="6">
        <v>1129.4543620589725</v>
      </c>
      <c r="L136" s="6">
        <v>1004.9310176360302</v>
      </c>
      <c r="M136" s="6">
        <v>913.17487505949373</v>
      </c>
    </row>
    <row r="137" spans="1:13" x14ac:dyDescent="0.25">
      <c r="A137" s="10" t="s">
        <v>63</v>
      </c>
      <c r="B137" s="10" t="s">
        <v>66</v>
      </c>
      <c r="C137" s="12" t="s">
        <v>67</v>
      </c>
      <c r="D137" s="6">
        <v>6.32472469421581</v>
      </c>
      <c r="E137" s="6">
        <v>23.904795713767342</v>
      </c>
      <c r="F137" s="6">
        <v>48.878549063374521</v>
      </c>
      <c r="G137" s="6">
        <v>71.274590151165015</v>
      </c>
      <c r="H137" s="6">
        <v>88.306367063593299</v>
      </c>
      <c r="I137" s="6">
        <v>100.48707092607701</v>
      </c>
      <c r="J137" s="6">
        <v>113.17667141427285</v>
      </c>
      <c r="K137" s="6">
        <v>128.0340139900938</v>
      </c>
      <c r="L137" s="6">
        <v>132.54772492635649</v>
      </c>
      <c r="M137" s="6">
        <v>125.29482512107546</v>
      </c>
    </row>
    <row r="138" spans="1:13" x14ac:dyDescent="0.25">
      <c r="A138" s="10" t="s">
        <v>63</v>
      </c>
      <c r="B138" s="10" t="s">
        <v>66</v>
      </c>
      <c r="C138" s="12" t="s">
        <v>68</v>
      </c>
      <c r="D138" s="6">
        <v>1206.2433547520684</v>
      </c>
      <c r="E138" s="6">
        <v>1746.7086575895416</v>
      </c>
      <c r="F138" s="6">
        <v>2128.0870255634986</v>
      </c>
      <c r="G138" s="6">
        <v>2314.1956479677983</v>
      </c>
      <c r="H138" s="6">
        <v>2402.8768482466526</v>
      </c>
      <c r="I138" s="6">
        <v>2470.7006875122165</v>
      </c>
      <c r="J138" s="6">
        <v>2570.2916966489047</v>
      </c>
      <c r="K138" s="6">
        <v>2187.8548331593147</v>
      </c>
      <c r="L138" s="6">
        <v>1842.246703384759</v>
      </c>
      <c r="M138" s="6">
        <v>1562.454570204271</v>
      </c>
    </row>
    <row r="139" spans="1:13" x14ac:dyDescent="0.25">
      <c r="A139" s="10" t="s">
        <v>63</v>
      </c>
      <c r="B139" s="10" t="s">
        <v>66</v>
      </c>
      <c r="C139" s="12" t="s">
        <v>73</v>
      </c>
      <c r="D139" s="6">
        <v>206.21944657124536</v>
      </c>
      <c r="E139" s="6">
        <v>359.38361020993631</v>
      </c>
      <c r="F139" s="6">
        <v>500.43582399998104</v>
      </c>
      <c r="G139" s="6">
        <v>606.23175095937268</v>
      </c>
      <c r="H139" s="6">
        <v>677.36049575291838</v>
      </c>
      <c r="I139" s="6">
        <v>650.6192426197066</v>
      </c>
      <c r="J139" s="6">
        <v>577.89341943496095</v>
      </c>
      <c r="K139" s="6">
        <v>548.99216488414356</v>
      </c>
      <c r="L139" s="6">
        <v>532.0410753459264</v>
      </c>
      <c r="M139" s="6">
        <v>553.81287766131993</v>
      </c>
    </row>
    <row r="140" spans="1:13" x14ac:dyDescent="0.25">
      <c r="A140" s="10" t="s">
        <v>63</v>
      </c>
      <c r="B140" s="10" t="s">
        <v>66</v>
      </c>
      <c r="C140" s="12" t="s">
        <v>69</v>
      </c>
      <c r="D140" s="6">
        <v>5.286010799069075</v>
      </c>
      <c r="E140" s="6">
        <v>30.336088740607799</v>
      </c>
      <c r="F140" s="6">
        <v>51.421303292823971</v>
      </c>
      <c r="G140" s="6">
        <v>59.306910288678118</v>
      </c>
      <c r="H140" s="6">
        <v>61.813764682660256</v>
      </c>
      <c r="I140" s="6">
        <v>62.51956795500184</v>
      </c>
      <c r="J140" s="6">
        <v>61.473243761546343</v>
      </c>
      <c r="K140" s="6">
        <v>68.623320948536488</v>
      </c>
      <c r="L140" s="6">
        <v>73.264647858548457</v>
      </c>
      <c r="M140" s="6">
        <v>73.736644575488683</v>
      </c>
    </row>
    <row r="141" spans="1:13" x14ac:dyDescent="0.25">
      <c r="A141" s="10" t="s">
        <v>63</v>
      </c>
      <c r="B141" s="10" t="s">
        <v>66</v>
      </c>
      <c r="C141" s="12" t="s">
        <v>70</v>
      </c>
      <c r="D141" s="6">
        <v>267.59903112225578</v>
      </c>
      <c r="E141" s="6">
        <v>260.40738264757886</v>
      </c>
      <c r="F141" s="6">
        <v>260.37291222705556</v>
      </c>
      <c r="G141" s="6">
        <v>274.59409492138889</v>
      </c>
      <c r="H141" s="6">
        <v>302.58863536285952</v>
      </c>
      <c r="I141" s="6">
        <v>338.40345588003021</v>
      </c>
      <c r="J141" s="6">
        <v>383.12974217462749</v>
      </c>
      <c r="K141" s="6">
        <v>437.18571597920169</v>
      </c>
      <c r="L141" s="6">
        <v>500.87392739516076</v>
      </c>
      <c r="M141" s="6">
        <v>554.87968622398148</v>
      </c>
    </row>
    <row r="142" spans="1:13" x14ac:dyDescent="0.25">
      <c r="A142" s="10" t="s">
        <v>63</v>
      </c>
      <c r="B142" s="10" t="s">
        <v>66</v>
      </c>
      <c r="C142" s="12" t="s">
        <v>71</v>
      </c>
      <c r="D142" s="6">
        <v>79.844854542335682</v>
      </c>
      <c r="E142" s="6">
        <v>138.33504041253522</v>
      </c>
      <c r="F142" s="6">
        <v>310.90621182870416</v>
      </c>
      <c r="G142" s="6">
        <v>542.38126320121626</v>
      </c>
      <c r="H142" s="6">
        <v>760.16127860196468</v>
      </c>
      <c r="I142" s="6">
        <v>912.14559827807125</v>
      </c>
      <c r="J142" s="6">
        <v>1073.838619127331</v>
      </c>
      <c r="K142" s="6">
        <v>1401.5863080419113</v>
      </c>
      <c r="L142" s="6">
        <v>1617.3445368223138</v>
      </c>
      <c r="M142" s="6">
        <v>1725.4961768302051</v>
      </c>
    </row>
    <row r="143" spans="1:13" x14ac:dyDescent="0.25">
      <c r="A143" s="10" t="s">
        <v>63</v>
      </c>
      <c r="B143" s="10" t="s">
        <v>66</v>
      </c>
      <c r="C143" s="12" t="s">
        <v>72</v>
      </c>
      <c r="D143" s="6">
        <v>46.362391984978629</v>
      </c>
      <c r="E143" s="6">
        <v>28.529204082776683</v>
      </c>
      <c r="F143" s="6">
        <v>32.375660368129985</v>
      </c>
      <c r="G143" s="6">
        <v>29.747807754691188</v>
      </c>
      <c r="H143" s="6">
        <v>22.800306663901281</v>
      </c>
      <c r="I143" s="6">
        <v>20.533640431550953</v>
      </c>
      <c r="J143" s="6">
        <v>18.190535949865282</v>
      </c>
      <c r="K143" s="6">
        <v>20.948877145737679</v>
      </c>
      <c r="L143" s="6">
        <v>21.129837704691703</v>
      </c>
      <c r="M143" s="6">
        <v>18.474088010017308</v>
      </c>
    </row>
    <row r="144" spans="1:13" x14ac:dyDescent="0.25">
      <c r="A144" s="10" t="s">
        <v>63</v>
      </c>
      <c r="B144" s="10" t="s">
        <v>66</v>
      </c>
      <c r="C144" s="12" t="s">
        <v>74</v>
      </c>
      <c r="D144" s="6">
        <v>0.5446267142549952</v>
      </c>
      <c r="E144" s="6">
        <v>30.523796282687275</v>
      </c>
      <c r="F144" s="6">
        <v>87.319394261550769</v>
      </c>
      <c r="G144" s="6">
        <v>194.2854978177854</v>
      </c>
      <c r="H144" s="6">
        <v>347.81692033954374</v>
      </c>
      <c r="I144" s="6">
        <v>534.94003622816865</v>
      </c>
      <c r="J144" s="6">
        <v>736.68676623216675</v>
      </c>
      <c r="K144" s="6">
        <v>990.4369572811155</v>
      </c>
      <c r="L144" s="6">
        <v>1281.1424783527714</v>
      </c>
      <c r="M144" s="6">
        <v>1609.9022202562419</v>
      </c>
    </row>
    <row r="145" spans="1:13" x14ac:dyDescent="0.25">
      <c r="A145" s="10" t="s">
        <v>63</v>
      </c>
      <c r="B145" s="10" t="s">
        <v>66</v>
      </c>
      <c r="C145" s="12" t="s">
        <v>75</v>
      </c>
      <c r="D145" s="6">
        <v>18.057441947014716</v>
      </c>
      <c r="E145" s="6">
        <v>58.213916363533393</v>
      </c>
      <c r="F145" s="6">
        <v>136.32669465649928</v>
      </c>
      <c r="G145" s="6">
        <v>208.35804725208365</v>
      </c>
      <c r="H145" s="6">
        <v>251.08750743439498</v>
      </c>
      <c r="I145" s="6">
        <v>241.46671698885729</v>
      </c>
      <c r="J145" s="6">
        <v>223.10074957799378</v>
      </c>
      <c r="K145" s="6">
        <v>307.58999120418906</v>
      </c>
      <c r="L145" s="6">
        <v>406.34104750821848</v>
      </c>
      <c r="M145" s="6">
        <v>489.40731637720569</v>
      </c>
    </row>
    <row r="146" spans="1:13" x14ac:dyDescent="0.25">
      <c r="A146" s="10" t="s">
        <v>63</v>
      </c>
      <c r="B146" s="10" t="s">
        <v>76</v>
      </c>
      <c r="C146" s="12" t="s">
        <v>67</v>
      </c>
      <c r="D146" s="6">
        <v>72.350215967473133</v>
      </c>
      <c r="E146" s="6">
        <v>169.07044480970745</v>
      </c>
      <c r="F146" s="6">
        <v>218.72500784540389</v>
      </c>
      <c r="G146" s="6">
        <v>258.9288953784482</v>
      </c>
      <c r="H146" s="6">
        <v>286.06249832507257</v>
      </c>
      <c r="I146" s="6">
        <v>317.00816503398858</v>
      </c>
      <c r="J146" s="6">
        <v>346.13548605210531</v>
      </c>
      <c r="K146" s="6">
        <v>317.76686386802709</v>
      </c>
      <c r="L146" s="6">
        <v>299.85937864481656</v>
      </c>
      <c r="M146" s="6">
        <v>270.53479948000137</v>
      </c>
    </row>
    <row r="147" spans="1:13" x14ac:dyDescent="0.25">
      <c r="A147" s="10" t="s">
        <v>63</v>
      </c>
      <c r="B147" s="10" t="s">
        <v>76</v>
      </c>
      <c r="C147" s="12" t="s">
        <v>68</v>
      </c>
      <c r="D147" s="6">
        <v>120.56476933351301</v>
      </c>
      <c r="E147" s="6">
        <v>245.79877220339407</v>
      </c>
      <c r="F147" s="6">
        <v>334.50977926073057</v>
      </c>
      <c r="G147" s="6">
        <v>406.96867137496145</v>
      </c>
      <c r="H147" s="6">
        <v>474.01957929418523</v>
      </c>
      <c r="I147" s="6">
        <v>562.22866213308646</v>
      </c>
      <c r="J147" s="6">
        <v>662.60843261214916</v>
      </c>
      <c r="K147" s="6">
        <v>651.3676721688754</v>
      </c>
      <c r="L147" s="6">
        <v>663.22081489727327</v>
      </c>
      <c r="M147" s="6">
        <v>683.98258170746135</v>
      </c>
    </row>
    <row r="148" spans="1:13" x14ac:dyDescent="0.25">
      <c r="A148" s="10" t="s">
        <v>63</v>
      </c>
      <c r="B148" s="10" t="s">
        <v>76</v>
      </c>
      <c r="C148" s="12" t="s">
        <v>73</v>
      </c>
      <c r="D148" s="6">
        <v>549.26452555205105</v>
      </c>
      <c r="E148" s="6">
        <v>1115.4339773187719</v>
      </c>
      <c r="F148" s="6">
        <v>1492.1222232712753</v>
      </c>
      <c r="G148" s="6">
        <v>1793.9838508475925</v>
      </c>
      <c r="H148" s="6">
        <v>2020.2239675211752</v>
      </c>
      <c r="I148" s="6">
        <v>1950.1694027344863</v>
      </c>
      <c r="J148" s="6">
        <v>1783.1297104854357</v>
      </c>
      <c r="K148" s="6">
        <v>1650.8842543406436</v>
      </c>
      <c r="L148" s="6">
        <v>1543.7995770746679</v>
      </c>
      <c r="M148" s="6">
        <v>1498.228079798856</v>
      </c>
    </row>
    <row r="149" spans="1:13" x14ac:dyDescent="0.25">
      <c r="A149" s="10" t="s">
        <v>63</v>
      </c>
      <c r="B149" s="10" t="s">
        <v>76</v>
      </c>
      <c r="C149" s="12" t="s">
        <v>69</v>
      </c>
      <c r="D149" s="6">
        <v>16.869399938248755</v>
      </c>
      <c r="E149" s="6">
        <v>157.06312861178947</v>
      </c>
      <c r="F149" s="6">
        <v>249.67005891974597</v>
      </c>
      <c r="G149" s="6">
        <v>295.41249260480612</v>
      </c>
      <c r="H149" s="6">
        <v>295.42738163619799</v>
      </c>
      <c r="I149" s="6">
        <v>299.82930145282631</v>
      </c>
      <c r="J149" s="6">
        <v>313.85686644004852</v>
      </c>
      <c r="K149" s="6">
        <v>330.42502671514012</v>
      </c>
      <c r="L149" s="6">
        <v>337.8781324723339</v>
      </c>
      <c r="M149" s="6">
        <v>335.1470606377095</v>
      </c>
    </row>
    <row r="150" spans="1:13" x14ac:dyDescent="0.25">
      <c r="A150" s="10" t="s">
        <v>63</v>
      </c>
      <c r="B150" s="10" t="s">
        <v>76</v>
      </c>
      <c r="C150" s="12" t="s">
        <v>70</v>
      </c>
      <c r="D150" s="6">
        <v>1246.9240802049733</v>
      </c>
      <c r="E150" s="6">
        <v>1200.7599925396846</v>
      </c>
      <c r="F150" s="6">
        <v>1189.8165806185664</v>
      </c>
      <c r="G150" s="6">
        <v>1232.1982597368985</v>
      </c>
      <c r="H150" s="6">
        <v>1325.8482377969774</v>
      </c>
      <c r="I150" s="6">
        <v>1451.2665979506107</v>
      </c>
      <c r="J150" s="6">
        <v>1607.8620843305625</v>
      </c>
      <c r="K150" s="6">
        <v>1797.7708100543373</v>
      </c>
      <c r="L150" s="6">
        <v>2022.5810377399137</v>
      </c>
      <c r="M150" s="6">
        <v>2219.0838538915086</v>
      </c>
    </row>
    <row r="151" spans="1:13" x14ac:dyDescent="0.25">
      <c r="A151" s="10" t="s">
        <v>63</v>
      </c>
      <c r="B151" s="10" t="s">
        <v>76</v>
      </c>
      <c r="C151" s="12" t="s">
        <v>71</v>
      </c>
      <c r="D151" s="6">
        <v>47.021832237902643</v>
      </c>
      <c r="E151" s="6">
        <v>66.345217366337323</v>
      </c>
      <c r="F151" s="6">
        <v>129.91910146668562</v>
      </c>
      <c r="G151" s="6">
        <v>251.2254025960323</v>
      </c>
      <c r="H151" s="6">
        <v>429.32167619017309</v>
      </c>
      <c r="I151" s="6">
        <v>649.92292335175034</v>
      </c>
      <c r="J151" s="6">
        <v>901.62065181080914</v>
      </c>
      <c r="K151" s="6">
        <v>1191.8305173370861</v>
      </c>
      <c r="L151" s="6">
        <v>1468.8582933518492</v>
      </c>
      <c r="M151" s="6">
        <v>1695.3700233407485</v>
      </c>
    </row>
    <row r="152" spans="1:13" x14ac:dyDescent="0.25">
      <c r="A152" s="10" t="s">
        <v>63</v>
      </c>
      <c r="B152" s="10" t="s">
        <v>76</v>
      </c>
      <c r="C152" s="12" t="s">
        <v>72</v>
      </c>
      <c r="D152" s="6">
        <v>317.45643930722611</v>
      </c>
      <c r="E152" s="6">
        <v>190.72441354491141</v>
      </c>
      <c r="F152" s="6">
        <v>181.77696485484975</v>
      </c>
      <c r="G152" s="6">
        <v>142.33824642768269</v>
      </c>
      <c r="H152" s="6">
        <v>110.06228007047115</v>
      </c>
      <c r="I152" s="6">
        <v>114.24556276391139</v>
      </c>
      <c r="J152" s="6">
        <v>94.149133911353658</v>
      </c>
      <c r="K152" s="6">
        <v>85.277147726984865</v>
      </c>
      <c r="L152" s="6">
        <v>78.806742863984525</v>
      </c>
      <c r="M152" s="6">
        <v>64.678289384995125</v>
      </c>
    </row>
    <row r="153" spans="1:13" x14ac:dyDescent="0.25">
      <c r="A153" s="10" t="s">
        <v>63</v>
      </c>
      <c r="B153" s="10" t="s">
        <v>76</v>
      </c>
      <c r="C153" s="12" t="s">
        <v>74</v>
      </c>
      <c r="D153" s="6">
        <v>7.8635945706667945E-2</v>
      </c>
      <c r="E153" s="6">
        <v>67.36065422512398</v>
      </c>
      <c r="F153" s="6">
        <v>160.79630624067551</v>
      </c>
      <c r="G153" s="6">
        <v>334.88649835216791</v>
      </c>
      <c r="H153" s="6">
        <v>584.57036995880924</v>
      </c>
      <c r="I153" s="6">
        <v>911.24122786613623</v>
      </c>
      <c r="J153" s="6">
        <v>1279.2713400927832</v>
      </c>
      <c r="K153" s="6">
        <v>1650.5236449164613</v>
      </c>
      <c r="L153" s="6">
        <v>2014.7647099773633</v>
      </c>
      <c r="M153" s="6">
        <v>2399.2124805330027</v>
      </c>
    </row>
    <row r="154" spans="1:13" x14ac:dyDescent="0.25">
      <c r="A154" s="10" t="s">
        <v>63</v>
      </c>
      <c r="B154" s="10" t="s">
        <v>76</v>
      </c>
      <c r="C154" s="12" t="s">
        <v>75</v>
      </c>
      <c r="D154" s="6">
        <v>7.6042101140692191</v>
      </c>
      <c r="E154" s="6">
        <v>88.552117758977289</v>
      </c>
      <c r="F154" s="6">
        <v>221.98281125715704</v>
      </c>
      <c r="G154" s="6">
        <v>407.26738643965609</v>
      </c>
      <c r="H154" s="6">
        <v>559.74891046486619</v>
      </c>
      <c r="I154" s="6">
        <v>735.71722030948138</v>
      </c>
      <c r="J154" s="6">
        <v>893.71736690471005</v>
      </c>
      <c r="K154" s="6">
        <v>1054.9821336904733</v>
      </c>
      <c r="L154" s="6">
        <v>1158.7313740704221</v>
      </c>
      <c r="M154" s="6">
        <v>1232.4991758129065</v>
      </c>
    </row>
    <row r="155" spans="1:13" x14ac:dyDescent="0.25">
      <c r="A155" s="10" t="s">
        <v>63</v>
      </c>
      <c r="B155" s="10" t="s">
        <v>77</v>
      </c>
      <c r="C155" s="12" t="s">
        <v>67</v>
      </c>
      <c r="D155" s="6">
        <v>0.67783657516168738</v>
      </c>
      <c r="E155" s="6">
        <v>16.7162870012992</v>
      </c>
      <c r="F155" s="6">
        <v>30.079915154879444</v>
      </c>
      <c r="G155" s="6">
        <v>38.258665259902891</v>
      </c>
      <c r="H155" s="6">
        <v>46.128635440552713</v>
      </c>
      <c r="I155" s="6">
        <v>57.593014131736247</v>
      </c>
      <c r="J155" s="6">
        <v>69.314273098586156</v>
      </c>
      <c r="K155" s="6">
        <v>76.669773480092715</v>
      </c>
      <c r="L155" s="6">
        <v>80.748152718273985</v>
      </c>
      <c r="M155" s="6">
        <v>80.270284464499611</v>
      </c>
    </row>
    <row r="156" spans="1:13" x14ac:dyDescent="0.25">
      <c r="A156" s="10" t="s">
        <v>63</v>
      </c>
      <c r="B156" s="10" t="s">
        <v>77</v>
      </c>
      <c r="C156" s="12" t="s">
        <v>68</v>
      </c>
      <c r="D156" s="6">
        <v>237.99105374654826</v>
      </c>
      <c r="E156" s="6">
        <v>273.91460462231333</v>
      </c>
      <c r="F156" s="6">
        <v>287.86281983741304</v>
      </c>
      <c r="G156" s="6">
        <v>272.43471231068168</v>
      </c>
      <c r="H156" s="6">
        <v>256.80205455405479</v>
      </c>
      <c r="I156" s="6">
        <v>258.14914057933163</v>
      </c>
      <c r="J156" s="6">
        <v>270.82599349587178</v>
      </c>
      <c r="K156" s="6">
        <v>265.49697238899699</v>
      </c>
      <c r="L156" s="6">
        <v>274.37781310173511</v>
      </c>
      <c r="M156" s="6">
        <v>299.87194106376671</v>
      </c>
    </row>
    <row r="157" spans="1:13" x14ac:dyDescent="0.25">
      <c r="A157" s="10" t="s">
        <v>63</v>
      </c>
      <c r="B157" s="10" t="s">
        <v>77</v>
      </c>
      <c r="C157" s="12" t="s">
        <v>73</v>
      </c>
      <c r="D157" s="6">
        <v>601.83126814013679</v>
      </c>
      <c r="E157" s="6">
        <v>1004.0991982301227</v>
      </c>
      <c r="F157" s="6">
        <v>1158.6371317988451</v>
      </c>
      <c r="G157" s="6">
        <v>1198.4619481276288</v>
      </c>
      <c r="H157" s="6">
        <v>1176.6197633553898</v>
      </c>
      <c r="I157" s="6">
        <v>1043.3068971561361</v>
      </c>
      <c r="J157" s="6">
        <v>931.46944294267519</v>
      </c>
      <c r="K157" s="6">
        <v>860.58675006469889</v>
      </c>
      <c r="L157" s="6">
        <v>846.87818859048718</v>
      </c>
      <c r="M157" s="6">
        <v>868.86558642932539</v>
      </c>
    </row>
    <row r="158" spans="1:13" x14ac:dyDescent="0.25">
      <c r="A158" s="10" t="s">
        <v>63</v>
      </c>
      <c r="B158" s="10" t="s">
        <v>77</v>
      </c>
      <c r="C158" s="12" t="s">
        <v>69</v>
      </c>
      <c r="D158" s="6">
        <v>1.1884295804412248</v>
      </c>
      <c r="E158" s="6">
        <v>20.274586122743727</v>
      </c>
      <c r="F158" s="6">
        <v>46.085481016131723</v>
      </c>
      <c r="G158" s="6">
        <v>54.849838355359253</v>
      </c>
      <c r="H158" s="6">
        <v>54.562065923027539</v>
      </c>
      <c r="I158" s="6">
        <v>54.746771020062795</v>
      </c>
      <c r="J158" s="6">
        <v>52.632729165174467</v>
      </c>
      <c r="K158" s="6">
        <v>49.834697580113222</v>
      </c>
      <c r="L158" s="6">
        <v>46.53748180260768</v>
      </c>
      <c r="M158" s="6">
        <v>42.404727229913547</v>
      </c>
    </row>
    <row r="159" spans="1:13" x14ac:dyDescent="0.25">
      <c r="A159" s="10" t="s">
        <v>63</v>
      </c>
      <c r="B159" s="10" t="s">
        <v>77</v>
      </c>
      <c r="C159" s="12" t="s">
        <v>70</v>
      </c>
      <c r="D159" s="6">
        <v>99.591129997195779</v>
      </c>
      <c r="E159" s="6">
        <v>106.77086978667982</v>
      </c>
      <c r="F159" s="6">
        <v>109.12766934217029</v>
      </c>
      <c r="G159" s="6">
        <v>117.66906706902526</v>
      </c>
      <c r="H159" s="6">
        <v>130.00668397863572</v>
      </c>
      <c r="I159" s="6">
        <v>140.02058702488912</v>
      </c>
      <c r="J159" s="6">
        <v>149.18101337528384</v>
      </c>
      <c r="K159" s="6">
        <v>157.76478581757502</v>
      </c>
      <c r="L159" s="6">
        <v>166.22922262180975</v>
      </c>
      <c r="M159" s="6">
        <v>165.60554187351022</v>
      </c>
    </row>
    <row r="160" spans="1:13" x14ac:dyDescent="0.25">
      <c r="A160" s="10" t="s">
        <v>63</v>
      </c>
      <c r="B160" s="10" t="s">
        <v>77</v>
      </c>
      <c r="C160" s="12" t="s">
        <v>71</v>
      </c>
      <c r="D160" s="6">
        <v>9.7748719552552537</v>
      </c>
      <c r="E160" s="6">
        <v>15.608306337901485</v>
      </c>
      <c r="F160" s="6">
        <v>117.04996398317044</v>
      </c>
      <c r="G160" s="6">
        <v>236.10052538350533</v>
      </c>
      <c r="H160" s="6">
        <v>313.65559297893333</v>
      </c>
      <c r="I160" s="6">
        <v>425.61265626726077</v>
      </c>
      <c r="J160" s="6">
        <v>559.67379317925509</v>
      </c>
      <c r="K160" s="6">
        <v>717.20778868930836</v>
      </c>
      <c r="L160" s="6">
        <v>865.58510116009279</v>
      </c>
      <c r="M160" s="6">
        <v>1013.4783598686006</v>
      </c>
    </row>
    <row r="161" spans="1:13" x14ac:dyDescent="0.25">
      <c r="A161" s="10" t="s">
        <v>63</v>
      </c>
      <c r="B161" s="10" t="s">
        <v>77</v>
      </c>
      <c r="C161" s="12" t="s">
        <v>72</v>
      </c>
      <c r="D161" s="6">
        <v>296.20064559603497</v>
      </c>
      <c r="E161" s="6">
        <v>137.215906525012</v>
      </c>
      <c r="F161" s="6">
        <v>117.73435747733132</v>
      </c>
      <c r="G161" s="6">
        <v>84.063376644180195</v>
      </c>
      <c r="H161" s="6">
        <v>66.512404620494493</v>
      </c>
      <c r="I161" s="6">
        <v>83.505069907493052</v>
      </c>
      <c r="J161" s="6">
        <v>74.65238240707636</v>
      </c>
      <c r="K161" s="6">
        <v>74.06357265414691</v>
      </c>
      <c r="L161" s="6">
        <v>75.375063567033195</v>
      </c>
      <c r="M161" s="6">
        <v>69.349716206112205</v>
      </c>
    </row>
    <row r="162" spans="1:13" x14ac:dyDescent="0.25">
      <c r="A162" s="10" t="s">
        <v>63</v>
      </c>
      <c r="B162" s="10" t="s">
        <v>77</v>
      </c>
      <c r="C162" s="12" t="s">
        <v>74</v>
      </c>
      <c r="D162" s="6">
        <v>7.7648880451973018E-2</v>
      </c>
      <c r="E162" s="6">
        <v>46.542100304522052</v>
      </c>
      <c r="F162" s="6">
        <v>93.069800823218443</v>
      </c>
      <c r="G162" s="6">
        <v>167.67331832048916</v>
      </c>
      <c r="H162" s="6">
        <v>267.20380696091257</v>
      </c>
      <c r="I162" s="6">
        <v>387.6378045867657</v>
      </c>
      <c r="J162" s="6">
        <v>518.33563806391146</v>
      </c>
      <c r="K162" s="6">
        <v>642.21701674827466</v>
      </c>
      <c r="L162" s="6">
        <v>781.83708844900639</v>
      </c>
      <c r="M162" s="6">
        <v>947.98477750412121</v>
      </c>
    </row>
    <row r="163" spans="1:13" x14ac:dyDescent="0.25">
      <c r="A163" s="10" t="s">
        <v>63</v>
      </c>
      <c r="B163" s="10" t="s">
        <v>77</v>
      </c>
      <c r="C163" s="12" t="s">
        <v>75</v>
      </c>
      <c r="D163" s="6">
        <v>2.1109945558456755</v>
      </c>
      <c r="E163" s="6">
        <v>29.803164608644352</v>
      </c>
      <c r="F163" s="6">
        <v>98.284178863906106</v>
      </c>
      <c r="G163" s="6">
        <v>164.26621536517112</v>
      </c>
      <c r="H163" s="6">
        <v>214.33564879352213</v>
      </c>
      <c r="I163" s="6">
        <v>276.87209635146115</v>
      </c>
      <c r="J163" s="6">
        <v>348.1708980508385</v>
      </c>
      <c r="K163" s="6">
        <v>419.96559352639349</v>
      </c>
      <c r="L163" s="6">
        <v>473.10160075844851</v>
      </c>
      <c r="M163" s="6">
        <v>515.97134694662202</v>
      </c>
    </row>
    <row r="164" spans="1:13" x14ac:dyDescent="0.25">
      <c r="A164" s="10" t="s">
        <v>63</v>
      </c>
      <c r="B164" s="10" t="s">
        <v>78</v>
      </c>
      <c r="C164" s="12" t="s">
        <v>67</v>
      </c>
      <c r="D164" s="6">
        <v>130.4004563121276</v>
      </c>
      <c r="E164" s="6">
        <v>110.89793688925704</v>
      </c>
      <c r="F164" s="6">
        <v>130.04391324544713</v>
      </c>
      <c r="G164" s="6">
        <v>159.53286866697684</v>
      </c>
      <c r="H164" s="6">
        <v>193.57705801742773</v>
      </c>
      <c r="I164" s="6">
        <v>213.94201601103958</v>
      </c>
      <c r="J164" s="6">
        <v>241.41478318661365</v>
      </c>
      <c r="K164" s="6">
        <v>254.63057135727564</v>
      </c>
      <c r="L164" s="6">
        <v>255.90829764784093</v>
      </c>
      <c r="M164" s="6">
        <v>249.33645106127508</v>
      </c>
    </row>
    <row r="165" spans="1:13" x14ac:dyDescent="0.25">
      <c r="A165" s="10" t="s">
        <v>63</v>
      </c>
      <c r="B165" s="10" t="s">
        <v>78</v>
      </c>
      <c r="C165" s="12" t="s">
        <v>68</v>
      </c>
      <c r="D165" s="6">
        <v>3120.194608302902</v>
      </c>
      <c r="E165" s="6">
        <v>3665.3482332925601</v>
      </c>
      <c r="F165" s="6">
        <v>3727.9542829225315</v>
      </c>
      <c r="G165" s="6">
        <v>3637.6227535455878</v>
      </c>
      <c r="H165" s="6">
        <v>3582.7352301241895</v>
      </c>
      <c r="I165" s="6">
        <v>3629.6188816574277</v>
      </c>
      <c r="J165" s="6">
        <v>3737.6534785535264</v>
      </c>
      <c r="K165" s="6">
        <v>3350.7802526664527</v>
      </c>
      <c r="L165" s="6">
        <v>3278.8299996726146</v>
      </c>
      <c r="M165" s="6">
        <v>3134.0148149575707</v>
      </c>
    </row>
    <row r="166" spans="1:13" x14ac:dyDescent="0.25">
      <c r="A166" s="10" t="s">
        <v>63</v>
      </c>
      <c r="B166" s="10" t="s">
        <v>78</v>
      </c>
      <c r="C166" s="12" t="s">
        <v>73</v>
      </c>
      <c r="D166" s="6">
        <v>1946.1157308617674</v>
      </c>
      <c r="E166" s="6">
        <v>2183.4981645453418</v>
      </c>
      <c r="F166" s="6">
        <v>2284.2520107370292</v>
      </c>
      <c r="G166" s="6">
        <v>2351.4562373803201</v>
      </c>
      <c r="H166" s="6">
        <v>2432.8616219070491</v>
      </c>
      <c r="I166" s="6">
        <v>2123.5667253512652</v>
      </c>
      <c r="J166" s="6">
        <v>1806.4292848281329</v>
      </c>
      <c r="K166" s="6">
        <v>1789.2210295988141</v>
      </c>
      <c r="L166" s="6">
        <v>1583.4247881443634</v>
      </c>
      <c r="M166" s="6">
        <v>1511.3751895784117</v>
      </c>
    </row>
    <row r="167" spans="1:13" x14ac:dyDescent="0.25">
      <c r="A167" s="10" t="s">
        <v>63</v>
      </c>
      <c r="B167" s="10" t="s">
        <v>78</v>
      </c>
      <c r="C167" s="12" t="s">
        <v>69</v>
      </c>
      <c r="D167" s="6">
        <v>31.402577172144277</v>
      </c>
      <c r="E167" s="6">
        <v>154.34720699745242</v>
      </c>
      <c r="F167" s="6">
        <v>223.16117408228371</v>
      </c>
      <c r="G167" s="6">
        <v>253.90380319146732</v>
      </c>
      <c r="H167" s="6">
        <v>270.46038315303264</v>
      </c>
      <c r="I167" s="6">
        <v>276.89233233111941</v>
      </c>
      <c r="J167" s="6">
        <v>283.65522691529299</v>
      </c>
      <c r="K167" s="6">
        <v>301.23195842600768</v>
      </c>
      <c r="L167" s="6">
        <v>308.34718140314271</v>
      </c>
      <c r="M167" s="6">
        <v>318.30421087918921</v>
      </c>
    </row>
    <row r="168" spans="1:13" x14ac:dyDescent="0.25">
      <c r="A168" s="10" t="s">
        <v>63</v>
      </c>
      <c r="B168" s="10" t="s">
        <v>78</v>
      </c>
      <c r="C168" s="12" t="s">
        <v>70</v>
      </c>
      <c r="D168" s="6">
        <v>1175.0147106071283</v>
      </c>
      <c r="E168" s="6">
        <v>1136.5096210652389</v>
      </c>
      <c r="F168" s="6">
        <v>1119.7895710257098</v>
      </c>
      <c r="G168" s="6">
        <v>1128.9735446956793</v>
      </c>
      <c r="H168" s="6">
        <v>1164.4205215777627</v>
      </c>
      <c r="I168" s="6">
        <v>1213.5815757893893</v>
      </c>
      <c r="J168" s="6">
        <v>1279.8680391771941</v>
      </c>
      <c r="K168" s="6">
        <v>1366.3309789755388</v>
      </c>
      <c r="L168" s="6">
        <v>1477.0146891799589</v>
      </c>
      <c r="M168" s="6">
        <v>1596.9757682314746</v>
      </c>
    </row>
    <row r="169" spans="1:13" x14ac:dyDescent="0.25">
      <c r="A169" s="10" t="s">
        <v>63</v>
      </c>
      <c r="B169" s="10" t="s">
        <v>78</v>
      </c>
      <c r="C169" s="12" t="s">
        <v>71</v>
      </c>
      <c r="D169" s="6">
        <v>1921.3617216392252</v>
      </c>
      <c r="E169" s="6">
        <v>2278.2062362760976</v>
      </c>
      <c r="F169" s="6">
        <v>2637.3431541393279</v>
      </c>
      <c r="G169" s="6">
        <v>3129.4911288003236</v>
      </c>
      <c r="H169" s="6">
        <v>3701.7464905623751</v>
      </c>
      <c r="I169" s="6">
        <v>4213.4660513573872</v>
      </c>
      <c r="J169" s="6">
        <v>4784.0307624970992</v>
      </c>
      <c r="K169" s="6">
        <v>5283.6195415994307</v>
      </c>
      <c r="L169" s="6">
        <v>5557.3566218616825</v>
      </c>
      <c r="M169" s="6">
        <v>5540.0083824417316</v>
      </c>
    </row>
    <row r="170" spans="1:13" x14ac:dyDescent="0.25">
      <c r="A170" s="10" t="s">
        <v>63</v>
      </c>
      <c r="B170" s="10" t="s">
        <v>78</v>
      </c>
      <c r="C170" s="12" t="s">
        <v>72</v>
      </c>
      <c r="D170" s="6">
        <v>192.80253379434939</v>
      </c>
      <c r="E170" s="6">
        <v>30.018103770181238</v>
      </c>
      <c r="F170" s="6">
        <v>17.856664441485403</v>
      </c>
      <c r="G170" s="6">
        <v>19.606484102652761</v>
      </c>
      <c r="H170" s="6">
        <v>18.320781862009685</v>
      </c>
      <c r="I170" s="6">
        <v>13.949155251375695</v>
      </c>
      <c r="J170" s="6">
        <v>13.360550161747961</v>
      </c>
      <c r="K170" s="6">
        <v>17.748648789140205</v>
      </c>
      <c r="L170" s="6">
        <v>11.969942821368871</v>
      </c>
      <c r="M170" s="6">
        <v>11.524599218505022</v>
      </c>
    </row>
    <row r="171" spans="1:13" x14ac:dyDescent="0.25">
      <c r="A171" s="10" t="s">
        <v>63</v>
      </c>
      <c r="B171" s="10" t="s">
        <v>78</v>
      </c>
      <c r="C171" s="12" t="s">
        <v>74</v>
      </c>
      <c r="D171" s="6">
        <v>26.752651947722466</v>
      </c>
      <c r="E171" s="6">
        <v>169.03074706248648</v>
      </c>
      <c r="F171" s="6">
        <v>235.59870041041276</v>
      </c>
      <c r="G171" s="6">
        <v>348.86255760502922</v>
      </c>
      <c r="H171" s="6">
        <v>487.61029445629401</v>
      </c>
      <c r="I171" s="6">
        <v>758.04800355205919</v>
      </c>
      <c r="J171" s="6">
        <v>1058.8136701525314</v>
      </c>
      <c r="K171" s="6">
        <v>1406.5281316451062</v>
      </c>
      <c r="L171" s="6">
        <v>1728.5641801841566</v>
      </c>
      <c r="M171" s="6">
        <v>2112.3128481376561</v>
      </c>
    </row>
    <row r="172" spans="1:13" x14ac:dyDescent="0.25">
      <c r="A172" s="10" t="s">
        <v>63</v>
      </c>
      <c r="B172" s="10" t="s">
        <v>78</v>
      </c>
      <c r="C172" s="12" t="s">
        <v>75</v>
      </c>
      <c r="D172" s="6">
        <v>229.02626145522882</v>
      </c>
      <c r="E172" s="6">
        <v>904.88640633691193</v>
      </c>
      <c r="F172" s="6">
        <v>1333.4028732909055</v>
      </c>
      <c r="G172" s="6">
        <v>1669.1512085637441</v>
      </c>
      <c r="H172" s="6">
        <v>1676.1374380570187</v>
      </c>
      <c r="I172" s="6">
        <v>1739.1042349038898</v>
      </c>
      <c r="J172" s="6">
        <v>1678.7151992244915</v>
      </c>
      <c r="K172" s="6">
        <v>1800.6493468244403</v>
      </c>
      <c r="L172" s="6">
        <v>2012.6277788042134</v>
      </c>
      <c r="M172" s="6">
        <v>2300.5754993387727</v>
      </c>
    </row>
    <row r="173" spans="1:13" x14ac:dyDescent="0.25">
      <c r="A173" s="10" t="s">
        <v>63</v>
      </c>
      <c r="B173" s="10" t="s">
        <v>79</v>
      </c>
      <c r="C173" s="12" t="s">
        <v>67</v>
      </c>
      <c r="D173" s="6">
        <v>0</v>
      </c>
      <c r="E173" s="6">
        <v>15.38869367556215</v>
      </c>
      <c r="F173" s="6">
        <v>32.663188823130731</v>
      </c>
      <c r="G173" s="6">
        <v>50.583300178607672</v>
      </c>
      <c r="H173" s="6">
        <v>66.357449464251658</v>
      </c>
      <c r="I173" s="6">
        <v>114.08657063282266</v>
      </c>
      <c r="J173" s="6">
        <v>119.30730349625071</v>
      </c>
      <c r="K173" s="6">
        <v>142.85614630149317</v>
      </c>
      <c r="L173" s="6">
        <v>150.97928021081387</v>
      </c>
      <c r="M173" s="6">
        <v>134.00014201414905</v>
      </c>
    </row>
    <row r="174" spans="1:13" x14ac:dyDescent="0.25">
      <c r="A174" s="10" t="s">
        <v>63</v>
      </c>
      <c r="B174" s="10" t="s">
        <v>79</v>
      </c>
      <c r="C174" s="12" t="s">
        <v>68</v>
      </c>
      <c r="D174" s="6">
        <v>1766.3165067780806</v>
      </c>
      <c r="E174" s="6">
        <v>2082.8463493146764</v>
      </c>
      <c r="F174" s="6">
        <v>1995.5304286290161</v>
      </c>
      <c r="G174" s="6">
        <v>1730.4160912387524</v>
      </c>
      <c r="H174" s="6">
        <v>1437.2712974880544</v>
      </c>
      <c r="I174" s="6">
        <v>1334.9066835838044</v>
      </c>
      <c r="J174" s="6">
        <v>1243.4364703877379</v>
      </c>
      <c r="K174" s="6">
        <v>762.16652408155551</v>
      </c>
      <c r="L174" s="6">
        <v>711.41325778161911</v>
      </c>
      <c r="M174" s="6">
        <v>701.32034588225929</v>
      </c>
    </row>
    <row r="175" spans="1:13" x14ac:dyDescent="0.25">
      <c r="A175" s="10" t="s">
        <v>63</v>
      </c>
      <c r="B175" s="10" t="s">
        <v>79</v>
      </c>
      <c r="C175" s="12" t="s">
        <v>73</v>
      </c>
      <c r="D175" s="6">
        <v>4459.5230252918345</v>
      </c>
      <c r="E175" s="6">
        <v>5852.5495172856517</v>
      </c>
      <c r="F175" s="6">
        <v>5876.253191668844</v>
      </c>
      <c r="G175" s="6">
        <v>5429.8194725963522</v>
      </c>
      <c r="H175" s="6">
        <v>4820.3500364583379</v>
      </c>
      <c r="I175" s="6">
        <v>3050.9310734938877</v>
      </c>
      <c r="J175" s="6">
        <v>2032.9177692975481</v>
      </c>
      <c r="K175" s="6">
        <v>1781.3124254180302</v>
      </c>
      <c r="L175" s="6">
        <v>1603.4265019407208</v>
      </c>
      <c r="M175" s="6">
        <v>1479.8057596865201</v>
      </c>
    </row>
    <row r="176" spans="1:13" x14ac:dyDescent="0.25">
      <c r="A176" s="10" t="s">
        <v>63</v>
      </c>
      <c r="B176" s="10" t="s">
        <v>79</v>
      </c>
      <c r="C176" s="12" t="s">
        <v>69</v>
      </c>
      <c r="D176" s="6">
        <v>2.2630598013197534</v>
      </c>
      <c r="E176" s="6">
        <v>53.694800580312524</v>
      </c>
      <c r="F176" s="6">
        <v>156.74266432624711</v>
      </c>
      <c r="G176" s="6">
        <v>223.93436666441153</v>
      </c>
      <c r="H176" s="6">
        <v>248.88344234249743</v>
      </c>
      <c r="I176" s="6">
        <v>292.72712106341856</v>
      </c>
      <c r="J176" s="6">
        <v>295.7690290132</v>
      </c>
      <c r="K176" s="6">
        <v>325.68355261598992</v>
      </c>
      <c r="L176" s="6">
        <v>342.33209276294315</v>
      </c>
      <c r="M176" s="6">
        <v>340.45075816685784</v>
      </c>
    </row>
    <row r="177" spans="1:13" x14ac:dyDescent="0.25">
      <c r="A177" s="10" t="s">
        <v>63</v>
      </c>
      <c r="B177" s="10" t="s">
        <v>79</v>
      </c>
      <c r="C177" s="12" t="s">
        <v>70</v>
      </c>
      <c r="D177" s="6">
        <v>1016.8394720090374</v>
      </c>
      <c r="E177" s="6">
        <v>1137.1138781872057</v>
      </c>
      <c r="F177" s="6">
        <v>1283.2831884045129</v>
      </c>
      <c r="G177" s="6">
        <v>1456.2206485803847</v>
      </c>
      <c r="H177" s="6">
        <v>1664.6198466498863</v>
      </c>
      <c r="I177" s="6">
        <v>1911.746159688043</v>
      </c>
      <c r="J177" s="6">
        <v>2208.334259125369</v>
      </c>
      <c r="K177" s="6">
        <v>2570.3117932103742</v>
      </c>
      <c r="L177" s="6">
        <v>3006.5413208505083</v>
      </c>
      <c r="M177" s="6">
        <v>3413.9536496422961</v>
      </c>
    </row>
    <row r="178" spans="1:13" x14ac:dyDescent="0.25">
      <c r="A178" s="10" t="s">
        <v>63</v>
      </c>
      <c r="B178" s="10" t="s">
        <v>79</v>
      </c>
      <c r="C178" s="12" t="s">
        <v>71</v>
      </c>
      <c r="D178" s="6">
        <v>774.89145477693296</v>
      </c>
      <c r="E178" s="6">
        <v>1803.6835515214491</v>
      </c>
      <c r="F178" s="6">
        <v>2693.9826058482436</v>
      </c>
      <c r="G178" s="6">
        <v>3542.0636189883407</v>
      </c>
      <c r="H178" s="6">
        <v>4176.0181234570773</v>
      </c>
      <c r="I178" s="6">
        <v>5372.0055731185466</v>
      </c>
      <c r="J178" s="6">
        <v>6307.4940816790267</v>
      </c>
      <c r="K178" s="6">
        <v>6430.1799117537548</v>
      </c>
      <c r="L178" s="6">
        <v>6551.7750560276572</v>
      </c>
      <c r="M178" s="6">
        <v>6463.2332493717804</v>
      </c>
    </row>
    <row r="179" spans="1:13" x14ac:dyDescent="0.25">
      <c r="A179" s="10" t="s">
        <v>63</v>
      </c>
      <c r="B179" s="10" t="s">
        <v>79</v>
      </c>
      <c r="C179" s="12" t="s">
        <v>72</v>
      </c>
      <c r="D179" s="6">
        <v>60.580383472600772</v>
      </c>
      <c r="E179" s="6">
        <v>10.692138995416499</v>
      </c>
      <c r="F179" s="6">
        <v>6.4016909272934264</v>
      </c>
      <c r="G179" s="6">
        <v>4.5399750964075505</v>
      </c>
      <c r="H179" s="6">
        <v>3.0493458254432775</v>
      </c>
      <c r="I179" s="6">
        <v>6.9938171722335003</v>
      </c>
      <c r="J179" s="6">
        <v>2.8905992000454459</v>
      </c>
      <c r="K179" s="6">
        <v>3.6132296052814379</v>
      </c>
      <c r="L179" s="6">
        <v>4.6638490934036048</v>
      </c>
      <c r="M179" s="6">
        <v>2.9651167414784219</v>
      </c>
    </row>
    <row r="180" spans="1:13" x14ac:dyDescent="0.25">
      <c r="A180" s="10" t="s">
        <v>63</v>
      </c>
      <c r="B180" s="10" t="s">
        <v>79</v>
      </c>
      <c r="C180" s="12" t="s">
        <v>74</v>
      </c>
      <c r="D180" s="6">
        <v>0</v>
      </c>
      <c r="E180" s="6">
        <v>55.6530123662045</v>
      </c>
      <c r="F180" s="6">
        <v>121.97877808437028</v>
      </c>
      <c r="G180" s="6">
        <v>228.96295172631531</v>
      </c>
      <c r="H180" s="6">
        <v>331.68492496266276</v>
      </c>
      <c r="I180" s="6">
        <v>568.6724398704074</v>
      </c>
      <c r="J180" s="6">
        <v>773.11361335392178</v>
      </c>
      <c r="K180" s="6">
        <v>1139.023738753883</v>
      </c>
      <c r="L180" s="6">
        <v>1442.5066312141141</v>
      </c>
      <c r="M180" s="6">
        <v>1823.8381248019202</v>
      </c>
    </row>
    <row r="181" spans="1:13" x14ac:dyDescent="0.25">
      <c r="A181" s="10" t="s">
        <v>63</v>
      </c>
      <c r="B181" s="10" t="s">
        <v>79</v>
      </c>
      <c r="C181" s="12" t="s">
        <v>75</v>
      </c>
      <c r="D181" s="6">
        <v>5.3779228231243724E-2</v>
      </c>
      <c r="E181" s="6">
        <v>30.39338153302894</v>
      </c>
      <c r="F181" s="6">
        <v>173.26930982577534</v>
      </c>
      <c r="G181" s="6">
        <v>407.04786038608125</v>
      </c>
      <c r="H181" s="6">
        <v>641.8883628270205</v>
      </c>
      <c r="I181" s="6">
        <v>1108.8394985385542</v>
      </c>
      <c r="J181" s="6">
        <v>1374.8974512864343</v>
      </c>
      <c r="K181" s="6">
        <v>1936.4223205216977</v>
      </c>
      <c r="L181" s="6">
        <v>2093.900638381665</v>
      </c>
      <c r="M181" s="6">
        <v>2333.7666062231888</v>
      </c>
    </row>
    <row r="182" spans="1:13" x14ac:dyDescent="0.25">
      <c r="A182" s="10" t="s">
        <v>64</v>
      </c>
      <c r="B182" s="10" t="s">
        <v>66</v>
      </c>
      <c r="C182" s="12" t="s">
        <v>67</v>
      </c>
      <c r="D182" s="6">
        <v>6.324724090272837</v>
      </c>
      <c r="E182" s="6">
        <v>25.271616615141852</v>
      </c>
      <c r="F182" s="6">
        <v>65.883496562316111</v>
      </c>
      <c r="G182" s="6">
        <v>121.58649545880911</v>
      </c>
      <c r="H182" s="6">
        <v>175.41949925037261</v>
      </c>
      <c r="I182" s="6">
        <v>224.15871026205539</v>
      </c>
      <c r="J182" s="6">
        <v>276.9901334667249</v>
      </c>
      <c r="K182" s="6">
        <v>346.9904143376956</v>
      </c>
      <c r="L182" s="6">
        <v>417.59927521354155</v>
      </c>
      <c r="M182" s="6">
        <v>465.53626997150474</v>
      </c>
    </row>
    <row r="183" spans="1:13" x14ac:dyDescent="0.25">
      <c r="A183" s="10" t="s">
        <v>64</v>
      </c>
      <c r="B183" s="10" t="s">
        <v>66</v>
      </c>
      <c r="C183" s="12" t="s">
        <v>68</v>
      </c>
      <c r="D183" s="6">
        <v>1206.2433706055713</v>
      </c>
      <c r="E183" s="6">
        <v>1890.4990818990582</v>
      </c>
      <c r="F183" s="6">
        <v>2798.2852882402894</v>
      </c>
      <c r="G183" s="6">
        <v>3698.6378305430221</v>
      </c>
      <c r="H183" s="6">
        <v>4395.1908516765316</v>
      </c>
      <c r="I183" s="6">
        <v>4874.1749863276</v>
      </c>
      <c r="J183" s="6">
        <v>5368.6868328507053</v>
      </c>
      <c r="K183" s="6">
        <v>5574.2130185372371</v>
      </c>
      <c r="L183" s="6">
        <v>5641.2979408022147</v>
      </c>
      <c r="M183" s="6">
        <v>5664.4842724896653</v>
      </c>
    </row>
    <row r="184" spans="1:13" x14ac:dyDescent="0.25">
      <c r="A184" s="10" t="s">
        <v>64</v>
      </c>
      <c r="B184" s="10" t="s">
        <v>66</v>
      </c>
      <c r="C184" s="12" t="s">
        <v>73</v>
      </c>
      <c r="D184" s="6">
        <v>206.21944657124536</v>
      </c>
      <c r="E184" s="6">
        <v>394.97209846239303</v>
      </c>
      <c r="F184" s="6">
        <v>702.79121865457932</v>
      </c>
      <c r="G184" s="6">
        <v>1096.8704815886426</v>
      </c>
      <c r="H184" s="6">
        <v>1452.9215334004418</v>
      </c>
      <c r="I184" s="6">
        <v>1640.4601826798448</v>
      </c>
      <c r="J184" s="6">
        <v>1719.4210926530845</v>
      </c>
      <c r="K184" s="6">
        <v>1757.5306908693299</v>
      </c>
      <c r="L184" s="6">
        <v>1748.8836890968521</v>
      </c>
      <c r="M184" s="6">
        <v>1943.1112259491608</v>
      </c>
    </row>
    <row r="185" spans="1:13" x14ac:dyDescent="0.25">
      <c r="A185" s="10" t="s">
        <v>64</v>
      </c>
      <c r="B185" s="10" t="s">
        <v>66</v>
      </c>
      <c r="C185" s="12" t="s">
        <v>69</v>
      </c>
      <c r="D185" s="6">
        <v>5.2859957759876126</v>
      </c>
      <c r="E185" s="6">
        <v>24.921597147202434</v>
      </c>
      <c r="F185" s="6">
        <v>37.757040371383809</v>
      </c>
      <c r="G185" s="6">
        <v>43.891520750702909</v>
      </c>
      <c r="H185" s="6">
        <v>48.279086480327017</v>
      </c>
      <c r="I185" s="6">
        <v>51.157685084602214</v>
      </c>
      <c r="J185" s="6">
        <v>52.523974173780346</v>
      </c>
      <c r="K185" s="6">
        <v>56.846152705505411</v>
      </c>
      <c r="L185" s="6">
        <v>62.553572619627623</v>
      </c>
      <c r="M185" s="6">
        <v>69.330889649513011</v>
      </c>
    </row>
    <row r="186" spans="1:13" x14ac:dyDescent="0.25">
      <c r="A186" s="10" t="s">
        <v>64</v>
      </c>
      <c r="B186" s="10" t="s">
        <v>66</v>
      </c>
      <c r="C186" s="12" t="s">
        <v>70</v>
      </c>
      <c r="D186" s="6">
        <v>267.59903112225578</v>
      </c>
      <c r="E186" s="6">
        <v>262.6153542298407</v>
      </c>
      <c r="F186" s="6">
        <v>265.72836648632813</v>
      </c>
      <c r="G186" s="6">
        <v>283.41379524153234</v>
      </c>
      <c r="H186" s="6">
        <v>316.6500316636189</v>
      </c>
      <c r="I186" s="6">
        <v>359.36102954236088</v>
      </c>
      <c r="J186" s="6">
        <v>410.8543263940835</v>
      </c>
      <c r="K186" s="6">
        <v>482.49419804267751</v>
      </c>
      <c r="L186" s="6">
        <v>571.03402933677455</v>
      </c>
      <c r="M186" s="6">
        <v>663.816587163696</v>
      </c>
    </row>
    <row r="187" spans="1:13" x14ac:dyDescent="0.25">
      <c r="A187" s="10" t="s">
        <v>64</v>
      </c>
      <c r="B187" s="10" t="s">
        <v>66</v>
      </c>
      <c r="C187" s="12" t="s">
        <v>71</v>
      </c>
      <c r="D187" s="6">
        <v>79.844854542335682</v>
      </c>
      <c r="E187" s="6">
        <v>137.29937716190045</v>
      </c>
      <c r="F187" s="6">
        <v>345.65337162739604</v>
      </c>
      <c r="G187" s="6">
        <v>655.28972920894137</v>
      </c>
      <c r="H187" s="6">
        <v>921.54764279138294</v>
      </c>
      <c r="I187" s="6">
        <v>1088.7139118168182</v>
      </c>
      <c r="J187" s="6">
        <v>1251.5181905712027</v>
      </c>
      <c r="K187" s="6">
        <v>1515.2775619027334</v>
      </c>
      <c r="L187" s="6">
        <v>1659.2195702153581</v>
      </c>
      <c r="M187" s="6">
        <v>1649.0658273396791</v>
      </c>
    </row>
    <row r="188" spans="1:13" x14ac:dyDescent="0.25">
      <c r="A188" s="10" t="s">
        <v>64</v>
      </c>
      <c r="B188" s="10" t="s">
        <v>66</v>
      </c>
      <c r="C188" s="12" t="s">
        <v>72</v>
      </c>
      <c r="D188" s="6">
        <v>46.362391984978629</v>
      </c>
      <c r="E188" s="6">
        <v>34.114376302257796</v>
      </c>
      <c r="F188" s="6">
        <v>63.541805992869186</v>
      </c>
      <c r="G188" s="6">
        <v>79.285202171210003</v>
      </c>
      <c r="H188" s="6">
        <v>76.207716282606114</v>
      </c>
      <c r="I188" s="6">
        <v>79.503660251449674</v>
      </c>
      <c r="J188" s="6">
        <v>91.615700696038488</v>
      </c>
      <c r="K188" s="6">
        <v>115.88785095821642</v>
      </c>
      <c r="L188" s="6">
        <v>146.99084908188487</v>
      </c>
      <c r="M188" s="6">
        <v>171.32136108189468</v>
      </c>
    </row>
    <row r="189" spans="1:13" x14ac:dyDescent="0.25">
      <c r="A189" s="10" t="s">
        <v>64</v>
      </c>
      <c r="B189" s="10" t="s">
        <v>66</v>
      </c>
      <c r="C189" s="12" t="s">
        <v>74</v>
      </c>
      <c r="D189" s="6">
        <v>0.5446267142549952</v>
      </c>
      <c r="E189" s="6">
        <v>27.785668988800335</v>
      </c>
      <c r="F189" s="6">
        <v>90.694081311638953</v>
      </c>
      <c r="G189" s="6">
        <v>223.94142650431954</v>
      </c>
      <c r="H189" s="6">
        <v>407.23252534814185</v>
      </c>
      <c r="I189" s="6">
        <v>614.44314857920176</v>
      </c>
      <c r="J189" s="6">
        <v>786.93859598198765</v>
      </c>
      <c r="K189" s="6">
        <v>901.13198891261504</v>
      </c>
      <c r="L189" s="6">
        <v>1014.9666039960053</v>
      </c>
      <c r="M189" s="6">
        <v>1092.2807107107524</v>
      </c>
    </row>
    <row r="190" spans="1:13" x14ac:dyDescent="0.25">
      <c r="A190" s="10" t="s">
        <v>64</v>
      </c>
      <c r="B190" s="10" t="s">
        <v>66</v>
      </c>
      <c r="C190" s="12" t="s">
        <v>75</v>
      </c>
      <c r="D190" s="6">
        <v>18.057464594876215</v>
      </c>
      <c r="E190" s="6">
        <v>57.008947312871157</v>
      </c>
      <c r="F190" s="6">
        <v>152.14505849014492</v>
      </c>
      <c r="G190" s="6">
        <v>259.35869377596856</v>
      </c>
      <c r="H190" s="6">
        <v>330.8757765370276</v>
      </c>
      <c r="I190" s="6">
        <v>314.81290785918964</v>
      </c>
      <c r="J190" s="6">
        <v>261.64882636037441</v>
      </c>
      <c r="K190" s="6">
        <v>299.09954694509463</v>
      </c>
      <c r="L190" s="6">
        <v>401.43532739352617</v>
      </c>
      <c r="M190" s="6">
        <v>511.82908388806646</v>
      </c>
    </row>
    <row r="191" spans="1:13" x14ac:dyDescent="0.25">
      <c r="A191" s="10" t="s">
        <v>64</v>
      </c>
      <c r="B191" s="10" t="s">
        <v>76</v>
      </c>
      <c r="C191" s="12" t="s">
        <v>67</v>
      </c>
      <c r="D191" s="6">
        <v>72.350072433186682</v>
      </c>
      <c r="E191" s="6">
        <v>174.32270648120354</v>
      </c>
      <c r="F191" s="6">
        <v>261.55180566272395</v>
      </c>
      <c r="G191" s="6">
        <v>370.33401016582525</v>
      </c>
      <c r="H191" s="6">
        <v>474.08992589438634</v>
      </c>
      <c r="I191" s="6">
        <v>585.29882628073995</v>
      </c>
      <c r="J191" s="6">
        <v>701.72591209203938</v>
      </c>
      <c r="K191" s="6">
        <v>736.14515521479598</v>
      </c>
      <c r="L191" s="6">
        <v>770.61057349373334</v>
      </c>
      <c r="M191" s="6">
        <v>754.63846295436554</v>
      </c>
    </row>
    <row r="192" spans="1:13" x14ac:dyDescent="0.25">
      <c r="A192" s="10" t="s">
        <v>64</v>
      </c>
      <c r="B192" s="10" t="s">
        <v>76</v>
      </c>
      <c r="C192" s="12" t="s">
        <v>68</v>
      </c>
      <c r="D192" s="6">
        <v>120.56476933351301</v>
      </c>
      <c r="E192" s="6">
        <v>262.35889338924193</v>
      </c>
      <c r="F192" s="6">
        <v>431.29308796943263</v>
      </c>
      <c r="G192" s="6">
        <v>659.00330311617722</v>
      </c>
      <c r="H192" s="6">
        <v>902.88871462207067</v>
      </c>
      <c r="I192" s="6">
        <v>1154.3096638716299</v>
      </c>
      <c r="J192" s="6">
        <v>1448.4245699440501</v>
      </c>
      <c r="K192" s="6">
        <v>1683.1176686769074</v>
      </c>
      <c r="L192" s="6">
        <v>1897.8898474890784</v>
      </c>
      <c r="M192" s="6">
        <v>2086.1594981650728</v>
      </c>
    </row>
    <row r="193" spans="1:13" x14ac:dyDescent="0.25">
      <c r="A193" s="10" t="s">
        <v>64</v>
      </c>
      <c r="B193" s="10" t="s">
        <v>76</v>
      </c>
      <c r="C193" s="12" t="s">
        <v>73</v>
      </c>
      <c r="D193" s="6">
        <v>549.26452555205105</v>
      </c>
      <c r="E193" s="6">
        <v>1191.7720230885172</v>
      </c>
      <c r="F193" s="6">
        <v>1914.4793693945899</v>
      </c>
      <c r="G193" s="6">
        <v>2839.4781089335538</v>
      </c>
      <c r="H193" s="6">
        <v>3678.5659894585428</v>
      </c>
      <c r="I193" s="6">
        <v>4048.4493084255778</v>
      </c>
      <c r="J193" s="6">
        <v>4226.6756782588855</v>
      </c>
      <c r="K193" s="6">
        <v>4217.449783613918</v>
      </c>
      <c r="L193" s="6">
        <v>3974.8765902518326</v>
      </c>
      <c r="M193" s="6">
        <v>4049.5961266588406</v>
      </c>
    </row>
    <row r="194" spans="1:13" x14ac:dyDescent="0.25">
      <c r="A194" s="10" t="s">
        <v>64</v>
      </c>
      <c r="B194" s="10" t="s">
        <v>76</v>
      </c>
      <c r="C194" s="12" t="s">
        <v>69</v>
      </c>
      <c r="D194" s="6">
        <v>16.869399938248755</v>
      </c>
      <c r="E194" s="6">
        <v>145.41611602242241</v>
      </c>
      <c r="F194" s="6">
        <v>241.78664438964242</v>
      </c>
      <c r="G194" s="6">
        <v>307.6573789834024</v>
      </c>
      <c r="H194" s="6">
        <v>329.81905168246033</v>
      </c>
      <c r="I194" s="6">
        <v>329.26259223876986</v>
      </c>
      <c r="J194" s="6">
        <v>335.57864870769657</v>
      </c>
      <c r="K194" s="6">
        <v>358.04388924168944</v>
      </c>
      <c r="L194" s="6">
        <v>376.79703835603186</v>
      </c>
      <c r="M194" s="6">
        <v>386.44565601259251</v>
      </c>
    </row>
    <row r="195" spans="1:13" x14ac:dyDescent="0.25">
      <c r="A195" s="10" t="s">
        <v>64</v>
      </c>
      <c r="B195" s="10" t="s">
        <v>76</v>
      </c>
      <c r="C195" s="12" t="s">
        <v>70</v>
      </c>
      <c r="D195" s="6">
        <v>1246.9240802049733</v>
      </c>
      <c r="E195" s="6">
        <v>1218.0731190890735</v>
      </c>
      <c r="F195" s="6">
        <v>1234.668124948623</v>
      </c>
      <c r="G195" s="6">
        <v>1306.1551555676815</v>
      </c>
      <c r="H195" s="6">
        <v>1435.8532198518981</v>
      </c>
      <c r="I195" s="6">
        <v>1606.0892697599429</v>
      </c>
      <c r="J195" s="6">
        <v>1817.1360531270948</v>
      </c>
      <c r="K195" s="6">
        <v>2076.5614176442432</v>
      </c>
      <c r="L195" s="6">
        <v>2409.3919203185364</v>
      </c>
      <c r="M195" s="6">
        <v>2776.5309598659396</v>
      </c>
    </row>
    <row r="196" spans="1:13" x14ac:dyDescent="0.25">
      <c r="A196" s="10" t="s">
        <v>64</v>
      </c>
      <c r="B196" s="10" t="s">
        <v>76</v>
      </c>
      <c r="C196" s="12" t="s">
        <v>71</v>
      </c>
      <c r="D196" s="6">
        <v>47.021832237902643</v>
      </c>
      <c r="E196" s="6">
        <v>63.476677389886532</v>
      </c>
      <c r="F196" s="6">
        <v>127.84777888112528</v>
      </c>
      <c r="G196" s="6">
        <v>269.63057360964348</v>
      </c>
      <c r="H196" s="6">
        <v>468.64383469118889</v>
      </c>
      <c r="I196" s="6">
        <v>666.68891518184307</v>
      </c>
      <c r="J196" s="6">
        <v>869.77863158404432</v>
      </c>
      <c r="K196" s="6">
        <v>1095.1852264040531</v>
      </c>
      <c r="L196" s="6">
        <v>1261.5912858397803</v>
      </c>
      <c r="M196" s="6">
        <v>1333.1265092475915</v>
      </c>
    </row>
    <row r="197" spans="1:13" x14ac:dyDescent="0.25">
      <c r="A197" s="10" t="s">
        <v>64</v>
      </c>
      <c r="B197" s="10" t="s">
        <v>76</v>
      </c>
      <c r="C197" s="12" t="s">
        <v>72</v>
      </c>
      <c r="D197" s="6">
        <v>317.45643930722611</v>
      </c>
      <c r="E197" s="6">
        <v>222.6666858589625</v>
      </c>
      <c r="F197" s="6">
        <v>321.76014257493415</v>
      </c>
      <c r="G197" s="6">
        <v>389.769797445618</v>
      </c>
      <c r="H197" s="6">
        <v>417.39687494845236</v>
      </c>
      <c r="I197" s="6">
        <v>499.55969631613999</v>
      </c>
      <c r="J197" s="6">
        <v>569.66096366695524</v>
      </c>
      <c r="K197" s="6">
        <v>654.71412187116755</v>
      </c>
      <c r="L197" s="6">
        <v>704.49359778331393</v>
      </c>
      <c r="M197" s="6">
        <v>717.15993014409707</v>
      </c>
    </row>
    <row r="198" spans="1:13" x14ac:dyDescent="0.25">
      <c r="A198" s="10" t="s">
        <v>64</v>
      </c>
      <c r="B198" s="10" t="s">
        <v>76</v>
      </c>
      <c r="C198" s="12" t="s">
        <v>74</v>
      </c>
      <c r="D198" s="6">
        <v>7.8635945706667945E-2</v>
      </c>
      <c r="E198" s="6">
        <v>59.162411256394783</v>
      </c>
      <c r="F198" s="6">
        <v>155.67362156063999</v>
      </c>
      <c r="G198" s="6">
        <v>365.12109137982753</v>
      </c>
      <c r="H198" s="6">
        <v>663.25519399917891</v>
      </c>
      <c r="I198" s="6">
        <v>1005.8330950924351</v>
      </c>
      <c r="J198" s="6">
        <v>1279.3913722568236</v>
      </c>
      <c r="K198" s="6">
        <v>1434.884649833383</v>
      </c>
      <c r="L198" s="6">
        <v>1538.6098415163247</v>
      </c>
      <c r="M198" s="6">
        <v>1535.277900523949</v>
      </c>
    </row>
    <row r="199" spans="1:13" x14ac:dyDescent="0.25">
      <c r="A199" s="10" t="s">
        <v>64</v>
      </c>
      <c r="B199" s="10" t="s">
        <v>76</v>
      </c>
      <c r="C199" s="12" t="s">
        <v>75</v>
      </c>
      <c r="D199" s="6">
        <v>7.6040201561521812</v>
      </c>
      <c r="E199" s="6">
        <v>81.351622646925932</v>
      </c>
      <c r="F199" s="6">
        <v>228.89442347490524</v>
      </c>
      <c r="G199" s="6">
        <v>463.28701812320901</v>
      </c>
      <c r="H199" s="6">
        <v>651.83725063986492</v>
      </c>
      <c r="I199" s="6">
        <v>774.12644905669083</v>
      </c>
      <c r="J199" s="6">
        <v>809.49437469355587</v>
      </c>
      <c r="K199" s="6">
        <v>858.59270250801478</v>
      </c>
      <c r="L199" s="6">
        <v>863.16262862188023</v>
      </c>
      <c r="M199" s="6">
        <v>841.17710992607226</v>
      </c>
    </row>
    <row r="200" spans="1:13" x14ac:dyDescent="0.25">
      <c r="A200" s="10" t="s">
        <v>64</v>
      </c>
      <c r="B200" s="10" t="s">
        <v>77</v>
      </c>
      <c r="C200" s="12" t="s">
        <v>67</v>
      </c>
      <c r="D200" s="6">
        <v>0.67783433097439105</v>
      </c>
      <c r="E200" s="6">
        <v>17.938888104492911</v>
      </c>
      <c r="F200" s="6">
        <v>51.09089103462523</v>
      </c>
      <c r="G200" s="6">
        <v>104.99077121345243</v>
      </c>
      <c r="H200" s="6">
        <v>180.51920800667767</v>
      </c>
      <c r="I200" s="6">
        <v>273.22519841017277</v>
      </c>
      <c r="J200" s="6">
        <v>378.01495803091507</v>
      </c>
      <c r="K200" s="6">
        <v>476.70779896854111</v>
      </c>
      <c r="L200" s="6">
        <v>558.23230329466378</v>
      </c>
      <c r="M200" s="6">
        <v>622.78295238245198</v>
      </c>
    </row>
    <row r="201" spans="1:13" x14ac:dyDescent="0.25">
      <c r="A201" s="10" t="s">
        <v>64</v>
      </c>
      <c r="B201" s="10" t="s">
        <v>77</v>
      </c>
      <c r="C201" s="12" t="s">
        <v>68</v>
      </c>
      <c r="D201" s="6">
        <v>237.99105374654826</v>
      </c>
      <c r="E201" s="6">
        <v>307.96337996066836</v>
      </c>
      <c r="F201" s="6">
        <v>408.9261876628953</v>
      </c>
      <c r="G201" s="6">
        <v>545.471320906306</v>
      </c>
      <c r="H201" s="6">
        <v>717.61652487516528</v>
      </c>
      <c r="I201" s="6">
        <v>891.36005311263375</v>
      </c>
      <c r="J201" s="6">
        <v>1081.9901125493427</v>
      </c>
      <c r="K201" s="6">
        <v>1269.2931292496892</v>
      </c>
      <c r="L201" s="6">
        <v>1468.5752663953015</v>
      </c>
      <c r="M201" s="6">
        <v>1726.0493147892262</v>
      </c>
    </row>
    <row r="202" spans="1:13" x14ac:dyDescent="0.25">
      <c r="A202" s="10" t="s">
        <v>64</v>
      </c>
      <c r="B202" s="10" t="s">
        <v>77</v>
      </c>
      <c r="C202" s="12" t="s">
        <v>73</v>
      </c>
      <c r="D202" s="6">
        <v>601.83135700995376</v>
      </c>
      <c r="E202" s="6">
        <v>1092.8745970175642</v>
      </c>
      <c r="F202" s="6">
        <v>1526.2064039646343</v>
      </c>
      <c r="G202" s="6">
        <v>2101.0950239856397</v>
      </c>
      <c r="H202" s="6">
        <v>2686.0692698557214</v>
      </c>
      <c r="I202" s="6">
        <v>3042.5179533819983</v>
      </c>
      <c r="J202" s="6">
        <v>3379.4063556543315</v>
      </c>
      <c r="K202" s="6">
        <v>3616.7238024890239</v>
      </c>
      <c r="L202" s="6">
        <v>3625.755094143939</v>
      </c>
      <c r="M202" s="6">
        <v>3807.7455480188946</v>
      </c>
    </row>
    <row r="203" spans="1:13" x14ac:dyDescent="0.25">
      <c r="A203" s="10" t="s">
        <v>64</v>
      </c>
      <c r="B203" s="10" t="s">
        <v>77</v>
      </c>
      <c r="C203" s="12" t="s">
        <v>69</v>
      </c>
      <c r="D203" s="6">
        <v>1.1884295804412248</v>
      </c>
      <c r="E203" s="6">
        <v>20.273521099118749</v>
      </c>
      <c r="F203" s="6">
        <v>50.767024420405257</v>
      </c>
      <c r="G203" s="6">
        <v>61.665011242776949</v>
      </c>
      <c r="H203" s="6">
        <v>58.477750959147237</v>
      </c>
      <c r="I203" s="6">
        <v>55.959783627112735</v>
      </c>
      <c r="J203" s="6">
        <v>54.659202343997599</v>
      </c>
      <c r="K203" s="6">
        <v>54.489079234346818</v>
      </c>
      <c r="L203" s="6">
        <v>55.377591193501381</v>
      </c>
      <c r="M203" s="6">
        <v>57.228978908117895</v>
      </c>
    </row>
    <row r="204" spans="1:13" x14ac:dyDescent="0.25">
      <c r="A204" s="10" t="s">
        <v>64</v>
      </c>
      <c r="B204" s="10" t="s">
        <v>77</v>
      </c>
      <c r="C204" s="12" t="s">
        <v>70</v>
      </c>
      <c r="D204" s="6">
        <v>99.591129997195779</v>
      </c>
      <c r="E204" s="6">
        <v>110.73088090250079</v>
      </c>
      <c r="F204" s="6">
        <v>120.35741792160657</v>
      </c>
      <c r="G204" s="6">
        <v>138.89415332937438</v>
      </c>
      <c r="H204" s="6">
        <v>166.10011109624841</v>
      </c>
      <c r="I204" s="6">
        <v>194.31977255035483</v>
      </c>
      <c r="J204" s="6">
        <v>224.74372751000041</v>
      </c>
      <c r="K204" s="6">
        <v>259.10689258680452</v>
      </c>
      <c r="L204" s="6">
        <v>298.97277105362468</v>
      </c>
      <c r="M204" s="6">
        <v>327.71285790522575</v>
      </c>
    </row>
    <row r="205" spans="1:13" x14ac:dyDescent="0.25">
      <c r="A205" s="10" t="s">
        <v>64</v>
      </c>
      <c r="B205" s="10" t="s">
        <v>77</v>
      </c>
      <c r="C205" s="12" t="s">
        <v>71</v>
      </c>
      <c r="D205" s="6">
        <v>9.7748719552552537</v>
      </c>
      <c r="E205" s="6">
        <v>15.143056544982944</v>
      </c>
      <c r="F205" s="6">
        <v>132.76633375230887</v>
      </c>
      <c r="G205" s="6">
        <v>370.68980513608932</v>
      </c>
      <c r="H205" s="6">
        <v>581.01023120427635</v>
      </c>
      <c r="I205" s="6">
        <v>799.57484957222471</v>
      </c>
      <c r="J205" s="6">
        <v>1035.0867481270682</v>
      </c>
      <c r="K205" s="6">
        <v>1282.6534768875069</v>
      </c>
      <c r="L205" s="6">
        <v>1441.8725527696838</v>
      </c>
      <c r="M205" s="6">
        <v>1508.698368309914</v>
      </c>
    </row>
    <row r="206" spans="1:13" x14ac:dyDescent="0.25">
      <c r="A206" s="10" t="s">
        <v>64</v>
      </c>
      <c r="B206" s="10" t="s">
        <v>77</v>
      </c>
      <c r="C206" s="12" t="s">
        <v>72</v>
      </c>
      <c r="D206" s="6">
        <v>296.20059981461412</v>
      </c>
      <c r="E206" s="6">
        <v>158.30023695179304</v>
      </c>
      <c r="F206" s="6">
        <v>197.89244791019524</v>
      </c>
      <c r="G206" s="6">
        <v>249.38377989556241</v>
      </c>
      <c r="H206" s="6">
        <v>298.29393996324603</v>
      </c>
      <c r="I206" s="6">
        <v>409.66820150150357</v>
      </c>
      <c r="J206" s="6">
        <v>501.97718660436152</v>
      </c>
      <c r="K206" s="6">
        <v>600.18982656710216</v>
      </c>
      <c r="L206" s="6">
        <v>710.00751505159985</v>
      </c>
      <c r="M206" s="6">
        <v>784.21971347301064</v>
      </c>
    </row>
    <row r="207" spans="1:13" x14ac:dyDescent="0.25">
      <c r="A207" s="10" t="s">
        <v>64</v>
      </c>
      <c r="B207" s="10" t="s">
        <v>77</v>
      </c>
      <c r="C207" s="12" t="s">
        <v>74</v>
      </c>
      <c r="D207" s="6">
        <v>7.7648880451973018E-2</v>
      </c>
      <c r="E207" s="6">
        <v>41.427008015705901</v>
      </c>
      <c r="F207" s="6">
        <v>95.799305463849407</v>
      </c>
      <c r="G207" s="6">
        <v>226.29725811578527</v>
      </c>
      <c r="H207" s="6">
        <v>455.58795437665617</v>
      </c>
      <c r="I207" s="6">
        <v>765.76809126519413</v>
      </c>
      <c r="J207" s="6">
        <v>1063.2376665180111</v>
      </c>
      <c r="K207" s="6">
        <v>1247.1034989117657</v>
      </c>
      <c r="L207" s="6">
        <v>1370.694600616604</v>
      </c>
      <c r="M207" s="6">
        <v>1406.2811011077745</v>
      </c>
    </row>
    <row r="208" spans="1:13" x14ac:dyDescent="0.25">
      <c r="A208" s="10" t="s">
        <v>64</v>
      </c>
      <c r="B208" s="10" t="s">
        <v>77</v>
      </c>
      <c r="C208" s="12" t="s">
        <v>75</v>
      </c>
      <c r="D208" s="6">
        <v>2.1109498965184792</v>
      </c>
      <c r="E208" s="6">
        <v>27.571433476408053</v>
      </c>
      <c r="F208" s="6">
        <v>111.51497030086153</v>
      </c>
      <c r="G208" s="6">
        <v>262.79633754595545</v>
      </c>
      <c r="H208" s="6">
        <v>436.35631013803612</v>
      </c>
      <c r="I208" s="6">
        <v>589.60976245376162</v>
      </c>
      <c r="J208" s="6">
        <v>693.9290362868386</v>
      </c>
      <c r="K208" s="6">
        <v>750.6258488059749</v>
      </c>
      <c r="L208" s="6">
        <v>751.96889693144874</v>
      </c>
      <c r="M208" s="6">
        <v>746.28602874008834</v>
      </c>
    </row>
    <row r="209" spans="1:13" x14ac:dyDescent="0.25">
      <c r="A209" s="10" t="s">
        <v>64</v>
      </c>
      <c r="B209" s="10" t="s">
        <v>78</v>
      </c>
      <c r="C209" s="12" t="s">
        <v>67</v>
      </c>
      <c r="D209" s="6">
        <v>130.40036522211545</v>
      </c>
      <c r="E209" s="6">
        <v>122.37937650475236</v>
      </c>
      <c r="F209" s="6">
        <v>154.3025556569423</v>
      </c>
      <c r="G209" s="6">
        <v>197.13305724241022</v>
      </c>
      <c r="H209" s="6">
        <v>245.91503684730563</v>
      </c>
      <c r="I209" s="6">
        <v>292.55833345605987</v>
      </c>
      <c r="J209" s="6">
        <v>345.45680518366714</v>
      </c>
      <c r="K209" s="6">
        <v>387.48702948048481</v>
      </c>
      <c r="L209" s="6">
        <v>432.15173062927278</v>
      </c>
      <c r="M209" s="6">
        <v>457.17665137110987</v>
      </c>
    </row>
    <row r="210" spans="1:13" x14ac:dyDescent="0.25">
      <c r="A210" s="10" t="s">
        <v>64</v>
      </c>
      <c r="B210" s="10" t="s">
        <v>78</v>
      </c>
      <c r="C210" s="12" t="s">
        <v>68</v>
      </c>
      <c r="D210" s="6">
        <v>3120.1946984440601</v>
      </c>
      <c r="E210" s="6">
        <v>3820.7545974958666</v>
      </c>
      <c r="F210" s="6">
        <v>4150.1438741939273</v>
      </c>
      <c r="G210" s="6">
        <v>4479.9307054735509</v>
      </c>
      <c r="H210" s="6">
        <v>4943.6072405908762</v>
      </c>
      <c r="I210" s="6">
        <v>5426.6479553071586</v>
      </c>
      <c r="J210" s="6">
        <v>5993.6858392481608</v>
      </c>
      <c r="K210" s="6">
        <v>6364.6769612376029</v>
      </c>
      <c r="L210" s="6">
        <v>6924.8726104362368</v>
      </c>
      <c r="M210" s="6">
        <v>7368.4295666090256</v>
      </c>
    </row>
    <row r="211" spans="1:13" x14ac:dyDescent="0.25">
      <c r="A211" s="10" t="s">
        <v>64</v>
      </c>
      <c r="B211" s="10" t="s">
        <v>78</v>
      </c>
      <c r="C211" s="12" t="s">
        <v>73</v>
      </c>
      <c r="D211" s="6">
        <v>1946.1157308617674</v>
      </c>
      <c r="E211" s="6">
        <v>2382.2371705595501</v>
      </c>
      <c r="F211" s="6">
        <v>2814.8232020747928</v>
      </c>
      <c r="G211" s="6">
        <v>3326.7503051328899</v>
      </c>
      <c r="H211" s="6">
        <v>3861.473029174017</v>
      </c>
      <c r="I211" s="6">
        <v>3914.3251590169439</v>
      </c>
      <c r="J211" s="6">
        <v>3903.0488204680992</v>
      </c>
      <c r="K211" s="6">
        <v>4176.9711461176967</v>
      </c>
      <c r="L211" s="6">
        <v>4128.4422046023919</v>
      </c>
      <c r="M211" s="6">
        <v>4260.497828458133</v>
      </c>
    </row>
    <row r="212" spans="1:13" x14ac:dyDescent="0.25">
      <c r="A212" s="10" t="s">
        <v>64</v>
      </c>
      <c r="B212" s="10" t="s">
        <v>78</v>
      </c>
      <c r="C212" s="12" t="s">
        <v>69</v>
      </c>
      <c r="D212" s="6">
        <v>31.402577172144277</v>
      </c>
      <c r="E212" s="6">
        <v>157.79177507421028</v>
      </c>
      <c r="F212" s="6">
        <v>225.78197008007572</v>
      </c>
      <c r="G212" s="6">
        <v>243.66106864679006</v>
      </c>
      <c r="H212" s="6">
        <v>242.22965232125085</v>
      </c>
      <c r="I212" s="6">
        <v>232.00002650537434</v>
      </c>
      <c r="J212" s="6">
        <v>221.41536276554564</v>
      </c>
      <c r="K212" s="6">
        <v>215.72718125707587</v>
      </c>
      <c r="L212" s="6">
        <v>210.87555139630891</v>
      </c>
      <c r="M212" s="6">
        <v>203.8932601989807</v>
      </c>
    </row>
    <row r="213" spans="1:13" x14ac:dyDescent="0.25">
      <c r="A213" s="10" t="s">
        <v>64</v>
      </c>
      <c r="B213" s="10" t="s">
        <v>78</v>
      </c>
      <c r="C213" s="12" t="s">
        <v>70</v>
      </c>
      <c r="D213" s="6">
        <v>1175.0147106071283</v>
      </c>
      <c r="E213" s="6">
        <v>1113.2522855717816</v>
      </c>
      <c r="F213" s="6">
        <v>1049.2176058693065</v>
      </c>
      <c r="G213" s="6">
        <v>1001.567205142431</v>
      </c>
      <c r="H213" s="6">
        <v>965.94152212636857</v>
      </c>
      <c r="I213" s="6">
        <v>931.87928088377998</v>
      </c>
      <c r="J213" s="6">
        <v>906.61319534458107</v>
      </c>
      <c r="K213" s="6">
        <v>890.7835585410005</v>
      </c>
      <c r="L213" s="6">
        <v>885.74387686887735</v>
      </c>
      <c r="M213" s="6">
        <v>879.58459759751383</v>
      </c>
    </row>
    <row r="214" spans="1:13" x14ac:dyDescent="0.25">
      <c r="A214" s="10" t="s">
        <v>64</v>
      </c>
      <c r="B214" s="10" t="s">
        <v>78</v>
      </c>
      <c r="C214" s="12" t="s">
        <v>71</v>
      </c>
      <c r="D214" s="6">
        <v>1921.3617216392252</v>
      </c>
      <c r="E214" s="6">
        <v>2225.7385773301703</v>
      </c>
      <c r="F214" s="6">
        <v>2573.6240207049559</v>
      </c>
      <c r="G214" s="6">
        <v>2956.3113234600446</v>
      </c>
      <c r="H214" s="6">
        <v>3267.1881171029559</v>
      </c>
      <c r="I214" s="6">
        <v>3476.7998646599985</v>
      </c>
      <c r="J214" s="6">
        <v>3671.1067801698055</v>
      </c>
      <c r="K214" s="6">
        <v>3672.9618209475793</v>
      </c>
      <c r="L214" s="6">
        <v>3525.4157960210459</v>
      </c>
      <c r="M214" s="6">
        <v>3213.044075220902</v>
      </c>
    </row>
    <row r="215" spans="1:13" x14ac:dyDescent="0.25">
      <c r="A215" s="10" t="s">
        <v>64</v>
      </c>
      <c r="B215" s="10" t="s">
        <v>78</v>
      </c>
      <c r="C215" s="12" t="s">
        <v>72</v>
      </c>
      <c r="D215" s="6">
        <v>192.80263081470093</v>
      </c>
      <c r="E215" s="6">
        <v>37.578311694121517</v>
      </c>
      <c r="F215" s="6">
        <v>32.611204831684127</v>
      </c>
      <c r="G215" s="6">
        <v>39.841556851427136</v>
      </c>
      <c r="H215" s="6">
        <v>42.870656265216894</v>
      </c>
      <c r="I215" s="6">
        <v>44.152836566395465</v>
      </c>
      <c r="J215" s="6">
        <v>49.454396092200966</v>
      </c>
      <c r="K215" s="6">
        <v>66.936366725012959</v>
      </c>
      <c r="L215" s="6">
        <v>72.672353747598535</v>
      </c>
      <c r="M215" s="6">
        <v>76.1635280495301</v>
      </c>
    </row>
    <row r="216" spans="1:13" x14ac:dyDescent="0.25">
      <c r="A216" s="10" t="s">
        <v>64</v>
      </c>
      <c r="B216" s="10" t="s">
        <v>78</v>
      </c>
      <c r="C216" s="12" t="s">
        <v>74</v>
      </c>
      <c r="D216" s="6">
        <v>26.75279024323574</v>
      </c>
      <c r="E216" s="6">
        <v>162.25311968272487</v>
      </c>
      <c r="F216" s="6">
        <v>215.70172411085161</v>
      </c>
      <c r="G216" s="6">
        <v>296.41528816138305</v>
      </c>
      <c r="H216" s="6">
        <v>367.07477555145283</v>
      </c>
      <c r="I216" s="6">
        <v>520.80674427359361</v>
      </c>
      <c r="J216" s="6">
        <v>644.82374683749345</v>
      </c>
      <c r="K216" s="6">
        <v>715.46630747629808</v>
      </c>
      <c r="L216" s="6">
        <v>768.14479863292172</v>
      </c>
      <c r="M216" s="6">
        <v>776.29988561865957</v>
      </c>
    </row>
    <row r="217" spans="1:13" x14ac:dyDescent="0.25">
      <c r="A217" s="10" t="s">
        <v>64</v>
      </c>
      <c r="B217" s="10" t="s">
        <v>78</v>
      </c>
      <c r="C217" s="12" t="s">
        <v>75</v>
      </c>
      <c r="D217" s="6">
        <v>229.02621567300915</v>
      </c>
      <c r="E217" s="6">
        <v>861.64515271234131</v>
      </c>
      <c r="F217" s="6">
        <v>1296.4301308666302</v>
      </c>
      <c r="G217" s="6">
        <v>1581.1169880652628</v>
      </c>
      <c r="H217" s="6">
        <v>1505.30578336861</v>
      </c>
      <c r="I217" s="6">
        <v>1418.2132088765518</v>
      </c>
      <c r="J217" s="6">
        <v>1241.3657984140771</v>
      </c>
      <c r="K217" s="6">
        <v>1162.7854065083663</v>
      </c>
      <c r="L217" s="6">
        <v>1176.8527840589181</v>
      </c>
      <c r="M217" s="6">
        <v>1214.2378001210041</v>
      </c>
    </row>
    <row r="218" spans="1:13" x14ac:dyDescent="0.25">
      <c r="A218" s="10" t="s">
        <v>64</v>
      </c>
      <c r="B218" s="10" t="s">
        <v>79</v>
      </c>
      <c r="C218" s="12" t="s">
        <v>67</v>
      </c>
      <c r="D218" s="6">
        <v>0</v>
      </c>
      <c r="E218" s="6">
        <v>15.479371215895089</v>
      </c>
      <c r="F218" s="6">
        <v>38.879768462409707</v>
      </c>
      <c r="G218" s="6">
        <v>68.124954750358924</v>
      </c>
      <c r="H218" s="6">
        <v>94.126326934460891</v>
      </c>
      <c r="I218" s="6">
        <v>188.31196534793759</v>
      </c>
      <c r="J218" s="6">
        <v>237.84324151442786</v>
      </c>
      <c r="K218" s="6">
        <v>328.81422705854715</v>
      </c>
      <c r="L218" s="6">
        <v>410.55968986134576</v>
      </c>
      <c r="M218" s="6">
        <v>447.37214405117186</v>
      </c>
    </row>
    <row r="219" spans="1:13" x14ac:dyDescent="0.25">
      <c r="A219" s="10" t="s">
        <v>64</v>
      </c>
      <c r="B219" s="10" t="s">
        <v>79</v>
      </c>
      <c r="C219" s="12" t="s">
        <v>68</v>
      </c>
      <c r="D219" s="6">
        <v>1766.3165067780806</v>
      </c>
      <c r="E219" s="6">
        <v>2102.7466241418761</v>
      </c>
      <c r="F219" s="6">
        <v>2066.3866437350985</v>
      </c>
      <c r="G219" s="6">
        <v>1862.1888088433348</v>
      </c>
      <c r="H219" s="6">
        <v>1613.9264928868581</v>
      </c>
      <c r="I219" s="6">
        <v>1650.9854387324708</v>
      </c>
      <c r="J219" s="6">
        <v>1676.9907726517413</v>
      </c>
      <c r="K219" s="6">
        <v>1418.2620112565949</v>
      </c>
      <c r="L219" s="6">
        <v>1548.063799120303</v>
      </c>
      <c r="M219" s="6">
        <v>1679.386034622707</v>
      </c>
    </row>
    <row r="220" spans="1:13" x14ac:dyDescent="0.25">
      <c r="A220" s="10" t="s">
        <v>64</v>
      </c>
      <c r="B220" s="10" t="s">
        <v>79</v>
      </c>
      <c r="C220" s="12" t="s">
        <v>73</v>
      </c>
      <c r="D220" s="6">
        <v>4459.5230252918345</v>
      </c>
      <c r="E220" s="6">
        <v>6146.6871666361549</v>
      </c>
      <c r="F220" s="6">
        <v>6829.5856871484793</v>
      </c>
      <c r="G220" s="6">
        <v>7026.5198745825237</v>
      </c>
      <c r="H220" s="6">
        <v>6865.5136309450099</v>
      </c>
      <c r="I220" s="6">
        <v>5364.8175003263768</v>
      </c>
      <c r="J220" s="6">
        <v>4502.5929576303479</v>
      </c>
      <c r="K220" s="6">
        <v>4542.0368374110903</v>
      </c>
      <c r="L220" s="6">
        <v>4654.2718410300022</v>
      </c>
      <c r="M220" s="6">
        <v>5157.158333777561</v>
      </c>
    </row>
    <row r="221" spans="1:13" x14ac:dyDescent="0.25">
      <c r="A221" s="10" t="s">
        <v>64</v>
      </c>
      <c r="B221" s="10" t="s">
        <v>79</v>
      </c>
      <c r="C221" s="12" t="s">
        <v>69</v>
      </c>
      <c r="D221" s="6">
        <v>2.2630598013197534</v>
      </c>
      <c r="E221" s="6">
        <v>49.785753907762718</v>
      </c>
      <c r="F221" s="6">
        <v>157.92666714116356</v>
      </c>
      <c r="G221" s="6">
        <v>228.49181624389399</v>
      </c>
      <c r="H221" s="6">
        <v>249.23521024346996</v>
      </c>
      <c r="I221" s="6">
        <v>295.92769657423281</v>
      </c>
      <c r="J221" s="6">
        <v>297.56824683084579</v>
      </c>
      <c r="K221" s="6">
        <v>333.75006325213064</v>
      </c>
      <c r="L221" s="6">
        <v>359.38089030119426</v>
      </c>
      <c r="M221" s="6">
        <v>349.65881870513778</v>
      </c>
    </row>
    <row r="222" spans="1:13" x14ac:dyDescent="0.25">
      <c r="A222" s="10" t="s">
        <v>64</v>
      </c>
      <c r="B222" s="10" t="s">
        <v>79</v>
      </c>
      <c r="C222" s="12" t="s">
        <v>70</v>
      </c>
      <c r="D222" s="6">
        <v>1016.8394720090374</v>
      </c>
      <c r="E222" s="6">
        <v>1136.5083915683858</v>
      </c>
      <c r="F222" s="6">
        <v>1276.7001317720474</v>
      </c>
      <c r="G222" s="6">
        <v>1435.0682544903393</v>
      </c>
      <c r="H222" s="6">
        <v>1626.687296824206</v>
      </c>
      <c r="I222" s="6">
        <v>1854.8052555509898</v>
      </c>
      <c r="J222" s="6">
        <v>2127.4279233830844</v>
      </c>
      <c r="K222" s="6">
        <v>2469.8836827434479</v>
      </c>
      <c r="L222" s="6">
        <v>2898.0150754442179</v>
      </c>
      <c r="M222" s="6">
        <v>3311.7827272376444</v>
      </c>
    </row>
    <row r="223" spans="1:13" x14ac:dyDescent="0.25">
      <c r="A223" s="10" t="s">
        <v>64</v>
      </c>
      <c r="B223" s="10" t="s">
        <v>79</v>
      </c>
      <c r="C223" s="12" t="s">
        <v>71</v>
      </c>
      <c r="D223" s="6">
        <v>774.89145477693296</v>
      </c>
      <c r="E223" s="6">
        <v>1648.7506782168632</v>
      </c>
      <c r="F223" s="6">
        <v>2459.2316106246171</v>
      </c>
      <c r="G223" s="6">
        <v>3184.361422289684</v>
      </c>
      <c r="H223" s="6">
        <v>3572.1269980949783</v>
      </c>
      <c r="I223" s="6">
        <v>4376.7129125113952</v>
      </c>
      <c r="J223" s="6">
        <v>4978.5195820796016</v>
      </c>
      <c r="K223" s="6">
        <v>4811.8497899480953</v>
      </c>
      <c r="L223" s="6">
        <v>4520.7605179667926</v>
      </c>
      <c r="M223" s="6">
        <v>4039.1664331858292</v>
      </c>
    </row>
    <row r="224" spans="1:13" x14ac:dyDescent="0.25">
      <c r="A224" s="10" t="s">
        <v>64</v>
      </c>
      <c r="B224" s="10" t="s">
        <v>79</v>
      </c>
      <c r="C224" s="12" t="s">
        <v>72</v>
      </c>
      <c r="D224" s="6">
        <v>60.580383472600772</v>
      </c>
      <c r="E224" s="6">
        <v>11.338971023587398</v>
      </c>
      <c r="F224" s="6">
        <v>10.231241619694414</v>
      </c>
      <c r="G224" s="6">
        <v>8.7117727486076717</v>
      </c>
      <c r="H224" s="6">
        <v>6.5836155675282457</v>
      </c>
      <c r="I224" s="6">
        <v>19.167455546266513</v>
      </c>
      <c r="J224" s="6">
        <v>11.765473401492537</v>
      </c>
      <c r="K224" s="6">
        <v>16.200811698741912</v>
      </c>
      <c r="L224" s="6">
        <v>24.178024515584038</v>
      </c>
      <c r="M224" s="6">
        <v>21.636501564228563</v>
      </c>
    </row>
    <row r="225" spans="1:13" x14ac:dyDescent="0.25">
      <c r="A225" s="10" t="s">
        <v>64</v>
      </c>
      <c r="B225" s="10" t="s">
        <v>79</v>
      </c>
      <c r="C225" s="12" t="s">
        <v>74</v>
      </c>
      <c r="D225" s="6">
        <v>0</v>
      </c>
      <c r="E225" s="6">
        <v>47.205698004752684</v>
      </c>
      <c r="F225" s="6">
        <v>106.02029687008334</v>
      </c>
      <c r="G225" s="6">
        <v>193.48239301458332</v>
      </c>
      <c r="H225" s="6">
        <v>254.95957760576508</v>
      </c>
      <c r="I225" s="6">
        <v>385.99959497163695</v>
      </c>
      <c r="J225" s="6">
        <v>474.21165839502487</v>
      </c>
      <c r="K225" s="6">
        <v>598.38559269602922</v>
      </c>
      <c r="L225" s="6">
        <v>631.7768008872705</v>
      </c>
      <c r="M225" s="6">
        <v>648.76023013326824</v>
      </c>
    </row>
    <row r="226" spans="1:13" x14ac:dyDescent="0.25">
      <c r="A226" s="10" t="s">
        <v>64</v>
      </c>
      <c r="B226" s="10" t="s">
        <v>79</v>
      </c>
      <c r="C226" s="12" t="s">
        <v>75</v>
      </c>
      <c r="D226" s="6">
        <v>5.3779228231243724E-2</v>
      </c>
      <c r="E226" s="6">
        <v>25.915077895616967</v>
      </c>
      <c r="F226" s="6">
        <v>157.03444542345545</v>
      </c>
      <c r="G226" s="6">
        <v>359.51014993177256</v>
      </c>
      <c r="H226" s="6">
        <v>513.14654447384578</v>
      </c>
      <c r="I226" s="6">
        <v>805.48770029473019</v>
      </c>
      <c r="J226" s="6">
        <v>920.34842429552236</v>
      </c>
      <c r="K226" s="6">
        <v>1231.9966284389218</v>
      </c>
      <c r="L226" s="6">
        <v>1193.2864791535101</v>
      </c>
      <c r="M226" s="6">
        <v>1186.9292877125729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79EE-66D8-4D9E-B00C-1A4DC12785E4}">
  <sheetPr>
    <tabColor theme="4" tint="0.79998168889431442"/>
  </sheetPr>
  <dimension ref="A1:M226"/>
  <sheetViews>
    <sheetView workbookViewId="0">
      <selection activeCell="C1" sqref="C1"/>
    </sheetView>
  </sheetViews>
  <sheetFormatPr defaultRowHeight="15" x14ac:dyDescent="0.25"/>
  <sheetData>
    <row r="1" spans="1:13" x14ac:dyDescent="0.25">
      <c r="A1" s="9" t="s">
        <v>27</v>
      </c>
      <c r="B1" s="9" t="s">
        <v>26</v>
      </c>
      <c r="C1" s="9"/>
      <c r="D1" s="9">
        <v>2010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0" t="s">
        <v>30</v>
      </c>
      <c r="B2" s="10" t="s">
        <v>66</v>
      </c>
      <c r="C2" s="11" t="s">
        <v>67</v>
      </c>
      <c r="D2" s="8">
        <v>6.3247240902728373E-3</v>
      </c>
      <c r="E2" s="8">
        <v>2.3168927645002248E-2</v>
      </c>
      <c r="F2" s="8">
        <v>5.4230741000120403E-2</v>
      </c>
      <c r="G2" s="8">
        <v>9.7105805981269055E-2</v>
      </c>
      <c r="H2" s="8">
        <v>0.13830583359031207</v>
      </c>
      <c r="I2" s="8">
        <v>0.17298203065263559</v>
      </c>
      <c r="J2" s="8">
        <v>0.21113858033502203</v>
      </c>
      <c r="K2" s="8">
        <v>0.25135427611053218</v>
      </c>
      <c r="L2" s="8">
        <v>0.26897349512009772</v>
      </c>
      <c r="M2" s="8">
        <v>0.25715802932429738</v>
      </c>
    </row>
    <row r="3" spans="1:13" x14ac:dyDescent="0.25">
      <c r="A3" s="10" t="s">
        <v>30</v>
      </c>
      <c r="B3" s="10" t="s">
        <v>66</v>
      </c>
      <c r="C3" s="11" t="s">
        <v>68</v>
      </c>
      <c r="D3" s="8">
        <v>1.2062439700170693</v>
      </c>
      <c r="E3" s="8">
        <v>1.6767210917709414</v>
      </c>
      <c r="F3" s="8">
        <v>2.0416353062668557</v>
      </c>
      <c r="G3" s="8">
        <v>2.2796125478651676</v>
      </c>
      <c r="H3" s="8">
        <v>2.3998658317453772</v>
      </c>
      <c r="I3" s="8">
        <v>2.5140066801571304</v>
      </c>
      <c r="J3" s="8">
        <v>2.6858168418591744</v>
      </c>
      <c r="K3" s="8">
        <v>2.4025833262458809</v>
      </c>
      <c r="L3" s="8">
        <v>2.0972513867143778</v>
      </c>
      <c r="M3" s="8">
        <v>1.7676042689407088</v>
      </c>
    </row>
    <row r="4" spans="1:13" x14ac:dyDescent="0.25">
      <c r="A4" s="10" t="s">
        <v>30</v>
      </c>
      <c r="B4" s="10" t="s">
        <v>66</v>
      </c>
      <c r="C4" s="11" t="s">
        <v>69</v>
      </c>
      <c r="D4" s="8">
        <v>0.20621950347601586</v>
      </c>
      <c r="E4" s="8">
        <v>0.34599207041539803</v>
      </c>
      <c r="F4" s="8">
        <v>0.51758164746203017</v>
      </c>
      <c r="G4" s="8">
        <v>0.69476316096661084</v>
      </c>
      <c r="H4" s="8">
        <v>0.82211863651631978</v>
      </c>
      <c r="I4" s="8">
        <v>0.82260791432179137</v>
      </c>
      <c r="J4" s="8">
        <v>0.76808509115603207</v>
      </c>
      <c r="K4" s="8">
        <v>0.70427798620137472</v>
      </c>
      <c r="L4" s="8">
        <v>0.61556889781740676</v>
      </c>
      <c r="M4" s="8">
        <v>0.57533652375100541</v>
      </c>
    </row>
    <row r="5" spans="1:13" x14ac:dyDescent="0.25">
      <c r="A5" s="10" t="s">
        <v>30</v>
      </c>
      <c r="B5" s="10" t="s">
        <v>66</v>
      </c>
      <c r="C5" s="11" t="s">
        <v>70</v>
      </c>
      <c r="D5" s="8">
        <v>5.2859957759876126E-3</v>
      </c>
      <c r="E5" s="8">
        <v>2.9371225803291462E-2</v>
      </c>
      <c r="F5" s="8">
        <v>6.5297621196085454E-2</v>
      </c>
      <c r="G5" s="8">
        <v>8.9075701264540369E-2</v>
      </c>
      <c r="H5" s="8">
        <v>0.10398981519023226</v>
      </c>
      <c r="I5" s="8">
        <v>0.11585404770217862</v>
      </c>
      <c r="J5" s="8">
        <v>0.12279379236182401</v>
      </c>
      <c r="K5" s="8">
        <v>0.13551581045947594</v>
      </c>
      <c r="L5" s="8">
        <v>0.13979539549892828</v>
      </c>
      <c r="M5" s="8">
        <v>0.13232140156879951</v>
      </c>
    </row>
    <row r="6" spans="1:13" x14ac:dyDescent="0.25">
      <c r="A6" s="10" t="s">
        <v>30</v>
      </c>
      <c r="B6" s="10" t="s">
        <v>66</v>
      </c>
      <c r="C6" s="11" t="s">
        <v>71</v>
      </c>
      <c r="D6" s="8">
        <v>0.26759898686771999</v>
      </c>
      <c r="E6" s="8">
        <v>0.26237618387667966</v>
      </c>
      <c r="F6" s="8">
        <v>0.26505523265883951</v>
      </c>
      <c r="G6" s="8">
        <v>0.2822317193313808</v>
      </c>
      <c r="H6" s="8">
        <v>0.31478828292887651</v>
      </c>
      <c r="I6" s="8">
        <v>0.35661126566326651</v>
      </c>
      <c r="J6" s="8">
        <v>0.40980388882571583</v>
      </c>
      <c r="K6" s="8">
        <v>0.47745946764785641</v>
      </c>
      <c r="L6" s="8">
        <v>0.56468771182735</v>
      </c>
      <c r="M6" s="8">
        <v>0.65640323358131125</v>
      </c>
    </row>
    <row r="7" spans="1:13" x14ac:dyDescent="0.25">
      <c r="A7" s="10" t="s">
        <v>30</v>
      </c>
      <c r="B7" s="10" t="s">
        <v>66</v>
      </c>
      <c r="C7" s="11" t="s">
        <v>72</v>
      </c>
      <c r="D7" s="8">
        <v>7.9844925625792956E-2</v>
      </c>
      <c r="E7" s="8">
        <v>6.8595224322711826E-2</v>
      </c>
      <c r="F7" s="8">
        <v>6.2865741798311711E-2</v>
      </c>
      <c r="G7" s="8">
        <v>5.6971753672795972E-2</v>
      </c>
      <c r="H7" s="8">
        <v>5.1111440065355097E-2</v>
      </c>
      <c r="I7" s="8">
        <v>4.8738116065540127E-2</v>
      </c>
      <c r="J7" s="8">
        <v>4.9380723178343827E-2</v>
      </c>
      <c r="K7" s="8">
        <v>6.2188026816055848E-2</v>
      </c>
      <c r="L7" s="8">
        <v>6.9432170889558845E-2</v>
      </c>
      <c r="M7" s="8">
        <v>7.0895922384961452E-2</v>
      </c>
    </row>
    <row r="8" spans="1:13" x14ac:dyDescent="0.25">
      <c r="A8" s="10" t="s">
        <v>30</v>
      </c>
      <c r="B8" s="10" t="s">
        <v>66</v>
      </c>
      <c r="C8" s="11" t="s">
        <v>73</v>
      </c>
      <c r="D8" s="8">
        <v>4.6362464193896794E-2</v>
      </c>
      <c r="E8" s="8">
        <v>2.5617764531785624E-2</v>
      </c>
      <c r="F8" s="8">
        <v>3.6424412978130531E-2</v>
      </c>
      <c r="G8" s="8">
        <v>3.9001831176113499E-2</v>
      </c>
      <c r="H8" s="8">
        <v>3.1100182102737236E-2</v>
      </c>
      <c r="I8" s="8">
        <v>2.8627814632522529E-2</v>
      </c>
      <c r="J8" s="8">
        <v>2.7330243244439605E-2</v>
      </c>
      <c r="K8" s="8">
        <v>2.7668364411596848E-2</v>
      </c>
      <c r="L8" s="8">
        <v>2.4958127525944954E-2</v>
      </c>
      <c r="M8" s="8">
        <v>1.9290803158186928E-2</v>
      </c>
    </row>
    <row r="9" spans="1:13" x14ac:dyDescent="0.25">
      <c r="A9" s="10" t="s">
        <v>30</v>
      </c>
      <c r="B9" s="10" t="s">
        <v>66</v>
      </c>
      <c r="C9" s="11" t="s">
        <v>74</v>
      </c>
      <c r="D9" s="8">
        <v>5.446267142549952E-4</v>
      </c>
      <c r="E9" s="8">
        <v>3.1430251544521788E-2</v>
      </c>
      <c r="F9" s="8">
        <v>0.11879872570391634</v>
      </c>
      <c r="G9" s="8">
        <v>0.3341711403684457</v>
      </c>
      <c r="H9" s="8">
        <v>0.67203661663208214</v>
      </c>
      <c r="I9" s="8">
        <v>1.0819526882689283</v>
      </c>
      <c r="J9" s="8">
        <v>1.5289658062499951</v>
      </c>
      <c r="K9" s="8">
        <v>2.1356426686963981</v>
      </c>
      <c r="L9" s="8">
        <v>2.820344518290991</v>
      </c>
      <c r="M9" s="8">
        <v>3.5755892582172422</v>
      </c>
    </row>
    <row r="10" spans="1:13" x14ac:dyDescent="0.25">
      <c r="A10" s="10" t="s">
        <v>30</v>
      </c>
      <c r="B10" s="10" t="s">
        <v>66</v>
      </c>
      <c r="C10" s="11" t="s">
        <v>75</v>
      </c>
      <c r="D10" s="8">
        <v>1.8057464594876216E-2</v>
      </c>
      <c r="E10" s="8">
        <v>5.5003129567634895E-2</v>
      </c>
      <c r="F10" s="8">
        <v>0.1823182818756309</v>
      </c>
      <c r="G10" s="8">
        <v>0.35842927055406265</v>
      </c>
      <c r="H10" s="8">
        <v>0.5074993920651889</v>
      </c>
      <c r="I10" s="8">
        <v>0.55229807166464562</v>
      </c>
      <c r="J10" s="8">
        <v>0.56161000575978992</v>
      </c>
      <c r="K10" s="8">
        <v>0.73335801771261711</v>
      </c>
      <c r="L10" s="8">
        <v>0.88197528619088528</v>
      </c>
      <c r="M10" s="8">
        <v>0.97379796719137468</v>
      </c>
    </row>
    <row r="11" spans="1:13" x14ac:dyDescent="0.25">
      <c r="A11" s="10" t="s">
        <v>30</v>
      </c>
      <c r="B11" s="10" t="s">
        <v>76</v>
      </c>
      <c r="C11" s="11" t="s">
        <v>67</v>
      </c>
      <c r="D11" s="8">
        <v>7.2350072433186682E-2</v>
      </c>
      <c r="E11" s="8">
        <v>0.16816220364464404</v>
      </c>
      <c r="F11" s="8">
        <v>0.22502971045808123</v>
      </c>
      <c r="G11" s="8">
        <v>0.2704875350824032</v>
      </c>
      <c r="H11" s="8">
        <v>0.31531066358143411</v>
      </c>
      <c r="I11" s="8">
        <v>0.36539544711387695</v>
      </c>
      <c r="J11" s="8">
        <v>0.40753311099916467</v>
      </c>
      <c r="K11" s="8">
        <v>0.37102699547445278</v>
      </c>
      <c r="L11" s="8">
        <v>0.34689254280374932</v>
      </c>
      <c r="M11" s="8">
        <v>0.30766632198634736</v>
      </c>
    </row>
    <row r="12" spans="1:13" x14ac:dyDescent="0.25">
      <c r="A12" s="10" t="s">
        <v>30</v>
      </c>
      <c r="B12" s="10" t="s">
        <v>76</v>
      </c>
      <c r="C12" s="11" t="s">
        <v>68</v>
      </c>
      <c r="D12" s="8">
        <v>0.12056476933351301</v>
      </c>
      <c r="E12" s="8">
        <v>0.23548338397086296</v>
      </c>
      <c r="F12" s="8">
        <v>0.3183895731297417</v>
      </c>
      <c r="G12" s="8">
        <v>0.38903075483798844</v>
      </c>
      <c r="H12" s="8">
        <v>0.45097113808388123</v>
      </c>
      <c r="I12" s="8">
        <v>0.52544824037679894</v>
      </c>
      <c r="J12" s="8">
        <v>0.60757487836450474</v>
      </c>
      <c r="K12" s="8">
        <v>0.57691309150700554</v>
      </c>
      <c r="L12" s="8">
        <v>0.56714760352502547</v>
      </c>
      <c r="M12" s="8">
        <v>0.54971223999637475</v>
      </c>
    </row>
    <row r="13" spans="1:13" x14ac:dyDescent="0.25">
      <c r="A13" s="10" t="s">
        <v>30</v>
      </c>
      <c r="B13" s="10" t="s">
        <v>76</v>
      </c>
      <c r="C13" s="11" t="s">
        <v>69</v>
      </c>
      <c r="D13" s="8">
        <v>0.54926367610960336</v>
      </c>
      <c r="E13" s="8">
        <v>1.0779094563227718</v>
      </c>
      <c r="F13" s="8">
        <v>1.4862686665706328</v>
      </c>
      <c r="G13" s="8">
        <v>1.8507916708343877</v>
      </c>
      <c r="H13" s="8">
        <v>2.1162051640164043</v>
      </c>
      <c r="I13" s="8">
        <v>2.0290545621721354</v>
      </c>
      <c r="J13" s="8">
        <v>1.8235759241428124</v>
      </c>
      <c r="K13" s="8">
        <v>1.5950339458461518</v>
      </c>
      <c r="L13" s="8">
        <v>1.3599610380266647</v>
      </c>
      <c r="M13" s="8">
        <v>1.1871820118070175</v>
      </c>
    </row>
    <row r="14" spans="1:13" x14ac:dyDescent="0.25">
      <c r="A14" s="10" t="s">
        <v>30</v>
      </c>
      <c r="B14" s="10" t="s">
        <v>76</v>
      </c>
      <c r="C14" s="11" t="s">
        <v>70</v>
      </c>
      <c r="D14" s="8">
        <v>1.6869399938248753E-2</v>
      </c>
      <c r="E14" s="8">
        <v>0.15347461537022011</v>
      </c>
      <c r="F14" s="8">
        <v>0.28001656583117257</v>
      </c>
      <c r="G14" s="8">
        <v>0.36224309678330402</v>
      </c>
      <c r="H14" s="8">
        <v>0.39420157772951347</v>
      </c>
      <c r="I14" s="8">
        <v>0.41709874532274221</v>
      </c>
      <c r="J14" s="8">
        <v>0.4353721759203168</v>
      </c>
      <c r="K14" s="8">
        <v>0.46076247070781462</v>
      </c>
      <c r="L14" s="8">
        <v>0.47669568521972377</v>
      </c>
      <c r="M14" s="8">
        <v>0.47145470200257894</v>
      </c>
    </row>
    <row r="15" spans="1:13" x14ac:dyDescent="0.25">
      <c r="A15" s="10" t="s">
        <v>30</v>
      </c>
      <c r="B15" s="10" t="s">
        <v>76</v>
      </c>
      <c r="C15" s="11" t="s">
        <v>71</v>
      </c>
      <c r="D15" s="8">
        <v>1.246924805065649</v>
      </c>
      <c r="E15" s="8">
        <v>1.2124150012895272</v>
      </c>
      <c r="F15" s="8">
        <v>1.2170273936425622</v>
      </c>
      <c r="G15" s="8">
        <v>1.2746091658478322</v>
      </c>
      <c r="H15" s="8">
        <v>1.3867508595844404</v>
      </c>
      <c r="I15" s="8">
        <v>1.5346581377435295</v>
      </c>
      <c r="J15" s="8">
        <v>1.7199864814023631</v>
      </c>
      <c r="K15" s="8">
        <v>1.9509231810846721</v>
      </c>
      <c r="L15" s="8">
        <v>2.2516035840587971</v>
      </c>
      <c r="M15" s="8">
        <v>2.5869974499149286</v>
      </c>
    </row>
    <row r="16" spans="1:13" x14ac:dyDescent="0.25">
      <c r="A16" s="10" t="s">
        <v>30</v>
      </c>
      <c r="B16" s="10" t="s">
        <v>76</v>
      </c>
      <c r="C16" s="11" t="s">
        <v>72</v>
      </c>
      <c r="D16" s="8">
        <v>4.7021832237902642E-2</v>
      </c>
      <c r="E16" s="8">
        <v>3.9684405702540677E-2</v>
      </c>
      <c r="F16" s="8">
        <v>3.417779732365793E-2</v>
      </c>
      <c r="G16" s="8">
        <v>2.8366352322940509E-2</v>
      </c>
      <c r="H16" s="8">
        <v>2.4310851726862235E-2</v>
      </c>
      <c r="I16" s="8">
        <v>2.5069044927553883E-2</v>
      </c>
      <c r="J16" s="8">
        <v>2.7136794648038209E-2</v>
      </c>
      <c r="K16" s="8">
        <v>3.4355436139217842E-2</v>
      </c>
      <c r="L16" s="8">
        <v>4.1453643204622311E-2</v>
      </c>
      <c r="M16" s="8">
        <v>4.6205873859362194E-2</v>
      </c>
    </row>
    <row r="17" spans="1:13" x14ac:dyDescent="0.25">
      <c r="A17" s="10" t="s">
        <v>30</v>
      </c>
      <c r="B17" s="10" t="s">
        <v>76</v>
      </c>
      <c r="C17" s="11" t="s">
        <v>73</v>
      </c>
      <c r="D17" s="8">
        <v>0.31745598517970125</v>
      </c>
      <c r="E17" s="8">
        <v>0.17889201310914432</v>
      </c>
      <c r="F17" s="8">
        <v>0.18173797176606166</v>
      </c>
      <c r="G17" s="8">
        <v>0.16121136522767524</v>
      </c>
      <c r="H17" s="8">
        <v>0.1289943747891725</v>
      </c>
      <c r="I17" s="8">
        <v>0.12108634052567963</v>
      </c>
      <c r="J17" s="8">
        <v>9.8201782251739242E-2</v>
      </c>
      <c r="K17" s="8">
        <v>8.7046085450883312E-2</v>
      </c>
      <c r="L17" s="8">
        <v>7.6047453934661224E-2</v>
      </c>
      <c r="M17" s="8">
        <v>5.0403401162575134E-2</v>
      </c>
    </row>
    <row r="18" spans="1:13" x14ac:dyDescent="0.25">
      <c r="A18" s="10" t="s">
        <v>30</v>
      </c>
      <c r="B18" s="10" t="s">
        <v>76</v>
      </c>
      <c r="C18" s="11" t="s">
        <v>74</v>
      </c>
      <c r="D18" s="8">
        <v>7.8635945706667946E-5</v>
      </c>
      <c r="E18" s="8">
        <v>6.845254778484397E-2</v>
      </c>
      <c r="F18" s="8">
        <v>0.19153041870738499</v>
      </c>
      <c r="G18" s="8">
        <v>0.45365592473390332</v>
      </c>
      <c r="H18" s="8">
        <v>0.86959763754830544</v>
      </c>
      <c r="I18" s="8">
        <v>1.442093341168089</v>
      </c>
      <c r="J18" s="8">
        <v>2.0590673442970009</v>
      </c>
      <c r="K18" s="8">
        <v>2.6953901184583615</v>
      </c>
      <c r="L18" s="8">
        <v>3.3318943968181056</v>
      </c>
      <c r="M18" s="8">
        <v>3.927336994360151</v>
      </c>
    </row>
    <row r="19" spans="1:13" x14ac:dyDescent="0.25">
      <c r="A19" s="10" t="s">
        <v>30</v>
      </c>
      <c r="B19" s="10" t="s">
        <v>76</v>
      </c>
      <c r="C19" s="11" t="s">
        <v>75</v>
      </c>
      <c r="D19" s="8">
        <v>7.604020156152181E-3</v>
      </c>
      <c r="E19" s="8">
        <v>8.6309237472715489E-2</v>
      </c>
      <c r="F19" s="8">
        <v>0.30093843032747525</v>
      </c>
      <c r="G19" s="8">
        <v>0.61888889542649017</v>
      </c>
      <c r="H19" s="8">
        <v>0.93954354734668022</v>
      </c>
      <c r="I19" s="8">
        <v>1.2536938538777473</v>
      </c>
      <c r="J19" s="8">
        <v>1.4820511921235038</v>
      </c>
      <c r="K19" s="8">
        <v>1.7010423860680342</v>
      </c>
      <c r="L19" s="8">
        <v>1.8262742428518983</v>
      </c>
      <c r="M19" s="8">
        <v>1.898282915253958</v>
      </c>
    </row>
    <row r="20" spans="1:13" x14ac:dyDescent="0.25">
      <c r="A20" s="10" t="s">
        <v>30</v>
      </c>
      <c r="B20" s="10" t="s">
        <v>77</v>
      </c>
      <c r="C20" s="11" t="s">
        <v>67</v>
      </c>
      <c r="D20" s="8">
        <v>6.77834330974391E-4</v>
      </c>
      <c r="E20" s="8">
        <v>1.6622234448328176E-2</v>
      </c>
      <c r="F20" s="8">
        <v>3.9104904347148556E-2</v>
      </c>
      <c r="G20" s="8">
        <v>7.1618636810032679E-2</v>
      </c>
      <c r="H20" s="8">
        <v>0.11315678029541479</v>
      </c>
      <c r="I20" s="8">
        <v>0.16180533429145397</v>
      </c>
      <c r="J20" s="8">
        <v>0.2156128365719274</v>
      </c>
      <c r="K20" s="8">
        <v>0.26466974216053518</v>
      </c>
      <c r="L20" s="8">
        <v>0.30113170024765124</v>
      </c>
      <c r="M20" s="8">
        <v>0.31485996480400047</v>
      </c>
    </row>
    <row r="21" spans="1:13" x14ac:dyDescent="0.25">
      <c r="A21" s="10" t="s">
        <v>30</v>
      </c>
      <c r="B21" s="10" t="s">
        <v>77</v>
      </c>
      <c r="C21" s="11" t="s">
        <v>68</v>
      </c>
      <c r="D21" s="8">
        <v>0.23799133519042459</v>
      </c>
      <c r="E21" s="8">
        <v>0.28035047150581111</v>
      </c>
      <c r="F21" s="8">
        <v>0.30823314845062127</v>
      </c>
      <c r="G21" s="8">
        <v>0.32998594612354537</v>
      </c>
      <c r="H21" s="8">
        <v>0.35571211769061822</v>
      </c>
      <c r="I21" s="8">
        <v>0.38874253445505758</v>
      </c>
      <c r="J21" s="8">
        <v>0.42917216308046752</v>
      </c>
      <c r="K21" s="8">
        <v>0.43930703699923385</v>
      </c>
      <c r="L21" s="8">
        <v>0.45977492402216935</v>
      </c>
      <c r="M21" s="8">
        <v>0.47602151573198515</v>
      </c>
    </row>
    <row r="22" spans="1:13" x14ac:dyDescent="0.25">
      <c r="A22" s="10" t="s">
        <v>30</v>
      </c>
      <c r="B22" s="10" t="s">
        <v>77</v>
      </c>
      <c r="C22" s="11" t="s">
        <v>69</v>
      </c>
      <c r="D22" s="8">
        <v>0.60183171585372452</v>
      </c>
      <c r="E22" s="8">
        <v>1.0079330602097214</v>
      </c>
      <c r="F22" s="8">
        <v>1.2010585064324177</v>
      </c>
      <c r="G22" s="8">
        <v>1.3767237112945478</v>
      </c>
      <c r="H22" s="8">
        <v>1.5238096596080626</v>
      </c>
      <c r="I22" s="8">
        <v>1.4869761125159027</v>
      </c>
      <c r="J22" s="8">
        <v>1.462159006007848</v>
      </c>
      <c r="K22" s="8">
        <v>1.4468780787610878</v>
      </c>
      <c r="L22" s="8">
        <v>1.3991315293309143</v>
      </c>
      <c r="M22" s="8">
        <v>1.3661374671506308</v>
      </c>
    </row>
    <row r="23" spans="1:13" x14ac:dyDescent="0.25">
      <c r="A23" s="10" t="s">
        <v>30</v>
      </c>
      <c r="B23" s="10" t="s">
        <v>77</v>
      </c>
      <c r="C23" s="11" t="s">
        <v>70</v>
      </c>
      <c r="D23" s="8">
        <v>1.1884295804412248E-3</v>
      </c>
      <c r="E23" s="8">
        <v>2.0302153373388494E-2</v>
      </c>
      <c r="F23" s="8">
        <v>6.2186964325909165E-2</v>
      </c>
      <c r="G23" s="8">
        <v>8.7292133691555265E-2</v>
      </c>
      <c r="H23" s="8">
        <v>9.4863155473234484E-2</v>
      </c>
      <c r="I23" s="8">
        <v>0.10276657334029327</v>
      </c>
      <c r="J23" s="8">
        <v>0.10522534049898491</v>
      </c>
      <c r="K23" s="8">
        <v>0.10549825935691484</v>
      </c>
      <c r="L23" s="8">
        <v>0.10398102468144503</v>
      </c>
      <c r="M23" s="8">
        <v>9.8755237582212704E-2</v>
      </c>
    </row>
    <row r="24" spans="1:13" x14ac:dyDescent="0.25">
      <c r="A24" s="10" t="s">
        <v>30</v>
      </c>
      <c r="B24" s="10" t="s">
        <v>77</v>
      </c>
      <c r="C24" s="11" t="s">
        <v>71</v>
      </c>
      <c r="D24" s="8">
        <v>9.9591165159093234E-2</v>
      </c>
      <c r="E24" s="8">
        <v>0.11067320737567418</v>
      </c>
      <c r="F24" s="8">
        <v>0.12004294050085708</v>
      </c>
      <c r="G24" s="8">
        <v>0.13815593983560723</v>
      </c>
      <c r="H24" s="8">
        <v>0.16466353637455522</v>
      </c>
      <c r="I24" s="8">
        <v>0.19190252478346248</v>
      </c>
      <c r="J24" s="8">
        <v>0.22122995880659693</v>
      </c>
      <c r="K24" s="8">
        <v>0.25449704460838707</v>
      </c>
      <c r="L24" s="8">
        <v>0.29337679840905001</v>
      </c>
      <c r="M24" s="8">
        <v>0.32173972747292445</v>
      </c>
    </row>
    <row r="25" spans="1:13" x14ac:dyDescent="0.25">
      <c r="A25" s="10" t="s">
        <v>30</v>
      </c>
      <c r="B25" s="10" t="s">
        <v>77</v>
      </c>
      <c r="C25" s="11" t="s">
        <v>72</v>
      </c>
      <c r="D25" s="8">
        <v>9.7748719552552543E-3</v>
      </c>
      <c r="E25" s="8">
        <v>7.5793568353305215E-3</v>
      </c>
      <c r="F25" s="8">
        <v>8.9150215493209745E-3</v>
      </c>
      <c r="G25" s="8">
        <v>1.3050470035992138E-2</v>
      </c>
      <c r="H25" s="8">
        <v>1.699033825738834E-2</v>
      </c>
      <c r="I25" s="8">
        <v>2.260744798015063E-2</v>
      </c>
      <c r="J25" s="8">
        <v>2.9612757890855521E-2</v>
      </c>
      <c r="K25" s="8">
        <v>3.8914332134063027E-2</v>
      </c>
      <c r="L25" s="8">
        <v>4.7158331211710647E-2</v>
      </c>
      <c r="M25" s="8">
        <v>5.262350279913719E-2</v>
      </c>
    </row>
    <row r="26" spans="1:13" x14ac:dyDescent="0.25">
      <c r="A26" s="10" t="s">
        <v>30</v>
      </c>
      <c r="B26" s="10" t="s">
        <v>77</v>
      </c>
      <c r="C26" s="11" t="s">
        <v>73</v>
      </c>
      <c r="D26" s="8">
        <v>0.29620039776340917</v>
      </c>
      <c r="E26" s="8">
        <v>0.13179640038228393</v>
      </c>
      <c r="F26" s="8">
        <v>0.1194657832312727</v>
      </c>
      <c r="G26" s="8">
        <v>0.11576346435006873</v>
      </c>
      <c r="H26" s="8">
        <v>0.10719800832431463</v>
      </c>
      <c r="I26" s="8">
        <v>0.13219714687944176</v>
      </c>
      <c r="J26" s="8">
        <v>0.12782055129287093</v>
      </c>
      <c r="K26" s="8">
        <v>0.1263592545395367</v>
      </c>
      <c r="L26" s="8">
        <v>0.11871547170348795</v>
      </c>
      <c r="M26" s="8">
        <v>9.0588917822087389E-2</v>
      </c>
    </row>
    <row r="27" spans="1:13" x14ac:dyDescent="0.25">
      <c r="A27" s="10" t="s">
        <v>30</v>
      </c>
      <c r="B27" s="10" t="s">
        <v>77</v>
      </c>
      <c r="C27" s="11" t="s">
        <v>74</v>
      </c>
      <c r="D27" s="8">
        <v>7.764888045197302E-5</v>
      </c>
      <c r="E27" s="8">
        <v>4.8326927770389036E-2</v>
      </c>
      <c r="F27" s="8">
        <v>0.11811985247860191</v>
      </c>
      <c r="G27" s="8">
        <v>0.28894955384478321</v>
      </c>
      <c r="H27" s="8">
        <v>0.5962289153247905</v>
      </c>
      <c r="I27" s="8">
        <v>1.0374638727507326</v>
      </c>
      <c r="J27" s="8">
        <v>1.5492846815277377</v>
      </c>
      <c r="K27" s="8">
        <v>2.0681038927586881</v>
      </c>
      <c r="L27" s="8">
        <v>2.6093689077530327</v>
      </c>
      <c r="M27" s="8">
        <v>3.1746994308643757</v>
      </c>
    </row>
    <row r="28" spans="1:13" x14ac:dyDescent="0.25">
      <c r="A28" s="10" t="s">
        <v>30</v>
      </c>
      <c r="B28" s="10" t="s">
        <v>77</v>
      </c>
      <c r="C28" s="11" t="s">
        <v>75</v>
      </c>
      <c r="D28" s="8">
        <v>2.1109498965184792E-3</v>
      </c>
      <c r="E28" s="8">
        <v>2.9224228043735423E-2</v>
      </c>
      <c r="F28" s="8">
        <v>0.13959298869348907</v>
      </c>
      <c r="G28" s="8">
        <v>0.33517182138547846</v>
      </c>
      <c r="H28" s="8">
        <v>0.57170369926761821</v>
      </c>
      <c r="I28" s="8">
        <v>0.79937993324791601</v>
      </c>
      <c r="J28" s="8">
        <v>0.97372985540508317</v>
      </c>
      <c r="K28" s="8">
        <v>1.1239556031973339</v>
      </c>
      <c r="L28" s="8">
        <v>1.2276094623778435</v>
      </c>
      <c r="M28" s="8">
        <v>1.2955934037222603</v>
      </c>
    </row>
    <row r="29" spans="1:13" x14ac:dyDescent="0.25">
      <c r="A29" s="10" t="s">
        <v>30</v>
      </c>
      <c r="B29" s="10" t="s">
        <v>78</v>
      </c>
      <c r="C29" s="11" t="s">
        <v>67</v>
      </c>
      <c r="D29" s="8">
        <v>0.13039998291583915</v>
      </c>
      <c r="E29" s="8">
        <v>0.10867137707658552</v>
      </c>
      <c r="F29" s="8">
        <v>0.13188959987180315</v>
      </c>
      <c r="G29" s="8">
        <v>0.17487417687136941</v>
      </c>
      <c r="H29" s="8">
        <v>0.23934850953740169</v>
      </c>
      <c r="I29" s="8">
        <v>0.2856156192551037</v>
      </c>
      <c r="J29" s="8">
        <v>0.34382655214060936</v>
      </c>
      <c r="K29" s="8">
        <v>0.37059270088382074</v>
      </c>
      <c r="L29" s="8">
        <v>0.37926049143435359</v>
      </c>
      <c r="M29" s="8">
        <v>0.36639346888757418</v>
      </c>
    </row>
    <row r="30" spans="1:13" x14ac:dyDescent="0.25">
      <c r="A30" s="10" t="s">
        <v>30</v>
      </c>
      <c r="B30" s="10" t="s">
        <v>78</v>
      </c>
      <c r="C30" s="11" t="s">
        <v>68</v>
      </c>
      <c r="D30" s="8">
        <v>3.1201913426014909</v>
      </c>
      <c r="E30" s="8">
        <v>3.4391080477484066</v>
      </c>
      <c r="F30" s="8">
        <v>3.3445086650715377</v>
      </c>
      <c r="G30" s="8">
        <v>3.155754387166231</v>
      </c>
      <c r="H30" s="8">
        <v>3.1173105974841602</v>
      </c>
      <c r="I30" s="8">
        <v>3.164071683164269</v>
      </c>
      <c r="J30" s="8">
        <v>3.3254195411356209</v>
      </c>
      <c r="K30" s="8">
        <v>3.1786945983202064</v>
      </c>
      <c r="L30" s="8">
        <v>3.1903748887164065</v>
      </c>
      <c r="M30" s="8">
        <v>3.0546674304846206</v>
      </c>
    </row>
    <row r="31" spans="1:13" x14ac:dyDescent="0.25">
      <c r="A31" s="10" t="s">
        <v>30</v>
      </c>
      <c r="B31" s="10" t="s">
        <v>78</v>
      </c>
      <c r="C31" s="11" t="s">
        <v>69</v>
      </c>
      <c r="D31" s="8">
        <v>1.9461165566873813</v>
      </c>
      <c r="E31" s="8">
        <v>2.0945597377494516</v>
      </c>
      <c r="F31" s="8">
        <v>2.2161248411285723</v>
      </c>
      <c r="G31" s="8">
        <v>2.3679551411539586</v>
      </c>
      <c r="H31" s="8">
        <v>2.615657002446059</v>
      </c>
      <c r="I31" s="8">
        <v>2.4520148295896749</v>
      </c>
      <c r="J31" s="8">
        <v>2.2474782503861879</v>
      </c>
      <c r="K31" s="8">
        <v>2.1482707552922728</v>
      </c>
      <c r="L31" s="8">
        <v>1.7962185347047175</v>
      </c>
      <c r="M31" s="8">
        <v>1.5543122238747296</v>
      </c>
    </row>
    <row r="32" spans="1:13" x14ac:dyDescent="0.25">
      <c r="A32" s="10" t="s">
        <v>30</v>
      </c>
      <c r="B32" s="10" t="s">
        <v>78</v>
      </c>
      <c r="C32" s="11" t="s">
        <v>70</v>
      </c>
      <c r="D32" s="8">
        <v>3.1402577172144279E-2</v>
      </c>
      <c r="E32" s="8">
        <v>0.14026420959147423</v>
      </c>
      <c r="F32" s="8">
        <v>0.22686996972605775</v>
      </c>
      <c r="G32" s="8">
        <v>0.29820937425105282</v>
      </c>
      <c r="H32" s="8">
        <v>0.36736757320545038</v>
      </c>
      <c r="I32" s="8">
        <v>0.4181430304871015</v>
      </c>
      <c r="J32" s="8">
        <v>0.46516466812547708</v>
      </c>
      <c r="K32" s="8">
        <v>0.4757383047303772</v>
      </c>
      <c r="L32" s="8">
        <v>0.44448806544451136</v>
      </c>
      <c r="M32" s="8">
        <v>0.40665803333549561</v>
      </c>
    </row>
    <row r="33" spans="1:13" x14ac:dyDescent="0.25">
      <c r="A33" s="10" t="s">
        <v>30</v>
      </c>
      <c r="B33" s="10" t="s">
        <v>78</v>
      </c>
      <c r="C33" s="11" t="s">
        <v>71</v>
      </c>
      <c r="D33" s="8">
        <v>1.1750144147607151</v>
      </c>
      <c r="E33" s="8">
        <v>1.1277720457632432</v>
      </c>
      <c r="F33" s="8">
        <v>1.093271078251935</v>
      </c>
      <c r="G33" s="8">
        <v>1.0781872339454253</v>
      </c>
      <c r="H33" s="8">
        <v>1.0820710210717375</v>
      </c>
      <c r="I33" s="8">
        <v>1.0937698493240096</v>
      </c>
      <c r="J33" s="8">
        <v>1.1174424676506496</v>
      </c>
      <c r="K33" s="8">
        <v>1.156031364545121</v>
      </c>
      <c r="L33" s="8">
        <v>1.2157873323614943</v>
      </c>
      <c r="M33" s="8">
        <v>1.2816354665789265</v>
      </c>
    </row>
    <row r="34" spans="1:13" x14ac:dyDescent="0.25">
      <c r="A34" s="10" t="s">
        <v>30</v>
      </c>
      <c r="B34" s="10" t="s">
        <v>78</v>
      </c>
      <c r="C34" s="11" t="s">
        <v>72</v>
      </c>
      <c r="D34" s="8">
        <v>1.9213616076195359</v>
      </c>
      <c r="E34" s="8">
        <v>1.6464613154320342</v>
      </c>
      <c r="F34" s="8">
        <v>1.3421002606355485</v>
      </c>
      <c r="G34" s="8">
        <v>0.93666427003564512</v>
      </c>
      <c r="H34" s="8">
        <v>0.5674826381800433</v>
      </c>
      <c r="I34" s="8">
        <v>0.34224505619503331</v>
      </c>
      <c r="J34" s="8">
        <v>0.17757445779387487</v>
      </c>
      <c r="K34" s="8">
        <v>0.18879415168802949</v>
      </c>
      <c r="L34" s="8">
        <v>0.19858097467162894</v>
      </c>
      <c r="M34" s="8">
        <v>0.19720414493680136</v>
      </c>
    </row>
    <row r="35" spans="1:13" x14ac:dyDescent="0.25">
      <c r="A35" s="10" t="s">
        <v>30</v>
      </c>
      <c r="B35" s="10" t="s">
        <v>78</v>
      </c>
      <c r="C35" s="11" t="s">
        <v>73</v>
      </c>
      <c r="D35" s="8">
        <v>0.19280244303500119</v>
      </c>
      <c r="E35" s="8">
        <v>3.3940707221848554E-2</v>
      </c>
      <c r="F35" s="8">
        <v>2.3893225395548615E-2</v>
      </c>
      <c r="G35" s="8">
        <v>2.6622785845421101E-2</v>
      </c>
      <c r="H35" s="8">
        <v>2.7199576886787199E-2</v>
      </c>
      <c r="I35" s="8">
        <v>2.1183488143337127E-2</v>
      </c>
      <c r="J35" s="8">
        <v>2.3434014888290611E-2</v>
      </c>
      <c r="K35" s="8">
        <v>2.3221479404480671E-2</v>
      </c>
      <c r="L35" s="8">
        <v>1.6969982049749959E-2</v>
      </c>
      <c r="M35" s="8">
        <v>1.5319690407545855E-2</v>
      </c>
    </row>
    <row r="36" spans="1:13" x14ac:dyDescent="0.25">
      <c r="A36" s="10" t="s">
        <v>30</v>
      </c>
      <c r="B36" s="10" t="s">
        <v>78</v>
      </c>
      <c r="C36" s="11" t="s">
        <v>74</v>
      </c>
      <c r="D36" s="8">
        <v>2.6752790243235739E-2</v>
      </c>
      <c r="E36" s="8">
        <v>0.15831842283982867</v>
      </c>
      <c r="F36" s="8">
        <v>0.24119157105578606</v>
      </c>
      <c r="G36" s="8">
        <v>0.41777463299209872</v>
      </c>
      <c r="H36" s="8">
        <v>0.72633688797496776</v>
      </c>
      <c r="I36" s="8">
        <v>1.2080435484130032</v>
      </c>
      <c r="J36" s="8">
        <v>1.8579497298683076</v>
      </c>
      <c r="K36" s="8">
        <v>2.6461766865470819</v>
      </c>
      <c r="L36" s="8">
        <v>3.3984695784810182</v>
      </c>
      <c r="M36" s="8">
        <v>4.2203078144672643</v>
      </c>
    </row>
    <row r="37" spans="1:13" x14ac:dyDescent="0.25">
      <c r="A37" s="10" t="s">
        <v>30</v>
      </c>
      <c r="B37" s="10" t="s">
        <v>78</v>
      </c>
      <c r="C37" s="11" t="s">
        <v>75</v>
      </c>
      <c r="D37" s="8">
        <v>0.22902598927968906</v>
      </c>
      <c r="E37" s="8">
        <v>1.2314625561592312</v>
      </c>
      <c r="F37" s="8">
        <v>1.9966112665567988</v>
      </c>
      <c r="G37" s="8">
        <v>2.7724151573597497</v>
      </c>
      <c r="H37" s="8">
        <v>3.1237542360613628</v>
      </c>
      <c r="I37" s="8">
        <v>3.3402643218120254</v>
      </c>
      <c r="J37" s="8">
        <v>3.4535677791245831</v>
      </c>
      <c r="K37" s="8">
        <v>3.6663223526190682</v>
      </c>
      <c r="L37" s="8">
        <v>3.9674909284166877</v>
      </c>
      <c r="M37" s="8">
        <v>4.2063887171687888</v>
      </c>
    </row>
    <row r="38" spans="1:13" x14ac:dyDescent="0.25">
      <c r="A38" s="10" t="s">
        <v>30</v>
      </c>
      <c r="B38" s="10" t="s">
        <v>79</v>
      </c>
      <c r="C38" s="11" t="s">
        <v>67</v>
      </c>
      <c r="D38" s="8">
        <v>0</v>
      </c>
      <c r="E38" s="8">
        <v>1.4750874677662094E-2</v>
      </c>
      <c r="F38" s="8">
        <v>4.0029402607443275E-2</v>
      </c>
      <c r="G38" s="8">
        <v>7.5164392490887535E-2</v>
      </c>
      <c r="H38" s="8">
        <v>0.11263312226457327</v>
      </c>
      <c r="I38" s="8">
        <v>0.19615755077996228</v>
      </c>
      <c r="J38" s="8">
        <v>0.22877521551741523</v>
      </c>
      <c r="K38" s="8">
        <v>0.25275590703917389</v>
      </c>
      <c r="L38" s="8">
        <v>0.26892580384048137</v>
      </c>
      <c r="M38" s="8">
        <v>0.22620917509914829</v>
      </c>
    </row>
    <row r="39" spans="1:13" x14ac:dyDescent="0.25">
      <c r="A39" s="10" t="s">
        <v>30</v>
      </c>
      <c r="B39" s="10" t="s">
        <v>79</v>
      </c>
      <c r="C39" s="11" t="s">
        <v>68</v>
      </c>
      <c r="D39" s="8">
        <v>1.7663176014918949</v>
      </c>
      <c r="E39" s="8">
        <v>2.0516708764950757</v>
      </c>
      <c r="F39" s="8">
        <v>1.961263872199053</v>
      </c>
      <c r="G39" s="8">
        <v>1.6940852881325612</v>
      </c>
      <c r="H39" s="8">
        <v>1.4115742205954527</v>
      </c>
      <c r="I39" s="8">
        <v>1.3275841475358925</v>
      </c>
      <c r="J39" s="8">
        <v>1.24832603916665</v>
      </c>
      <c r="K39" s="8">
        <v>0.79504346037690909</v>
      </c>
      <c r="L39" s="8">
        <v>0.75392602206359505</v>
      </c>
      <c r="M39" s="8">
        <v>0.7175346206358495</v>
      </c>
    </row>
    <row r="40" spans="1:13" x14ac:dyDescent="0.25">
      <c r="A40" s="10" t="s">
        <v>30</v>
      </c>
      <c r="B40" s="10" t="s">
        <v>79</v>
      </c>
      <c r="C40" s="11" t="s">
        <v>69</v>
      </c>
      <c r="D40" s="8">
        <v>4.4595242791565051</v>
      </c>
      <c r="E40" s="8">
        <v>5.9009619531256874</v>
      </c>
      <c r="F40" s="8">
        <v>6.2694387502650741</v>
      </c>
      <c r="G40" s="8">
        <v>6.1003600259397572</v>
      </c>
      <c r="H40" s="8">
        <v>5.6430861530417076</v>
      </c>
      <c r="I40" s="8">
        <v>3.7912090012183177</v>
      </c>
      <c r="J40" s="8">
        <v>2.8232004921041485</v>
      </c>
      <c r="K40" s="8">
        <v>2.2560969009449789</v>
      </c>
      <c r="L40" s="8">
        <v>1.7610111497846734</v>
      </c>
      <c r="M40" s="8">
        <v>1.2742344450945973</v>
      </c>
    </row>
    <row r="41" spans="1:13" x14ac:dyDescent="0.25">
      <c r="A41" s="10" t="s">
        <v>30</v>
      </c>
      <c r="B41" s="10" t="s">
        <v>79</v>
      </c>
      <c r="C41" s="11" t="s">
        <v>70</v>
      </c>
      <c r="D41" s="8">
        <v>2.2630598013197532E-3</v>
      </c>
      <c r="E41" s="8">
        <v>4.8470935004356515E-2</v>
      </c>
      <c r="F41" s="8">
        <v>0.20772864679348979</v>
      </c>
      <c r="G41" s="8">
        <v>0.29904172222992464</v>
      </c>
      <c r="H41" s="8">
        <v>0.34548579569211857</v>
      </c>
      <c r="I41" s="8">
        <v>0.47504318204534052</v>
      </c>
      <c r="J41" s="8">
        <v>0.46742098217635075</v>
      </c>
      <c r="K41" s="8">
        <v>0.46565864919952804</v>
      </c>
      <c r="L41" s="8">
        <v>0.46949201009379976</v>
      </c>
      <c r="M41" s="8">
        <v>0.42674134265002278</v>
      </c>
    </row>
    <row r="42" spans="1:13" x14ac:dyDescent="0.25">
      <c r="A42" s="10" t="s">
        <v>30</v>
      </c>
      <c r="B42" s="10" t="s">
        <v>79</v>
      </c>
      <c r="C42" s="11" t="s">
        <v>71</v>
      </c>
      <c r="D42" s="8">
        <v>1.0168376129680103</v>
      </c>
      <c r="E42" s="8">
        <v>1.1364776497716131</v>
      </c>
      <c r="F42" s="8">
        <v>1.2798296458613134</v>
      </c>
      <c r="G42" s="8">
        <v>1.4439768331134417</v>
      </c>
      <c r="H42" s="8">
        <v>1.6410588068012422</v>
      </c>
      <c r="I42" s="8">
        <v>1.8761998041136141</v>
      </c>
      <c r="J42" s="8">
        <v>2.1560464272028721</v>
      </c>
      <c r="K42" s="8">
        <v>2.503328534470628</v>
      </c>
      <c r="L42" s="8">
        <v>2.9345997286295793</v>
      </c>
      <c r="M42" s="8">
        <v>3.3476561992068135</v>
      </c>
    </row>
    <row r="43" spans="1:13" x14ac:dyDescent="0.25">
      <c r="A43" s="10" t="s">
        <v>30</v>
      </c>
      <c r="B43" s="10" t="s">
        <v>79</v>
      </c>
      <c r="C43" s="11" t="s">
        <v>72</v>
      </c>
      <c r="D43" s="8">
        <v>0.77489330799024525</v>
      </c>
      <c r="E43" s="8">
        <v>0.73722309743625847</v>
      </c>
      <c r="F43" s="8">
        <v>0.66354615819608398</v>
      </c>
      <c r="G43" s="8">
        <v>0.53196627831570464</v>
      </c>
      <c r="H43" s="8">
        <v>0.39395713789623843</v>
      </c>
      <c r="I43" s="8">
        <v>0.33456908051886008</v>
      </c>
      <c r="J43" s="8">
        <v>0.28134267372889898</v>
      </c>
      <c r="K43" s="8">
        <v>0.24870338620741911</v>
      </c>
      <c r="L43" s="8">
        <v>0.25567814917703968</v>
      </c>
      <c r="M43" s="8">
        <v>0.24935723133736429</v>
      </c>
    </row>
    <row r="44" spans="1:13" x14ac:dyDescent="0.25">
      <c r="A44" s="10" t="s">
        <v>30</v>
      </c>
      <c r="B44" s="10" t="s">
        <v>79</v>
      </c>
      <c r="C44" s="11" t="s">
        <v>73</v>
      </c>
      <c r="D44" s="8">
        <v>6.0580383472600773E-2</v>
      </c>
      <c r="E44" s="8">
        <v>7.9463106017267637E-3</v>
      </c>
      <c r="F44" s="8">
        <v>7.6849112311797559E-3</v>
      </c>
      <c r="G44" s="8">
        <v>6.5830890449249755E-3</v>
      </c>
      <c r="H44" s="8">
        <v>4.8819022883326681E-3</v>
      </c>
      <c r="I44" s="8">
        <v>9.7835857385155638E-3</v>
      </c>
      <c r="J44" s="8">
        <v>5.136635096706533E-3</v>
      </c>
      <c r="K44" s="8">
        <v>4.0904786459630025E-3</v>
      </c>
      <c r="L44" s="8">
        <v>7.5923402808093917E-3</v>
      </c>
      <c r="M44" s="8">
        <v>4.0022273493270921E-3</v>
      </c>
    </row>
    <row r="45" spans="1:13" x14ac:dyDescent="0.25">
      <c r="A45" s="10" t="s">
        <v>30</v>
      </c>
      <c r="B45" s="10" t="s">
        <v>79</v>
      </c>
      <c r="C45" s="11" t="s">
        <v>74</v>
      </c>
      <c r="D45" s="8">
        <v>0</v>
      </c>
      <c r="E45" s="8">
        <v>5.1290894026737546E-2</v>
      </c>
      <c r="F45" s="8">
        <v>0.15579778371739589</v>
      </c>
      <c r="G45" s="8">
        <v>0.35363964241597529</v>
      </c>
      <c r="H45" s="8">
        <v>0.60505277063008267</v>
      </c>
      <c r="I45" s="8">
        <v>1.2481163851795227</v>
      </c>
      <c r="J45" s="8">
        <v>1.890350523364863</v>
      </c>
      <c r="K45" s="8">
        <v>2.6748590108569759</v>
      </c>
      <c r="L45" s="8">
        <v>3.7012801604625096</v>
      </c>
      <c r="M45" s="8">
        <v>4.7129965541902346</v>
      </c>
    </row>
    <row r="46" spans="1:13" x14ac:dyDescent="0.25">
      <c r="A46" s="10" t="s">
        <v>30</v>
      </c>
      <c r="B46" s="10" t="s">
        <v>79</v>
      </c>
      <c r="C46" s="11" t="s">
        <v>75</v>
      </c>
      <c r="D46" s="8">
        <v>5.3779228231243727E-5</v>
      </c>
      <c r="E46" s="8">
        <v>2.6556405811323413E-2</v>
      </c>
      <c r="F46" s="8">
        <v>0.32175693962059093</v>
      </c>
      <c r="G46" s="8">
        <v>0.87296674791475659</v>
      </c>
      <c r="H46" s="8">
        <v>1.5618455272246916</v>
      </c>
      <c r="I46" s="8">
        <v>2.8727264040515039</v>
      </c>
      <c r="J46" s="8">
        <v>3.7060333178710443</v>
      </c>
      <c r="K46" s="8">
        <v>4.3944556898996572</v>
      </c>
      <c r="L46" s="8">
        <v>4.6284231018818947</v>
      </c>
      <c r="M46" s="8">
        <v>4.8797152330797733</v>
      </c>
    </row>
    <row r="47" spans="1:13" x14ac:dyDescent="0.25">
      <c r="A47" s="10" t="s">
        <v>42</v>
      </c>
      <c r="B47" s="10" t="s">
        <v>66</v>
      </c>
      <c r="C47" s="11" t="s">
        <v>67</v>
      </c>
      <c r="D47" s="8">
        <v>6.3247240902728373E-3</v>
      </c>
      <c r="E47" s="8">
        <v>2.5017504777994564E-2</v>
      </c>
      <c r="F47" s="8">
        <v>5.391825890029029E-2</v>
      </c>
      <c r="G47" s="8">
        <v>8.6917285158607457E-2</v>
      </c>
      <c r="H47" s="8">
        <v>0.1206528144136102</v>
      </c>
      <c r="I47" s="8">
        <v>0.14935528715120161</v>
      </c>
      <c r="J47" s="8">
        <v>0.18620670670441042</v>
      </c>
      <c r="K47" s="8">
        <v>0.23854798371177727</v>
      </c>
      <c r="L47" s="8">
        <v>0.28598349845965776</v>
      </c>
      <c r="M47" s="8">
        <v>0.32519813829681798</v>
      </c>
    </row>
    <row r="48" spans="1:13" x14ac:dyDescent="0.25">
      <c r="A48" s="10" t="s">
        <v>42</v>
      </c>
      <c r="B48" s="10" t="s">
        <v>66</v>
      </c>
      <c r="C48" s="11" t="s">
        <v>68</v>
      </c>
      <c r="D48" s="8">
        <v>1.2062439700170693</v>
      </c>
      <c r="E48" s="8">
        <v>1.8028849867561714</v>
      </c>
      <c r="F48" s="8">
        <v>2.2582726475399566</v>
      </c>
      <c r="G48" s="8">
        <v>2.5369205677890254</v>
      </c>
      <c r="H48" s="8">
        <v>2.758855078587704</v>
      </c>
      <c r="I48" s="8">
        <v>2.9313960351429995</v>
      </c>
      <c r="J48" s="8">
        <v>3.1429017117741247</v>
      </c>
      <c r="K48" s="8">
        <v>3.0240094273652338</v>
      </c>
      <c r="L48" s="8">
        <v>2.9339185291176348</v>
      </c>
      <c r="M48" s="8">
        <v>2.9003022585215521</v>
      </c>
    </row>
    <row r="49" spans="1:13" x14ac:dyDescent="0.25">
      <c r="A49" s="10" t="s">
        <v>42</v>
      </c>
      <c r="B49" s="10" t="s">
        <v>66</v>
      </c>
      <c r="C49" s="11" t="s">
        <v>69</v>
      </c>
      <c r="D49" s="8">
        <v>0.20621950347601586</v>
      </c>
      <c r="E49" s="8">
        <v>0.3679491875540406</v>
      </c>
      <c r="F49" s="8">
        <v>0.53441671965329773</v>
      </c>
      <c r="G49" s="8">
        <v>0.67864717724241452</v>
      </c>
      <c r="H49" s="8">
        <v>0.7974155224691416</v>
      </c>
      <c r="I49" s="8">
        <v>0.81602523656481718</v>
      </c>
      <c r="J49" s="8">
        <v>0.78648932607209543</v>
      </c>
      <c r="K49" s="8">
        <v>0.80158574535106375</v>
      </c>
      <c r="L49" s="8">
        <v>0.82395112737841081</v>
      </c>
      <c r="M49" s="8">
        <v>0.89398434979004171</v>
      </c>
    </row>
    <row r="50" spans="1:13" x14ac:dyDescent="0.25">
      <c r="A50" s="10" t="s">
        <v>42</v>
      </c>
      <c r="B50" s="10" t="s">
        <v>66</v>
      </c>
      <c r="C50" s="11" t="s">
        <v>70</v>
      </c>
      <c r="D50" s="8">
        <v>5.2859957759876126E-3</v>
      </c>
      <c r="E50" s="8">
        <v>2.4753631511092174E-2</v>
      </c>
      <c r="F50" s="8">
        <v>3.5034409108314041E-2</v>
      </c>
      <c r="G50" s="8">
        <v>3.8942826053752572E-2</v>
      </c>
      <c r="H50" s="8">
        <v>4.2951557272632904E-2</v>
      </c>
      <c r="I50" s="8">
        <v>4.5164032523367752E-2</v>
      </c>
      <c r="J50" s="8">
        <v>4.6536077555158949E-2</v>
      </c>
      <c r="K50" s="8">
        <v>4.9158915957831319E-2</v>
      </c>
      <c r="L50" s="8">
        <v>5.2152963879705937E-2</v>
      </c>
      <c r="M50" s="8">
        <v>5.5087058224077237E-2</v>
      </c>
    </row>
    <row r="51" spans="1:13" x14ac:dyDescent="0.25">
      <c r="A51" s="10" t="s">
        <v>42</v>
      </c>
      <c r="B51" s="10" t="s">
        <v>66</v>
      </c>
      <c r="C51" s="11" t="s">
        <v>71</v>
      </c>
      <c r="D51" s="8">
        <v>0.26759898686771999</v>
      </c>
      <c r="E51" s="8">
        <v>0.25893864980227699</v>
      </c>
      <c r="F51" s="8">
        <v>0.25624920227309722</v>
      </c>
      <c r="G51" s="8">
        <v>0.26673910262585615</v>
      </c>
      <c r="H51" s="8">
        <v>0.28975346860170542</v>
      </c>
      <c r="I51" s="8">
        <v>0.31890618274798593</v>
      </c>
      <c r="J51" s="8">
        <v>0.35466666054936435</v>
      </c>
      <c r="K51" s="8">
        <v>0.39725356033854459</v>
      </c>
      <c r="L51" s="8">
        <v>0.44749863579693849</v>
      </c>
      <c r="M51" s="8">
        <v>0.48871162073942209</v>
      </c>
    </row>
    <row r="52" spans="1:13" x14ac:dyDescent="0.25">
      <c r="A52" s="10" t="s">
        <v>42</v>
      </c>
      <c r="B52" s="10" t="s">
        <v>66</v>
      </c>
      <c r="C52" s="11" t="s">
        <v>72</v>
      </c>
      <c r="D52" s="8">
        <v>7.9844925625792956E-2</v>
      </c>
      <c r="E52" s="8">
        <v>0.13302460137695948</v>
      </c>
      <c r="F52" s="8">
        <v>0.27956331990224703</v>
      </c>
      <c r="G52" s="8">
        <v>0.4712661545462401</v>
      </c>
      <c r="H52" s="8">
        <v>0.66397057565040385</v>
      </c>
      <c r="I52" s="8">
        <v>0.80529513051493096</v>
      </c>
      <c r="J52" s="8">
        <v>0.95869444533655102</v>
      </c>
      <c r="K52" s="8">
        <v>1.2552348109178075</v>
      </c>
      <c r="L52" s="8">
        <v>1.4556303118539426</v>
      </c>
      <c r="M52" s="8">
        <v>1.5808197318760511</v>
      </c>
    </row>
    <row r="53" spans="1:13" x14ac:dyDescent="0.25">
      <c r="A53" s="10" t="s">
        <v>42</v>
      </c>
      <c r="B53" s="10" t="s">
        <v>66</v>
      </c>
      <c r="C53" s="11" t="s">
        <v>73</v>
      </c>
      <c r="D53" s="8">
        <v>4.6362464193896794E-2</v>
      </c>
      <c r="E53" s="8">
        <v>3.0872946459051278E-2</v>
      </c>
      <c r="F53" s="8">
        <v>3.8217119892644993E-2</v>
      </c>
      <c r="G53" s="8">
        <v>3.9077289815204828E-2</v>
      </c>
      <c r="H53" s="8">
        <v>3.6642179717123829E-2</v>
      </c>
      <c r="I53" s="8">
        <v>3.8938601366264355E-2</v>
      </c>
      <c r="J53" s="8">
        <v>4.3673868260835656E-2</v>
      </c>
      <c r="K53" s="8">
        <v>5.7450985110585939E-2</v>
      </c>
      <c r="L53" s="8">
        <v>6.8690032298023507E-2</v>
      </c>
      <c r="M53" s="8">
        <v>7.8057595880594535E-2</v>
      </c>
    </row>
    <row r="54" spans="1:13" x14ac:dyDescent="0.25">
      <c r="A54" s="10" t="s">
        <v>42</v>
      </c>
      <c r="B54" s="10" t="s">
        <v>66</v>
      </c>
      <c r="C54" s="11" t="s">
        <v>74</v>
      </c>
      <c r="D54" s="8">
        <v>5.446267142549952E-4</v>
      </c>
      <c r="E54" s="8">
        <v>2.7316174913223645E-2</v>
      </c>
      <c r="F54" s="8">
        <v>7.3775423336834567E-2</v>
      </c>
      <c r="G54" s="8">
        <v>0.15685468505812059</v>
      </c>
      <c r="H54" s="8">
        <v>0.27530536075925027</v>
      </c>
      <c r="I54" s="8">
        <v>0.42640868453689657</v>
      </c>
      <c r="J54" s="8">
        <v>0.58849060152963151</v>
      </c>
      <c r="K54" s="8">
        <v>0.74888799357086477</v>
      </c>
      <c r="L54" s="8">
        <v>0.90408695471596434</v>
      </c>
      <c r="M54" s="8">
        <v>1.0386545756210543</v>
      </c>
    </row>
    <row r="55" spans="1:13" x14ac:dyDescent="0.25">
      <c r="A55" s="10" t="s">
        <v>42</v>
      </c>
      <c r="B55" s="10" t="s">
        <v>66</v>
      </c>
      <c r="C55" s="11" t="s">
        <v>75</v>
      </c>
      <c r="D55" s="8">
        <v>1.8057464594876216E-2</v>
      </c>
      <c r="E55" s="8">
        <v>5.5966201450716263E-2</v>
      </c>
      <c r="F55" s="8">
        <v>0.12621989276208476</v>
      </c>
      <c r="G55" s="8">
        <v>0.19102449880099384</v>
      </c>
      <c r="H55" s="8">
        <v>0.23842712118783896</v>
      </c>
      <c r="I55" s="8">
        <v>0.24646118013708304</v>
      </c>
      <c r="J55" s="8">
        <v>0.25138900996049751</v>
      </c>
      <c r="K55" s="8">
        <v>0.34173722458348454</v>
      </c>
      <c r="L55" s="8">
        <v>0.4335050773874054</v>
      </c>
      <c r="M55" s="8">
        <v>0.50684131784398256</v>
      </c>
    </row>
    <row r="56" spans="1:13" x14ac:dyDescent="0.25">
      <c r="A56" s="10" t="s">
        <v>42</v>
      </c>
      <c r="B56" s="10" t="s">
        <v>76</v>
      </c>
      <c r="C56" s="11" t="s">
        <v>67</v>
      </c>
      <c r="D56" s="8">
        <v>7.2350072433186682E-2</v>
      </c>
      <c r="E56" s="8">
        <v>0.17382125591135181</v>
      </c>
      <c r="F56" s="8">
        <v>0.23489727520199993</v>
      </c>
      <c r="G56" s="8">
        <v>0.29042522258832221</v>
      </c>
      <c r="H56" s="8">
        <v>0.34082594052291715</v>
      </c>
      <c r="I56" s="8">
        <v>0.39777457508393649</v>
      </c>
      <c r="J56" s="8">
        <v>0.46580801435975144</v>
      </c>
      <c r="K56" s="8">
        <v>0.47694851434248275</v>
      </c>
      <c r="L56" s="8">
        <v>0.50644263892097097</v>
      </c>
      <c r="M56" s="8">
        <v>0.52793422931303757</v>
      </c>
    </row>
    <row r="57" spans="1:13" x14ac:dyDescent="0.25">
      <c r="A57" s="10" t="s">
        <v>42</v>
      </c>
      <c r="B57" s="10" t="s">
        <v>76</v>
      </c>
      <c r="C57" s="11" t="s">
        <v>68</v>
      </c>
      <c r="D57" s="8">
        <v>0.12056476933351301</v>
      </c>
      <c r="E57" s="8">
        <v>0.25316628355578563</v>
      </c>
      <c r="F57" s="8">
        <v>0.35600341790532053</v>
      </c>
      <c r="G57" s="8">
        <v>0.44632455382427472</v>
      </c>
      <c r="H57" s="8">
        <v>0.54202430914842625</v>
      </c>
      <c r="I57" s="8">
        <v>0.66714304501037291</v>
      </c>
      <c r="J57" s="8">
        <v>0.82112360710003895</v>
      </c>
      <c r="K57" s="8">
        <v>0.90113864515815278</v>
      </c>
      <c r="L57" s="8">
        <v>1.0104318956896514</v>
      </c>
      <c r="M57" s="8">
        <v>1.1479736238344298</v>
      </c>
    </row>
    <row r="58" spans="1:13" x14ac:dyDescent="0.25">
      <c r="A58" s="10" t="s">
        <v>42</v>
      </c>
      <c r="B58" s="10" t="s">
        <v>76</v>
      </c>
      <c r="C58" s="11" t="s">
        <v>69</v>
      </c>
      <c r="D58" s="8">
        <v>0.54926367610960336</v>
      </c>
      <c r="E58" s="8">
        <v>1.135897153716072</v>
      </c>
      <c r="F58" s="8">
        <v>1.5552479569066802</v>
      </c>
      <c r="G58" s="8">
        <v>1.89440886797939</v>
      </c>
      <c r="H58" s="8">
        <v>2.1688911255326793</v>
      </c>
      <c r="I58" s="8">
        <v>2.1415957466794415</v>
      </c>
      <c r="J58" s="8">
        <v>2.0163801097890981</v>
      </c>
      <c r="K58" s="8">
        <v>1.9520226756424417</v>
      </c>
      <c r="L58" s="8">
        <v>1.9203095565691102</v>
      </c>
      <c r="M58" s="8">
        <v>1.9795077024775669</v>
      </c>
    </row>
    <row r="59" spans="1:13" x14ac:dyDescent="0.25">
      <c r="A59" s="10" t="s">
        <v>42</v>
      </c>
      <c r="B59" s="10" t="s">
        <v>76</v>
      </c>
      <c r="C59" s="11" t="s">
        <v>70</v>
      </c>
      <c r="D59" s="8">
        <v>1.6869399938248753E-2</v>
      </c>
      <c r="E59" s="8">
        <v>0.14489181522947125</v>
      </c>
      <c r="F59" s="8">
        <v>0.22152587533305815</v>
      </c>
      <c r="G59" s="8">
        <v>0.26023368845489736</v>
      </c>
      <c r="H59" s="8">
        <v>0.26700368821963</v>
      </c>
      <c r="I59" s="8">
        <v>0.26924769795197567</v>
      </c>
      <c r="J59" s="8">
        <v>0.28654601542695685</v>
      </c>
      <c r="K59" s="8">
        <v>0.30891255566439491</v>
      </c>
      <c r="L59" s="8">
        <v>0.32084930064261397</v>
      </c>
      <c r="M59" s="8">
        <v>0.32681671125721529</v>
      </c>
    </row>
    <row r="60" spans="1:13" x14ac:dyDescent="0.25">
      <c r="A60" s="10" t="s">
        <v>42</v>
      </c>
      <c r="B60" s="10" t="s">
        <v>76</v>
      </c>
      <c r="C60" s="11" t="s">
        <v>71</v>
      </c>
      <c r="D60" s="8">
        <v>1.246924805065649</v>
      </c>
      <c r="E60" s="8">
        <v>1.1950036967745836</v>
      </c>
      <c r="F60" s="8">
        <v>1.1706700999679571</v>
      </c>
      <c r="G60" s="8">
        <v>1.1940945364747191</v>
      </c>
      <c r="H60" s="8">
        <v>1.2612284825822111</v>
      </c>
      <c r="I60" s="8">
        <v>1.3528071432597162</v>
      </c>
      <c r="J60" s="8">
        <v>1.4649227498054997</v>
      </c>
      <c r="K60" s="8">
        <v>1.5974656634917987</v>
      </c>
      <c r="L60" s="8">
        <v>1.7511122716453584</v>
      </c>
      <c r="M60" s="8">
        <v>1.8698551514366495</v>
      </c>
    </row>
    <row r="61" spans="1:13" x14ac:dyDescent="0.25">
      <c r="A61" s="10" t="s">
        <v>42</v>
      </c>
      <c r="B61" s="10" t="s">
        <v>76</v>
      </c>
      <c r="C61" s="11" t="s">
        <v>72</v>
      </c>
      <c r="D61" s="8">
        <v>4.7021832237902642E-2</v>
      </c>
      <c r="E61" s="8">
        <v>6.3698878229640224E-2</v>
      </c>
      <c r="F61" s="8">
        <v>0.11559447941462599</v>
      </c>
      <c r="G61" s="8">
        <v>0.20939632090201152</v>
      </c>
      <c r="H61" s="8">
        <v>0.35636732568419099</v>
      </c>
      <c r="I61" s="8">
        <v>0.5343797553964944</v>
      </c>
      <c r="J61" s="8">
        <v>0.73422918847581076</v>
      </c>
      <c r="K61" s="8">
        <v>0.96840138110224183</v>
      </c>
      <c r="L61" s="8">
        <v>1.1784928773007632</v>
      </c>
      <c r="M61" s="8">
        <v>1.3507511906941982</v>
      </c>
    </row>
    <row r="62" spans="1:13" x14ac:dyDescent="0.25">
      <c r="A62" s="10" t="s">
        <v>42</v>
      </c>
      <c r="B62" s="10" t="s">
        <v>76</v>
      </c>
      <c r="C62" s="11" t="s">
        <v>73</v>
      </c>
      <c r="D62" s="8">
        <v>0.31745598517970125</v>
      </c>
      <c r="E62" s="8">
        <v>0.20545231625790311</v>
      </c>
      <c r="F62" s="8">
        <v>0.2109517307475802</v>
      </c>
      <c r="G62" s="8">
        <v>0.18388461925373484</v>
      </c>
      <c r="H62" s="8">
        <v>0.16893552949028293</v>
      </c>
      <c r="I62" s="8">
        <v>0.19792245365710956</v>
      </c>
      <c r="J62" s="8">
        <v>0.20847029815221391</v>
      </c>
      <c r="K62" s="8">
        <v>0.24088701777787039</v>
      </c>
      <c r="L62" s="8">
        <v>0.27196673730303</v>
      </c>
      <c r="M62" s="8">
        <v>0.29629563459273722</v>
      </c>
    </row>
    <row r="63" spans="1:13" x14ac:dyDescent="0.25">
      <c r="A63" s="10" t="s">
        <v>42</v>
      </c>
      <c r="B63" s="10" t="s">
        <v>76</v>
      </c>
      <c r="C63" s="11" t="s">
        <v>74</v>
      </c>
      <c r="D63" s="8">
        <v>7.8635945706667946E-5</v>
      </c>
      <c r="E63" s="8">
        <v>5.986355333972971E-2</v>
      </c>
      <c r="F63" s="8">
        <v>0.13673184838241281</v>
      </c>
      <c r="G63" s="8">
        <v>0.27097553009851627</v>
      </c>
      <c r="H63" s="8">
        <v>0.4586632794071937</v>
      </c>
      <c r="I63" s="8">
        <v>0.70332632855881461</v>
      </c>
      <c r="J63" s="8">
        <v>0.96327917197893287</v>
      </c>
      <c r="K63" s="8">
        <v>1.1883050929881966</v>
      </c>
      <c r="L63" s="8">
        <v>1.3695539579079969</v>
      </c>
      <c r="M63" s="8">
        <v>1.5018454085134449</v>
      </c>
    </row>
    <row r="64" spans="1:13" x14ac:dyDescent="0.25">
      <c r="A64" s="10" t="s">
        <v>42</v>
      </c>
      <c r="B64" s="10" t="s">
        <v>76</v>
      </c>
      <c r="C64" s="11" t="s">
        <v>75</v>
      </c>
      <c r="D64" s="8">
        <v>7.604020156152181E-3</v>
      </c>
      <c r="E64" s="8">
        <v>8.246383018552074E-2</v>
      </c>
      <c r="F64" s="8">
        <v>0.20216159417570459</v>
      </c>
      <c r="G64" s="8">
        <v>0.35840543940953629</v>
      </c>
      <c r="H64" s="8">
        <v>0.48294686191849318</v>
      </c>
      <c r="I64" s="8">
        <v>0.61615580121469771</v>
      </c>
      <c r="J64" s="8">
        <v>0.7398598512158131</v>
      </c>
      <c r="K64" s="8">
        <v>0.87409043857638091</v>
      </c>
      <c r="L64" s="8">
        <v>0.9483799786799656</v>
      </c>
      <c r="M64" s="8">
        <v>0.98782134599436922</v>
      </c>
    </row>
    <row r="65" spans="1:13" x14ac:dyDescent="0.25">
      <c r="A65" s="10" t="s">
        <v>42</v>
      </c>
      <c r="B65" s="10" t="s">
        <v>77</v>
      </c>
      <c r="C65" s="11" t="s">
        <v>67</v>
      </c>
      <c r="D65" s="8">
        <v>6.77834330974391E-4</v>
      </c>
      <c r="E65" s="8">
        <v>1.7620850402212448E-2</v>
      </c>
      <c r="F65" s="8">
        <v>4.0836436222489322E-2</v>
      </c>
      <c r="G65" s="8">
        <v>6.6197669688941516E-2</v>
      </c>
      <c r="H65" s="8">
        <v>0.10079953487691178</v>
      </c>
      <c r="I65" s="8">
        <v>0.14959844772132422</v>
      </c>
      <c r="J65" s="8">
        <v>0.20886633433995719</v>
      </c>
      <c r="K65" s="8">
        <v>0.26672206605522153</v>
      </c>
      <c r="L65" s="8">
        <v>0.32346976379737236</v>
      </c>
      <c r="M65" s="8">
        <v>0.37730115390887531</v>
      </c>
    </row>
    <row r="66" spans="1:13" x14ac:dyDescent="0.25">
      <c r="A66" s="10" t="s">
        <v>42</v>
      </c>
      <c r="B66" s="10" t="s">
        <v>77</v>
      </c>
      <c r="C66" s="11" t="s">
        <v>68</v>
      </c>
      <c r="D66" s="8">
        <v>0.23799133519042459</v>
      </c>
      <c r="E66" s="8">
        <v>0.28988200765514821</v>
      </c>
      <c r="F66" s="8">
        <v>0.32688086428597213</v>
      </c>
      <c r="G66" s="8">
        <v>0.3501202578509312</v>
      </c>
      <c r="H66" s="8">
        <v>0.39242418221782566</v>
      </c>
      <c r="I66" s="8">
        <v>0.46296795652212158</v>
      </c>
      <c r="J66" s="8">
        <v>0.55634885567849723</v>
      </c>
      <c r="K66" s="8">
        <v>0.64248927919239995</v>
      </c>
      <c r="L66" s="8">
        <v>0.75537587689988739</v>
      </c>
      <c r="M66" s="8">
        <v>0.90169146969310965</v>
      </c>
    </row>
    <row r="67" spans="1:13" x14ac:dyDescent="0.25">
      <c r="A67" s="10" t="s">
        <v>42</v>
      </c>
      <c r="B67" s="10" t="s">
        <v>77</v>
      </c>
      <c r="C67" s="11" t="s">
        <v>69</v>
      </c>
      <c r="D67" s="8">
        <v>0.60183171585372452</v>
      </c>
      <c r="E67" s="8">
        <v>1.0332030445333962</v>
      </c>
      <c r="F67" s="8">
        <v>1.2440078877688179</v>
      </c>
      <c r="G67" s="8">
        <v>1.3851121581794901</v>
      </c>
      <c r="H67" s="8">
        <v>1.5105290565990384</v>
      </c>
      <c r="I67" s="8">
        <v>1.5144852951582322</v>
      </c>
      <c r="J67" s="8">
        <v>1.5287947654604606</v>
      </c>
      <c r="K67" s="8">
        <v>1.5695501706437955</v>
      </c>
      <c r="L67" s="8">
        <v>1.6414987689922285</v>
      </c>
      <c r="M67" s="8">
        <v>1.7514868389943787</v>
      </c>
    </row>
    <row r="68" spans="1:13" x14ac:dyDescent="0.25">
      <c r="A68" s="10" t="s">
        <v>42</v>
      </c>
      <c r="B68" s="10" t="s">
        <v>77</v>
      </c>
      <c r="C68" s="11" t="s">
        <v>70</v>
      </c>
      <c r="D68" s="8">
        <v>1.1884295804412248E-3</v>
      </c>
      <c r="E68" s="8">
        <v>2.0069491758584902E-2</v>
      </c>
      <c r="F68" s="8">
        <v>4.5816401289691763E-2</v>
      </c>
      <c r="G68" s="8">
        <v>5.274189314089564E-2</v>
      </c>
      <c r="H68" s="8">
        <v>5.0955238176901535E-2</v>
      </c>
      <c r="I68" s="8">
        <v>4.684489720514106E-2</v>
      </c>
      <c r="J68" s="8">
        <v>4.3949264438917605E-2</v>
      </c>
      <c r="K68" s="8">
        <v>4.201941030428627E-2</v>
      </c>
      <c r="L68" s="8">
        <v>4.0848390152868272E-2</v>
      </c>
      <c r="M68" s="8">
        <v>4.0253533800904712E-2</v>
      </c>
    </row>
    <row r="69" spans="1:13" x14ac:dyDescent="0.25">
      <c r="A69" s="10" t="s">
        <v>42</v>
      </c>
      <c r="B69" s="10" t="s">
        <v>77</v>
      </c>
      <c r="C69" s="11" t="s">
        <v>71</v>
      </c>
      <c r="D69" s="8">
        <v>9.9591165159093234E-2</v>
      </c>
      <c r="E69" s="8">
        <v>0.10829229247034496</v>
      </c>
      <c r="F69" s="8">
        <v>0.11373939520543526</v>
      </c>
      <c r="G69" s="8">
        <v>0.1264430117297948</v>
      </c>
      <c r="H69" s="8">
        <v>0.14490968372048277</v>
      </c>
      <c r="I69" s="8">
        <v>0.16240941311825416</v>
      </c>
      <c r="J69" s="8">
        <v>0.18002788565306782</v>
      </c>
      <c r="K69" s="8">
        <v>0.19867178256081966</v>
      </c>
      <c r="L69" s="8">
        <v>0.21902999445390209</v>
      </c>
      <c r="M69" s="8">
        <v>0.22863952185379893</v>
      </c>
    </row>
    <row r="70" spans="1:13" x14ac:dyDescent="0.25">
      <c r="A70" s="10" t="s">
        <v>42</v>
      </c>
      <c r="B70" s="10" t="s">
        <v>77</v>
      </c>
      <c r="C70" s="11" t="s">
        <v>72</v>
      </c>
      <c r="D70" s="8">
        <v>9.7748719552552543E-3</v>
      </c>
      <c r="E70" s="8">
        <v>1.4979423663994842E-2</v>
      </c>
      <c r="F70" s="8">
        <v>0.10566241618151931</v>
      </c>
      <c r="G70" s="8">
        <v>0.24087484935365236</v>
      </c>
      <c r="H70" s="8">
        <v>0.3599747361200285</v>
      </c>
      <c r="I70" s="8">
        <v>0.525565514199961</v>
      </c>
      <c r="J70" s="8">
        <v>0.7294454306987096</v>
      </c>
      <c r="K70" s="8">
        <v>0.96573103254885062</v>
      </c>
      <c r="L70" s="8">
        <v>1.1810696292820677</v>
      </c>
      <c r="M70" s="8">
        <v>1.3790091931544826</v>
      </c>
    </row>
    <row r="71" spans="1:13" x14ac:dyDescent="0.25">
      <c r="A71" s="10" t="s">
        <v>42</v>
      </c>
      <c r="B71" s="10" t="s">
        <v>77</v>
      </c>
      <c r="C71" s="11" t="s">
        <v>73</v>
      </c>
      <c r="D71" s="8">
        <v>0.29620039776340917</v>
      </c>
      <c r="E71" s="8">
        <v>0.14531767949478375</v>
      </c>
      <c r="F71" s="8">
        <v>0.13348834716682326</v>
      </c>
      <c r="G71" s="8">
        <v>0.12004434198947916</v>
      </c>
      <c r="H71" s="8">
        <v>0.12752445346991445</v>
      </c>
      <c r="I71" s="8">
        <v>0.18487354459530941</v>
      </c>
      <c r="J71" s="8">
        <v>0.21287337521671534</v>
      </c>
      <c r="K71" s="8">
        <v>0.25584531943561017</v>
      </c>
      <c r="L71" s="8">
        <v>0.30756319610756305</v>
      </c>
      <c r="M71" s="8">
        <v>0.34761021863295299</v>
      </c>
    </row>
    <row r="72" spans="1:13" x14ac:dyDescent="0.25">
      <c r="A72" s="10" t="s">
        <v>42</v>
      </c>
      <c r="B72" s="10" t="s">
        <v>77</v>
      </c>
      <c r="C72" s="11" t="s">
        <v>74</v>
      </c>
      <c r="D72" s="8">
        <v>7.764888045197302E-5</v>
      </c>
      <c r="E72" s="8">
        <v>4.1733484086433986E-2</v>
      </c>
      <c r="F72" s="8">
        <v>8.3396312260274497E-2</v>
      </c>
      <c r="G72" s="8">
        <v>0.16015432973038959</v>
      </c>
      <c r="H72" s="8">
        <v>0.28630250150056569</v>
      </c>
      <c r="I72" s="8">
        <v>0.47327593757685565</v>
      </c>
      <c r="J72" s="8">
        <v>0.69654694836857467</v>
      </c>
      <c r="K72" s="8">
        <v>0.89483691377529739</v>
      </c>
      <c r="L72" s="8">
        <v>1.0677185533091662</v>
      </c>
      <c r="M72" s="8">
        <v>1.2082773101263542</v>
      </c>
    </row>
    <row r="73" spans="1:13" x14ac:dyDescent="0.25">
      <c r="A73" s="10" t="s">
        <v>42</v>
      </c>
      <c r="B73" s="10" t="s">
        <v>77</v>
      </c>
      <c r="C73" s="11" t="s">
        <v>75</v>
      </c>
      <c r="D73" s="8">
        <v>2.1109498965184792E-3</v>
      </c>
      <c r="E73" s="8">
        <v>2.747361640880296E-2</v>
      </c>
      <c r="F73" s="8">
        <v>9.1548209776152287E-2</v>
      </c>
      <c r="G73" s="8">
        <v>0.17609633070979705</v>
      </c>
      <c r="H73" s="8">
        <v>0.27215723837349132</v>
      </c>
      <c r="I73" s="8">
        <v>0.39533306635853643</v>
      </c>
      <c r="J73" s="8">
        <v>0.52630768602788414</v>
      </c>
      <c r="K73" s="8">
        <v>0.64106325789441287</v>
      </c>
      <c r="L73" s="8">
        <v>0.71306735767479923</v>
      </c>
      <c r="M73" s="8">
        <v>0.75855149365019381</v>
      </c>
    </row>
    <row r="74" spans="1:13" x14ac:dyDescent="0.25">
      <c r="A74" s="10" t="s">
        <v>42</v>
      </c>
      <c r="B74" s="10" t="s">
        <v>78</v>
      </c>
      <c r="C74" s="11" t="s">
        <v>67</v>
      </c>
      <c r="D74" s="8">
        <v>0.13039998291583915</v>
      </c>
      <c r="E74" s="8">
        <v>0.11662905854843841</v>
      </c>
      <c r="F74" s="8">
        <v>0.13794731427876677</v>
      </c>
      <c r="G74" s="8">
        <v>0.17314896459791251</v>
      </c>
      <c r="H74" s="8">
        <v>0.21548098069683788</v>
      </c>
      <c r="I74" s="8">
        <v>0.24345436834003822</v>
      </c>
      <c r="J74" s="8">
        <v>0.2872416798948938</v>
      </c>
      <c r="K74" s="8">
        <v>0.32618719208901781</v>
      </c>
      <c r="L74" s="8">
        <v>0.36188578619367212</v>
      </c>
      <c r="M74" s="8">
        <v>0.39550514629836697</v>
      </c>
    </row>
    <row r="75" spans="1:13" x14ac:dyDescent="0.25">
      <c r="A75" s="10" t="s">
        <v>42</v>
      </c>
      <c r="B75" s="10" t="s">
        <v>78</v>
      </c>
      <c r="C75" s="11" t="s">
        <v>68</v>
      </c>
      <c r="D75" s="8">
        <v>3.1201913426014909</v>
      </c>
      <c r="E75" s="8">
        <v>3.7115573195975782</v>
      </c>
      <c r="F75" s="8">
        <v>3.8039052834934548</v>
      </c>
      <c r="G75" s="8">
        <v>3.8207901451338753</v>
      </c>
      <c r="H75" s="8">
        <v>3.9687853174432641</v>
      </c>
      <c r="I75" s="8">
        <v>4.203221320801017</v>
      </c>
      <c r="J75" s="8">
        <v>4.5141241977114124</v>
      </c>
      <c r="K75" s="8">
        <v>4.4890021071543185</v>
      </c>
      <c r="L75" s="8">
        <v>4.6739498441994245</v>
      </c>
      <c r="M75" s="8">
        <v>4.7806955612461026</v>
      </c>
    </row>
    <row r="76" spans="1:13" x14ac:dyDescent="0.25">
      <c r="A76" s="10" t="s">
        <v>42</v>
      </c>
      <c r="B76" s="10" t="s">
        <v>78</v>
      </c>
      <c r="C76" s="11" t="s">
        <v>69</v>
      </c>
      <c r="D76" s="8">
        <v>1.9461165566873813</v>
      </c>
      <c r="E76" s="8">
        <v>2.2258989757887684</v>
      </c>
      <c r="F76" s="8">
        <v>2.3650389257272963</v>
      </c>
      <c r="G76" s="8">
        <v>2.486733154007652</v>
      </c>
      <c r="H76" s="8">
        <v>2.6351308050661846</v>
      </c>
      <c r="I76" s="8">
        <v>2.3630380951672749</v>
      </c>
      <c r="J76" s="8">
        <v>2.0763794262190238</v>
      </c>
      <c r="K76" s="8">
        <v>2.1106452428193325</v>
      </c>
      <c r="L76" s="8">
        <v>1.9546305728667306</v>
      </c>
      <c r="M76" s="8">
        <v>1.9399922910473109</v>
      </c>
    </row>
    <row r="77" spans="1:13" x14ac:dyDescent="0.25">
      <c r="A77" s="10" t="s">
        <v>42</v>
      </c>
      <c r="B77" s="10" t="s">
        <v>78</v>
      </c>
      <c r="C77" s="11" t="s">
        <v>70</v>
      </c>
      <c r="D77" s="8">
        <v>3.1402577172144279E-2</v>
      </c>
      <c r="E77" s="8">
        <v>0.15319085595204701</v>
      </c>
      <c r="F77" s="8">
        <v>0.22016858736044803</v>
      </c>
      <c r="G77" s="8">
        <v>0.25043377185868071</v>
      </c>
      <c r="H77" s="8">
        <v>0.26674598130376076</v>
      </c>
      <c r="I77" s="8">
        <v>0.27126763286461086</v>
      </c>
      <c r="J77" s="8">
        <v>0.27591481785710853</v>
      </c>
      <c r="K77" s="8">
        <v>0.2884251782335332</v>
      </c>
      <c r="L77" s="8">
        <v>0.29426459132310639</v>
      </c>
      <c r="M77" s="8">
        <v>0.30137425438780613</v>
      </c>
    </row>
    <row r="78" spans="1:13" x14ac:dyDescent="0.25">
      <c r="A78" s="10" t="s">
        <v>42</v>
      </c>
      <c r="B78" s="10" t="s">
        <v>78</v>
      </c>
      <c r="C78" s="11" t="s">
        <v>71</v>
      </c>
      <c r="D78" s="8">
        <v>1.1750144147607151</v>
      </c>
      <c r="E78" s="8">
        <v>1.1299774187717808</v>
      </c>
      <c r="F78" s="8">
        <v>1.0987942143129517</v>
      </c>
      <c r="G78" s="8">
        <v>1.0894150441382564</v>
      </c>
      <c r="H78" s="8">
        <v>1.0989600886031954</v>
      </c>
      <c r="I78" s="8">
        <v>1.114025238141271</v>
      </c>
      <c r="J78" s="8">
        <v>1.1375881029502337</v>
      </c>
      <c r="K78" s="8">
        <v>1.170415642304069</v>
      </c>
      <c r="L78" s="8">
        <v>1.2131846236816874</v>
      </c>
      <c r="M78" s="8">
        <v>1.2516744074219659</v>
      </c>
    </row>
    <row r="79" spans="1:13" x14ac:dyDescent="0.25">
      <c r="A79" s="10" t="s">
        <v>42</v>
      </c>
      <c r="B79" s="10" t="s">
        <v>78</v>
      </c>
      <c r="C79" s="11" t="s">
        <v>72</v>
      </c>
      <c r="D79" s="8">
        <v>1.9213616076195359</v>
      </c>
      <c r="E79" s="8">
        <v>2.214268948071354</v>
      </c>
      <c r="F79" s="8">
        <v>2.4456062205372788</v>
      </c>
      <c r="G79" s="8">
        <v>2.744866808784447</v>
      </c>
      <c r="H79" s="8">
        <v>3.1089679069756921</v>
      </c>
      <c r="I79" s="8">
        <v>3.4222889819228279</v>
      </c>
      <c r="J79" s="8">
        <v>3.7666178448352983</v>
      </c>
      <c r="K79" s="8">
        <v>3.997137590580583</v>
      </c>
      <c r="L79" s="8">
        <v>4.0562904482262701</v>
      </c>
      <c r="M79" s="8">
        <v>3.9251926284093988</v>
      </c>
    </row>
    <row r="80" spans="1:13" x14ac:dyDescent="0.25">
      <c r="A80" s="10" t="s">
        <v>42</v>
      </c>
      <c r="B80" s="10" t="s">
        <v>78</v>
      </c>
      <c r="C80" s="11" t="s">
        <v>73</v>
      </c>
      <c r="D80" s="8">
        <v>0.19280244303500119</v>
      </c>
      <c r="E80" s="8">
        <v>3.2660801397239057E-2</v>
      </c>
      <c r="F80" s="8">
        <v>2.0541258372722224E-2</v>
      </c>
      <c r="G80" s="8">
        <v>2.4751181352384192E-2</v>
      </c>
      <c r="H80" s="8">
        <v>2.5944542856668952E-2</v>
      </c>
      <c r="I80" s="8">
        <v>2.3219569998289696E-2</v>
      </c>
      <c r="J80" s="8">
        <v>2.5217994289989849E-2</v>
      </c>
      <c r="K80" s="8">
        <v>3.6053148256057418E-2</v>
      </c>
      <c r="L80" s="8">
        <v>3.0594695990382309E-2</v>
      </c>
      <c r="M80" s="8">
        <v>3.4274494653726818E-2</v>
      </c>
    </row>
    <row r="81" spans="1:13" x14ac:dyDescent="0.25">
      <c r="A81" s="10" t="s">
        <v>42</v>
      </c>
      <c r="B81" s="10" t="s">
        <v>78</v>
      </c>
      <c r="C81" s="11" t="s">
        <v>74</v>
      </c>
      <c r="D81" s="8">
        <v>2.6752790243235739E-2</v>
      </c>
      <c r="E81" s="8">
        <v>0.15953012070856476</v>
      </c>
      <c r="F81" s="8">
        <v>0.20961865340115565</v>
      </c>
      <c r="G81" s="8">
        <v>0.28178142818375479</v>
      </c>
      <c r="H81" s="8">
        <v>0.34851997530087919</v>
      </c>
      <c r="I81" s="8">
        <v>0.51810171104782154</v>
      </c>
      <c r="J81" s="8">
        <v>0.68453875938329223</v>
      </c>
      <c r="K81" s="8">
        <v>0.82376170404524718</v>
      </c>
      <c r="L81" s="8">
        <v>0.91969529002876327</v>
      </c>
      <c r="M81" s="8">
        <v>0.99226433311834772</v>
      </c>
    </row>
    <row r="82" spans="1:13" x14ac:dyDescent="0.25">
      <c r="A82" s="10" t="s">
        <v>42</v>
      </c>
      <c r="B82" s="10" t="s">
        <v>78</v>
      </c>
      <c r="C82" s="11" t="s">
        <v>75</v>
      </c>
      <c r="D82" s="8">
        <v>0.22902598927968906</v>
      </c>
      <c r="E82" s="8">
        <v>0.84581871060450797</v>
      </c>
      <c r="F82" s="8">
        <v>1.1999118930906341</v>
      </c>
      <c r="G82" s="8">
        <v>1.4327655540940607</v>
      </c>
      <c r="H82" s="8">
        <v>1.3733570674091482</v>
      </c>
      <c r="I82" s="8">
        <v>1.3924032748607589</v>
      </c>
      <c r="J82" s="8">
        <v>1.3055909006555828</v>
      </c>
      <c r="K82" s="8">
        <v>1.3225487747301574</v>
      </c>
      <c r="L82" s="8">
        <v>1.3850521332694152</v>
      </c>
      <c r="M82" s="8">
        <v>1.4976052634591825</v>
      </c>
    </row>
    <row r="83" spans="1:13" x14ac:dyDescent="0.25">
      <c r="A83" s="10" t="s">
        <v>42</v>
      </c>
      <c r="B83" s="10" t="s">
        <v>79</v>
      </c>
      <c r="C83" s="11" t="s">
        <v>67</v>
      </c>
      <c r="D83" s="8">
        <v>0</v>
      </c>
      <c r="E83" s="8">
        <v>1.5718354200578669E-2</v>
      </c>
      <c r="F83" s="8">
        <v>3.37385446060737E-2</v>
      </c>
      <c r="G83" s="8">
        <v>5.5941722708703227E-2</v>
      </c>
      <c r="H83" s="8">
        <v>8.0053066672707035E-2</v>
      </c>
      <c r="I83" s="8">
        <v>0.15493507600362816</v>
      </c>
      <c r="J83" s="8">
        <v>0.18732068436782529</v>
      </c>
      <c r="K83" s="8">
        <v>0.25280556352891326</v>
      </c>
      <c r="L83" s="8">
        <v>0.30625392055731748</v>
      </c>
      <c r="M83" s="8">
        <v>0.33954365711930462</v>
      </c>
    </row>
    <row r="84" spans="1:13" x14ac:dyDescent="0.25">
      <c r="A84" s="10" t="s">
        <v>42</v>
      </c>
      <c r="B84" s="10" t="s">
        <v>79</v>
      </c>
      <c r="C84" s="11" t="s">
        <v>68</v>
      </c>
      <c r="D84" s="8">
        <v>1.7663176014918949</v>
      </c>
      <c r="E84" s="8">
        <v>2.078809672393704</v>
      </c>
      <c r="F84" s="8">
        <v>1.9726791310926186</v>
      </c>
      <c r="G84" s="8">
        <v>1.6970420423008636</v>
      </c>
      <c r="H84" s="8">
        <v>1.4095713928223184</v>
      </c>
      <c r="I84" s="8">
        <v>1.3660462763498722</v>
      </c>
      <c r="J84" s="8">
        <v>1.3199442231429548</v>
      </c>
      <c r="K84" s="8">
        <v>0.99084144768917415</v>
      </c>
      <c r="L84" s="8">
        <v>1.0380061924166424</v>
      </c>
      <c r="M84" s="8">
        <v>1.1172511011496831</v>
      </c>
    </row>
    <row r="85" spans="1:13" x14ac:dyDescent="0.25">
      <c r="A85" s="10" t="s">
        <v>42</v>
      </c>
      <c r="B85" s="10" t="s">
        <v>79</v>
      </c>
      <c r="C85" s="11" t="s">
        <v>69</v>
      </c>
      <c r="D85" s="8">
        <v>4.4595242791565051</v>
      </c>
      <c r="E85" s="8">
        <v>5.8766206845387456</v>
      </c>
      <c r="F85" s="8">
        <v>5.9529666054252672</v>
      </c>
      <c r="G85" s="8">
        <v>5.5388447416958266</v>
      </c>
      <c r="H85" s="8">
        <v>4.9833889909998534</v>
      </c>
      <c r="I85" s="8">
        <v>3.3286876738851725</v>
      </c>
      <c r="J85" s="8">
        <v>2.4478402010808988</v>
      </c>
      <c r="K85" s="8">
        <v>2.3554566290148404</v>
      </c>
      <c r="L85" s="8">
        <v>2.3123453072210354</v>
      </c>
      <c r="M85" s="8">
        <v>2.3436026008106801</v>
      </c>
    </row>
    <row r="86" spans="1:13" x14ac:dyDescent="0.25">
      <c r="A86" s="10" t="s">
        <v>42</v>
      </c>
      <c r="B86" s="10" t="s">
        <v>79</v>
      </c>
      <c r="C86" s="11" t="s">
        <v>70</v>
      </c>
      <c r="D86" s="8">
        <v>2.2630598013197532E-3</v>
      </c>
      <c r="E86" s="8">
        <v>5.0475783654160861E-2</v>
      </c>
      <c r="F86" s="8">
        <v>0.14672001739976223</v>
      </c>
      <c r="G86" s="8">
        <v>0.21387202188733559</v>
      </c>
      <c r="H86" s="8">
        <v>0.242542734767489</v>
      </c>
      <c r="I86" s="8">
        <v>0.29602866259517352</v>
      </c>
      <c r="J86" s="8">
        <v>0.30400570018163003</v>
      </c>
      <c r="K86" s="8">
        <v>0.32962520686025687</v>
      </c>
      <c r="L86" s="8">
        <v>0.34043518167402287</v>
      </c>
      <c r="M86" s="8">
        <v>0.33361762096062197</v>
      </c>
    </row>
    <row r="87" spans="1:13" x14ac:dyDescent="0.25">
      <c r="A87" s="10" t="s">
        <v>42</v>
      </c>
      <c r="B87" s="10" t="s">
        <v>79</v>
      </c>
      <c r="C87" s="11" t="s">
        <v>71</v>
      </c>
      <c r="D87" s="8">
        <v>1.0168376129680103</v>
      </c>
      <c r="E87" s="8">
        <v>1.127049448607226</v>
      </c>
      <c r="F87" s="8">
        <v>1.2523160056197988</v>
      </c>
      <c r="G87" s="8">
        <v>1.3913519383586439</v>
      </c>
      <c r="H87" s="8">
        <v>1.5436675382053207</v>
      </c>
      <c r="I87" s="8">
        <v>1.7124604261331426</v>
      </c>
      <c r="J87" s="8">
        <v>1.8989577365964572</v>
      </c>
      <c r="K87" s="8">
        <v>2.1075150250379329</v>
      </c>
      <c r="L87" s="8">
        <v>2.340714668875107</v>
      </c>
      <c r="M87" s="8">
        <v>2.5115626813909362</v>
      </c>
    </row>
    <row r="88" spans="1:13" x14ac:dyDescent="0.25">
      <c r="A88" s="10" t="s">
        <v>42</v>
      </c>
      <c r="B88" s="10" t="s">
        <v>79</v>
      </c>
      <c r="C88" s="11" t="s">
        <v>72</v>
      </c>
      <c r="D88" s="8">
        <v>0.77489330799024525</v>
      </c>
      <c r="E88" s="8">
        <v>1.6666070251847067</v>
      </c>
      <c r="F88" s="8">
        <v>2.3219928671782126</v>
      </c>
      <c r="G88" s="8">
        <v>2.8714598452071085</v>
      </c>
      <c r="H88" s="8">
        <v>3.2653446892231228</v>
      </c>
      <c r="I88" s="8">
        <v>4.1585483913168613</v>
      </c>
      <c r="J88" s="8">
        <v>4.7814444252008368</v>
      </c>
      <c r="K88" s="8">
        <v>4.7492789348740363</v>
      </c>
      <c r="L88" s="8">
        <v>4.7516916214155982</v>
      </c>
      <c r="M88" s="8">
        <v>4.6647968665401702</v>
      </c>
    </row>
    <row r="89" spans="1:13" x14ac:dyDescent="0.25">
      <c r="A89" s="10" t="s">
        <v>42</v>
      </c>
      <c r="B89" s="10" t="s">
        <v>79</v>
      </c>
      <c r="C89" s="11" t="s">
        <v>73</v>
      </c>
      <c r="D89" s="8">
        <v>6.0580383472600773E-2</v>
      </c>
      <c r="E89" s="8">
        <v>1.0683001339751339E-2</v>
      </c>
      <c r="F89" s="8">
        <v>6.8301378925753817E-3</v>
      </c>
      <c r="G89" s="8">
        <v>5.4258677753262199E-3</v>
      </c>
      <c r="H89" s="8">
        <v>4.4588933659513146E-3</v>
      </c>
      <c r="I89" s="8">
        <v>1.1787164797355636E-2</v>
      </c>
      <c r="J89" s="8">
        <v>6.3727872574750313E-3</v>
      </c>
      <c r="K89" s="8">
        <v>8.4895608086864999E-3</v>
      </c>
      <c r="L89" s="8">
        <v>1.160444373182507E-2</v>
      </c>
      <c r="M89" s="8">
        <v>1.0571900957500257E-2</v>
      </c>
    </row>
    <row r="90" spans="1:13" x14ac:dyDescent="0.25">
      <c r="A90" s="10" t="s">
        <v>42</v>
      </c>
      <c r="B90" s="10" t="s">
        <v>79</v>
      </c>
      <c r="C90" s="11" t="s">
        <v>74</v>
      </c>
      <c r="D90" s="8">
        <v>0</v>
      </c>
      <c r="E90" s="8">
        <v>4.775476550860365E-2</v>
      </c>
      <c r="F90" s="8">
        <v>9.6765635525775426E-2</v>
      </c>
      <c r="G90" s="8">
        <v>0.16804323703307877</v>
      </c>
      <c r="H90" s="8">
        <v>0.22714681020304262</v>
      </c>
      <c r="I90" s="8">
        <v>0.38056396216607502</v>
      </c>
      <c r="J90" s="8">
        <v>0.50100584857649111</v>
      </c>
      <c r="K90" s="8">
        <v>0.65056705563934436</v>
      </c>
      <c r="L90" s="8">
        <v>0.69758796901909492</v>
      </c>
      <c r="M90" s="8">
        <v>0.75160599571734477</v>
      </c>
    </row>
    <row r="91" spans="1:13" x14ac:dyDescent="0.25">
      <c r="A91" s="10" t="s">
        <v>42</v>
      </c>
      <c r="B91" s="10" t="s">
        <v>79</v>
      </c>
      <c r="C91" s="11" t="s">
        <v>75</v>
      </c>
      <c r="D91" s="8">
        <v>5.3779228231243727E-5</v>
      </c>
      <c r="E91" s="8">
        <v>2.6488875507861769E-2</v>
      </c>
      <c r="F91" s="8">
        <v>0.137327112767751</v>
      </c>
      <c r="G91" s="8">
        <v>0.30626196533104649</v>
      </c>
      <c r="H91" s="8">
        <v>0.47598522698835932</v>
      </c>
      <c r="I91" s="8">
        <v>0.855728726048544</v>
      </c>
      <c r="J91" s="8">
        <v>1.0769862733865345</v>
      </c>
      <c r="K91" s="8">
        <v>1.4595497272938529</v>
      </c>
      <c r="L91" s="8">
        <v>1.4587846676516814</v>
      </c>
      <c r="M91" s="8">
        <v>1.5038412198250841</v>
      </c>
    </row>
    <row r="92" spans="1:13" x14ac:dyDescent="0.25">
      <c r="A92" s="10" t="s">
        <v>62</v>
      </c>
      <c r="B92" s="10" t="s">
        <v>66</v>
      </c>
      <c r="C92" s="11" t="s">
        <v>67</v>
      </c>
      <c r="D92" s="8">
        <v>6.3247240902728373E-3</v>
      </c>
      <c r="E92" s="8">
        <v>2.4735331217312664E-2</v>
      </c>
      <c r="F92" s="8">
        <v>4.8228770013158749E-2</v>
      </c>
      <c r="G92" s="8">
        <v>6.9026830396746897E-2</v>
      </c>
      <c r="H92" s="8">
        <v>8.6962600164980586E-2</v>
      </c>
      <c r="I92" s="8">
        <v>0.1013020880374437</v>
      </c>
      <c r="J92" s="8">
        <v>0.12073274534504029</v>
      </c>
      <c r="K92" s="8">
        <v>0.1494463989876339</v>
      </c>
      <c r="L92" s="8">
        <v>0.16528713997761638</v>
      </c>
      <c r="M92" s="8">
        <v>0.17457217494030833</v>
      </c>
    </row>
    <row r="93" spans="1:13" x14ac:dyDescent="0.25">
      <c r="A93" s="10" t="s">
        <v>62</v>
      </c>
      <c r="B93" s="10" t="s">
        <v>66</v>
      </c>
      <c r="C93" s="11" t="s">
        <v>68</v>
      </c>
      <c r="D93" s="8">
        <v>1.2062439700170693</v>
      </c>
      <c r="E93" s="8">
        <v>1.8000751958008536</v>
      </c>
      <c r="F93" s="8">
        <v>2.1753091763220316</v>
      </c>
      <c r="G93" s="8">
        <v>2.3205894962031657</v>
      </c>
      <c r="H93" s="8">
        <v>2.4203002372226292</v>
      </c>
      <c r="I93" s="8">
        <v>2.4325312819090428</v>
      </c>
      <c r="J93" s="8">
        <v>2.5221080291276947</v>
      </c>
      <c r="K93" s="8">
        <v>2.5150970416624765</v>
      </c>
      <c r="L93" s="8">
        <v>2.514892678498013</v>
      </c>
      <c r="M93" s="8">
        <v>2.5689608794158669</v>
      </c>
    </row>
    <row r="94" spans="1:13" x14ac:dyDescent="0.25">
      <c r="A94" s="10" t="s">
        <v>62</v>
      </c>
      <c r="B94" s="10" t="s">
        <v>66</v>
      </c>
      <c r="C94" s="11" t="s">
        <v>69</v>
      </c>
      <c r="D94" s="8">
        <v>0.20621950347601586</v>
      </c>
      <c r="E94" s="8">
        <v>0.36688607392973405</v>
      </c>
      <c r="F94" s="8">
        <v>0.50059100171341875</v>
      </c>
      <c r="G94" s="8">
        <v>0.58170728083840217</v>
      </c>
      <c r="H94" s="8">
        <v>0.63292183676767177</v>
      </c>
      <c r="I94" s="8">
        <v>0.5969089952399016</v>
      </c>
      <c r="J94" s="8">
        <v>0.54237497201545148</v>
      </c>
      <c r="K94" s="8">
        <v>0.56684280799469744</v>
      </c>
      <c r="L94" s="8">
        <v>0.59880844296742952</v>
      </c>
      <c r="M94" s="8">
        <v>0.66726947640479972</v>
      </c>
    </row>
    <row r="95" spans="1:13" x14ac:dyDescent="0.25">
      <c r="A95" s="10" t="s">
        <v>62</v>
      </c>
      <c r="B95" s="10" t="s">
        <v>66</v>
      </c>
      <c r="C95" s="11" t="s">
        <v>70</v>
      </c>
      <c r="D95" s="8">
        <v>5.2859957759876126E-3</v>
      </c>
      <c r="E95" s="8">
        <v>2.4130385036971271E-2</v>
      </c>
      <c r="F95" s="8">
        <v>3.2227740650312191E-2</v>
      </c>
      <c r="G95" s="8">
        <v>3.3923197405673393E-2</v>
      </c>
      <c r="H95" s="8">
        <v>3.590819107002758E-2</v>
      </c>
      <c r="I95" s="8">
        <v>3.6860801841651317E-2</v>
      </c>
      <c r="J95" s="8">
        <v>3.6648017845230314E-2</v>
      </c>
      <c r="K95" s="8">
        <v>3.6484303260608669E-2</v>
      </c>
      <c r="L95" s="8">
        <v>3.5885002683751312E-2</v>
      </c>
      <c r="M95" s="8">
        <v>3.4740767547690947E-2</v>
      </c>
    </row>
    <row r="96" spans="1:13" x14ac:dyDescent="0.25">
      <c r="A96" s="10" t="s">
        <v>62</v>
      </c>
      <c r="B96" s="10" t="s">
        <v>66</v>
      </c>
      <c r="C96" s="11" t="s">
        <v>71</v>
      </c>
      <c r="D96" s="8">
        <v>0.26759898686771999</v>
      </c>
      <c r="E96" s="8">
        <v>0.25586516166727852</v>
      </c>
      <c r="F96" s="8">
        <v>0.24742924996037</v>
      </c>
      <c r="G96" s="8">
        <v>0.25092214897852633</v>
      </c>
      <c r="H96" s="8">
        <v>0.2629763844559968</v>
      </c>
      <c r="I96" s="8">
        <v>0.27674687957846511</v>
      </c>
      <c r="J96" s="8">
        <v>0.29159946760044686</v>
      </c>
      <c r="K96" s="8">
        <v>0.30596512064053882</v>
      </c>
      <c r="L96" s="8">
        <v>0.3191558460097757</v>
      </c>
      <c r="M96" s="8">
        <v>0.3205065542993264</v>
      </c>
    </row>
    <row r="97" spans="1:13" x14ac:dyDescent="0.25">
      <c r="A97" s="10" t="s">
        <v>62</v>
      </c>
      <c r="B97" s="10" t="s">
        <v>66</v>
      </c>
      <c r="C97" s="11" t="s">
        <v>72</v>
      </c>
      <c r="D97" s="8">
        <v>7.9844925625792956E-2</v>
      </c>
      <c r="E97" s="8">
        <v>6.7591767069311373E-2</v>
      </c>
      <c r="F97" s="8">
        <v>5.9135222141793828E-2</v>
      </c>
      <c r="G97" s="8">
        <v>4.8960486606024853E-2</v>
      </c>
      <c r="H97" s="8">
        <v>4.0538460467703201E-2</v>
      </c>
      <c r="I97" s="8">
        <v>3.4848535172809225E-2</v>
      </c>
      <c r="J97" s="8">
        <v>3.2708962769564053E-2</v>
      </c>
      <c r="K97" s="8">
        <v>4.3924188517953863E-2</v>
      </c>
      <c r="L97" s="8">
        <v>5.0575329187794067E-2</v>
      </c>
      <c r="M97" s="8">
        <v>5.487180500439541E-2</v>
      </c>
    </row>
    <row r="98" spans="1:13" x14ac:dyDescent="0.25">
      <c r="A98" s="10" t="s">
        <v>62</v>
      </c>
      <c r="B98" s="10" t="s">
        <v>66</v>
      </c>
      <c r="C98" s="11" t="s">
        <v>73</v>
      </c>
      <c r="D98" s="8">
        <v>4.6362464193896794E-2</v>
      </c>
      <c r="E98" s="8">
        <v>3.1838059662721963E-2</v>
      </c>
      <c r="F98" s="8">
        <v>3.3856585242527791E-2</v>
      </c>
      <c r="G98" s="8">
        <v>3.1175002440670483E-2</v>
      </c>
      <c r="H98" s="8">
        <v>2.9186311655137728E-2</v>
      </c>
      <c r="I98" s="8">
        <v>3.1832854448828309E-2</v>
      </c>
      <c r="J98" s="8">
        <v>3.7771549139735648E-2</v>
      </c>
      <c r="K98" s="8">
        <v>5.2070388511641252E-2</v>
      </c>
      <c r="L98" s="8">
        <v>5.8778971666438258E-2</v>
      </c>
      <c r="M98" s="8">
        <v>6.301892247152685E-2</v>
      </c>
    </row>
    <row r="99" spans="1:13" x14ac:dyDescent="0.25">
      <c r="A99" s="10" t="s">
        <v>62</v>
      </c>
      <c r="B99" s="10" t="s">
        <v>66</v>
      </c>
      <c r="C99" s="11" t="s">
        <v>74</v>
      </c>
      <c r="D99" s="8">
        <v>5.446267142549952E-4</v>
      </c>
      <c r="E99" s="8">
        <v>2.2635219823376043E-2</v>
      </c>
      <c r="F99" s="8">
        <v>5.103667828770285E-2</v>
      </c>
      <c r="G99" s="8">
        <v>8.7063597505846996E-2</v>
      </c>
      <c r="H99" s="8">
        <v>0.12288329893379937</v>
      </c>
      <c r="I99" s="8">
        <v>0.15743189710713357</v>
      </c>
      <c r="J99" s="8">
        <v>0.18620593270543584</v>
      </c>
      <c r="K99" s="8">
        <v>0.20842432174333672</v>
      </c>
      <c r="L99" s="8">
        <v>0.22317961719428075</v>
      </c>
      <c r="M99" s="8">
        <v>0.22350236964196082</v>
      </c>
    </row>
    <row r="100" spans="1:13" x14ac:dyDescent="0.25">
      <c r="A100" s="10" t="s">
        <v>62</v>
      </c>
      <c r="B100" s="10" t="s">
        <v>66</v>
      </c>
      <c r="C100" s="11" t="s">
        <v>75</v>
      </c>
      <c r="D100" s="8">
        <v>1.8057464594876216E-2</v>
      </c>
      <c r="E100" s="8">
        <v>5.125379272206091E-2</v>
      </c>
      <c r="F100" s="8">
        <v>9.9692389657255187E-2</v>
      </c>
      <c r="G100" s="8">
        <v>0.12942069094320241</v>
      </c>
      <c r="H100" s="8">
        <v>0.14271647447511543</v>
      </c>
      <c r="I100" s="8">
        <v>0.1284896365353041</v>
      </c>
      <c r="J100" s="8">
        <v>0.12558088567159051</v>
      </c>
      <c r="K100" s="8">
        <v>0.17593219231726287</v>
      </c>
      <c r="L100" s="8">
        <v>0.21281220021926819</v>
      </c>
      <c r="M100" s="8">
        <v>0.22676946669883499</v>
      </c>
    </row>
    <row r="101" spans="1:13" x14ac:dyDescent="0.25">
      <c r="A101" s="10" t="s">
        <v>62</v>
      </c>
      <c r="B101" s="10" t="s">
        <v>76</v>
      </c>
      <c r="C101" s="11" t="s">
        <v>67</v>
      </c>
      <c r="D101" s="8">
        <v>7.2350072433186682E-2</v>
      </c>
      <c r="E101" s="8">
        <v>0.17171177831628812</v>
      </c>
      <c r="F101" s="8">
        <v>0.19553435526861018</v>
      </c>
      <c r="G101" s="8">
        <v>0.21331337841604497</v>
      </c>
      <c r="H101" s="8">
        <v>0.2325301261180345</v>
      </c>
      <c r="I101" s="8">
        <v>0.2677892983680718</v>
      </c>
      <c r="J101" s="8">
        <v>0.30754234959879329</v>
      </c>
      <c r="K101" s="8">
        <v>0.2941773279303278</v>
      </c>
      <c r="L101" s="8">
        <v>0.30641007442256601</v>
      </c>
      <c r="M101" s="8">
        <v>0.31818270097801205</v>
      </c>
    </row>
    <row r="102" spans="1:13" x14ac:dyDescent="0.25">
      <c r="A102" s="10" t="s">
        <v>62</v>
      </c>
      <c r="B102" s="10" t="s">
        <v>76</v>
      </c>
      <c r="C102" s="11" t="s">
        <v>68</v>
      </c>
      <c r="D102" s="8">
        <v>0.12056476933351301</v>
      </c>
      <c r="E102" s="8">
        <v>0.25576046330143343</v>
      </c>
      <c r="F102" s="8">
        <v>0.34356499418101355</v>
      </c>
      <c r="G102" s="8">
        <v>0.39995505121399388</v>
      </c>
      <c r="H102" s="8">
        <v>0.45812165525242315</v>
      </c>
      <c r="I102" s="8">
        <v>0.55188131190415191</v>
      </c>
      <c r="J102" s="8">
        <v>0.68385352138769218</v>
      </c>
      <c r="K102" s="8">
        <v>0.78687883740002862</v>
      </c>
      <c r="L102" s="8">
        <v>0.9329105722146096</v>
      </c>
      <c r="M102" s="8">
        <v>1.1455735127511502</v>
      </c>
    </row>
    <row r="103" spans="1:13" x14ac:dyDescent="0.25">
      <c r="A103" s="10" t="s">
        <v>62</v>
      </c>
      <c r="B103" s="10" t="s">
        <v>76</v>
      </c>
      <c r="C103" s="11" t="s">
        <v>69</v>
      </c>
      <c r="D103" s="8">
        <v>0.54926367610960336</v>
      </c>
      <c r="E103" s="8">
        <v>1.1329983616507622</v>
      </c>
      <c r="F103" s="8">
        <v>1.4598339503327968</v>
      </c>
      <c r="G103" s="8">
        <v>1.6370146974996924</v>
      </c>
      <c r="H103" s="8">
        <v>1.7484960330825943</v>
      </c>
      <c r="I103" s="8">
        <v>1.6220213113740181</v>
      </c>
      <c r="J103" s="8">
        <v>1.4695966038216479</v>
      </c>
      <c r="K103" s="8">
        <v>1.4554866634291621</v>
      </c>
      <c r="L103" s="8">
        <v>1.4872732294101911</v>
      </c>
      <c r="M103" s="8">
        <v>1.5953758294605904</v>
      </c>
    </row>
    <row r="104" spans="1:13" x14ac:dyDescent="0.25">
      <c r="A104" s="10" t="s">
        <v>62</v>
      </c>
      <c r="B104" s="10" t="s">
        <v>76</v>
      </c>
      <c r="C104" s="11" t="s">
        <v>70</v>
      </c>
      <c r="D104" s="8">
        <v>1.6869399938248753E-2</v>
      </c>
      <c r="E104" s="8">
        <v>0.13823183278493512</v>
      </c>
      <c r="F104" s="8">
        <v>0.19599248933641672</v>
      </c>
      <c r="G104" s="8">
        <v>0.21105463914160372</v>
      </c>
      <c r="H104" s="8">
        <v>0.19751085288724224</v>
      </c>
      <c r="I104" s="8">
        <v>0.18523643962219138</v>
      </c>
      <c r="J104" s="8">
        <v>0.19072450892570492</v>
      </c>
      <c r="K104" s="8">
        <v>0.19770607354508762</v>
      </c>
      <c r="L104" s="8">
        <v>0.19215448838469135</v>
      </c>
      <c r="M104" s="8">
        <v>0.1812499132968024</v>
      </c>
    </row>
    <row r="105" spans="1:13" x14ac:dyDescent="0.25">
      <c r="A105" s="10" t="s">
        <v>62</v>
      </c>
      <c r="B105" s="10" t="s">
        <v>76</v>
      </c>
      <c r="C105" s="11" t="s">
        <v>71</v>
      </c>
      <c r="D105" s="8">
        <v>1.246924805065649</v>
      </c>
      <c r="E105" s="8">
        <v>1.1728040111413833</v>
      </c>
      <c r="F105" s="8">
        <v>1.10918497265555</v>
      </c>
      <c r="G105" s="8">
        <v>1.0879552320135801</v>
      </c>
      <c r="H105" s="8">
        <v>1.0961837131843868</v>
      </c>
      <c r="I105" s="8">
        <v>1.1134132657118372</v>
      </c>
      <c r="J105" s="8">
        <v>1.1356945039468047</v>
      </c>
      <c r="K105" s="8">
        <v>1.158368378312481</v>
      </c>
      <c r="L105" s="8">
        <v>1.1785938799099627</v>
      </c>
      <c r="M105" s="8">
        <v>1.161517652771034</v>
      </c>
    </row>
    <row r="106" spans="1:13" x14ac:dyDescent="0.25">
      <c r="A106" s="10" t="s">
        <v>62</v>
      </c>
      <c r="B106" s="10" t="s">
        <v>76</v>
      </c>
      <c r="C106" s="11" t="s">
        <v>72</v>
      </c>
      <c r="D106" s="8">
        <v>4.7021832237902642E-2</v>
      </c>
      <c r="E106" s="8">
        <v>3.8589817534748369E-2</v>
      </c>
      <c r="F106" s="8">
        <v>3.1388457656787841E-2</v>
      </c>
      <c r="G106" s="8">
        <v>2.4301481456742442E-2</v>
      </c>
      <c r="H106" s="8">
        <v>2.1280048580704314E-2</v>
      </c>
      <c r="I106" s="8">
        <v>2.4167691212592442E-2</v>
      </c>
      <c r="J106" s="8">
        <v>2.9207807360772373E-2</v>
      </c>
      <c r="K106" s="8">
        <v>3.9983657479743771E-2</v>
      </c>
      <c r="L106" s="8">
        <v>5.0188453029385655E-2</v>
      </c>
      <c r="M106" s="8">
        <v>5.9813692243878752E-2</v>
      </c>
    </row>
    <row r="107" spans="1:13" x14ac:dyDescent="0.25">
      <c r="A107" s="10" t="s">
        <v>62</v>
      </c>
      <c r="B107" s="10" t="s">
        <v>76</v>
      </c>
      <c r="C107" s="11" t="s">
        <v>73</v>
      </c>
      <c r="D107" s="8">
        <v>0.31745598517970125</v>
      </c>
      <c r="E107" s="8">
        <v>0.21173952528944931</v>
      </c>
      <c r="F107" s="8">
        <v>0.21010438618924082</v>
      </c>
      <c r="G107" s="8">
        <v>0.17818426993378217</v>
      </c>
      <c r="H107" s="8">
        <v>0.17093063508102241</v>
      </c>
      <c r="I107" s="8">
        <v>0.19745712543846475</v>
      </c>
      <c r="J107" s="8">
        <v>0.20456858829758454</v>
      </c>
      <c r="K107" s="8">
        <v>0.2361440514884125</v>
      </c>
      <c r="L107" s="8">
        <v>0.25546340045559318</v>
      </c>
      <c r="M107" s="8">
        <v>0.27087281218931353</v>
      </c>
    </row>
    <row r="108" spans="1:13" x14ac:dyDescent="0.25">
      <c r="A108" s="10" t="s">
        <v>62</v>
      </c>
      <c r="B108" s="10" t="s">
        <v>76</v>
      </c>
      <c r="C108" s="11" t="s">
        <v>74</v>
      </c>
      <c r="D108" s="8">
        <v>7.8635945706667946E-5</v>
      </c>
      <c r="E108" s="8">
        <v>5.1231343418992985E-2</v>
      </c>
      <c r="F108" s="8">
        <v>0.10122186514174121</v>
      </c>
      <c r="G108" s="8">
        <v>0.16883542466558354</v>
      </c>
      <c r="H108" s="8">
        <v>0.2437677762808278</v>
      </c>
      <c r="I108" s="8">
        <v>0.32706155735604658</v>
      </c>
      <c r="J108" s="8">
        <v>0.39594151213304296</v>
      </c>
      <c r="K108" s="8">
        <v>0.43529894190022705</v>
      </c>
      <c r="L108" s="8">
        <v>0.4461858314189342</v>
      </c>
      <c r="M108" s="8">
        <v>0.43223139349379203</v>
      </c>
    </row>
    <row r="109" spans="1:13" x14ac:dyDescent="0.25">
      <c r="A109" s="10" t="s">
        <v>62</v>
      </c>
      <c r="B109" s="10" t="s">
        <v>76</v>
      </c>
      <c r="C109" s="11" t="s">
        <v>75</v>
      </c>
      <c r="D109" s="8">
        <v>7.604020156152181E-3</v>
      </c>
      <c r="E109" s="8">
        <v>7.3895903719220099E-2</v>
      </c>
      <c r="F109" s="8">
        <v>0.15838446884483204</v>
      </c>
      <c r="G109" s="8">
        <v>0.24116153689692665</v>
      </c>
      <c r="H109" s="8">
        <v>0.28623788406122525</v>
      </c>
      <c r="I109" s="8">
        <v>0.34520317373364318</v>
      </c>
      <c r="J109" s="8">
        <v>0.40527195005521005</v>
      </c>
      <c r="K109" s="8">
        <v>0.46883028692216083</v>
      </c>
      <c r="L109" s="8">
        <v>0.47698134269626569</v>
      </c>
      <c r="M109" s="8">
        <v>0.46460706110841371</v>
      </c>
    </row>
    <row r="110" spans="1:13" x14ac:dyDescent="0.25">
      <c r="A110" s="10" t="s">
        <v>62</v>
      </c>
      <c r="B110" s="10" t="s">
        <v>77</v>
      </c>
      <c r="C110" s="11" t="s">
        <v>67</v>
      </c>
      <c r="D110" s="8">
        <v>6.77834330974391E-4</v>
      </c>
      <c r="E110" s="8">
        <v>1.6826762505910437E-2</v>
      </c>
      <c r="F110" s="8">
        <v>2.9872030259723865E-2</v>
      </c>
      <c r="G110" s="8">
        <v>4.0804019128184196E-2</v>
      </c>
      <c r="H110" s="8">
        <v>5.2234452870915479E-2</v>
      </c>
      <c r="I110" s="8">
        <v>7.032207042573034E-2</v>
      </c>
      <c r="J110" s="8">
        <v>9.4829715988135777E-2</v>
      </c>
      <c r="K110" s="8">
        <v>0.11747912667940169</v>
      </c>
      <c r="L110" s="8">
        <v>0.13797733896003034</v>
      </c>
      <c r="M110" s="8">
        <v>0.15718811025487159</v>
      </c>
    </row>
    <row r="111" spans="1:13" x14ac:dyDescent="0.25">
      <c r="A111" s="10" t="s">
        <v>62</v>
      </c>
      <c r="B111" s="10" t="s">
        <v>77</v>
      </c>
      <c r="C111" s="11" t="s">
        <v>68</v>
      </c>
      <c r="D111" s="8">
        <v>0.23799133519042459</v>
      </c>
      <c r="E111" s="8">
        <v>0.28349189668457281</v>
      </c>
      <c r="F111" s="8">
        <v>0.30454739251645913</v>
      </c>
      <c r="G111" s="8">
        <v>0.30562900815220301</v>
      </c>
      <c r="H111" s="8">
        <v>0.31907636789974952</v>
      </c>
      <c r="I111" s="8">
        <v>0.35185768658785571</v>
      </c>
      <c r="J111" s="8">
        <v>0.41716897835201389</v>
      </c>
      <c r="K111" s="8">
        <v>0.50106882263533614</v>
      </c>
      <c r="L111" s="8">
        <v>0.61695376848662864</v>
      </c>
      <c r="M111" s="8">
        <v>0.78119991860198257</v>
      </c>
    </row>
    <row r="112" spans="1:13" x14ac:dyDescent="0.25">
      <c r="A112" s="10" t="s">
        <v>62</v>
      </c>
      <c r="B112" s="10" t="s">
        <v>77</v>
      </c>
      <c r="C112" s="11" t="s">
        <v>69</v>
      </c>
      <c r="D112" s="8">
        <v>0.60183171585372452</v>
      </c>
      <c r="E112" s="8">
        <v>1.020329342143335</v>
      </c>
      <c r="F112" s="8">
        <v>1.1671740826670696</v>
      </c>
      <c r="G112" s="8">
        <v>1.2230189324216596</v>
      </c>
      <c r="H112" s="8">
        <v>1.2284641913651211</v>
      </c>
      <c r="I112" s="8">
        <v>1.1265627756912762</v>
      </c>
      <c r="J112" s="8">
        <v>1.0819394096432065</v>
      </c>
      <c r="K112" s="8">
        <v>1.105233411423497</v>
      </c>
      <c r="L112" s="8">
        <v>1.1642798407990524</v>
      </c>
      <c r="M112" s="8">
        <v>1.2945123736472401</v>
      </c>
    </row>
    <row r="113" spans="1:13" x14ac:dyDescent="0.25">
      <c r="A113" s="10" t="s">
        <v>62</v>
      </c>
      <c r="B113" s="10" t="s">
        <v>77</v>
      </c>
      <c r="C113" s="11" t="s">
        <v>70</v>
      </c>
      <c r="D113" s="8">
        <v>1.1884295804412248E-3</v>
      </c>
      <c r="E113" s="8">
        <v>1.8711791138416214E-2</v>
      </c>
      <c r="F113" s="8">
        <v>4.0960239909803443E-2</v>
      </c>
      <c r="G113" s="8">
        <v>4.4737950216345447E-2</v>
      </c>
      <c r="H113" s="8">
        <v>4.2981527865540936E-2</v>
      </c>
      <c r="I113" s="8">
        <v>3.8450583520278275E-2</v>
      </c>
      <c r="J113" s="8">
        <v>3.4352090135397709E-2</v>
      </c>
      <c r="K113" s="8">
        <v>3.114850911741365E-2</v>
      </c>
      <c r="L113" s="8">
        <v>2.8620007582107067E-2</v>
      </c>
      <c r="M113" s="8">
        <v>2.6620575797786174E-2</v>
      </c>
    </row>
    <row r="114" spans="1:13" x14ac:dyDescent="0.25">
      <c r="A114" s="10" t="s">
        <v>62</v>
      </c>
      <c r="B114" s="10" t="s">
        <v>77</v>
      </c>
      <c r="C114" s="11" t="s">
        <v>71</v>
      </c>
      <c r="D114" s="8">
        <v>9.9591165159093234E-2</v>
      </c>
      <c r="E114" s="8">
        <v>0.10624161551771591</v>
      </c>
      <c r="F114" s="8">
        <v>0.10761806994269063</v>
      </c>
      <c r="G114" s="8">
        <v>0.11491860433736097</v>
      </c>
      <c r="H114" s="8">
        <v>0.12559768066007074</v>
      </c>
      <c r="I114" s="8">
        <v>0.1337862022030096</v>
      </c>
      <c r="J114" s="8">
        <v>0.14099443832650077</v>
      </c>
      <c r="K114" s="8">
        <v>0.14743991409828194</v>
      </c>
      <c r="L114" s="8">
        <v>0.15358357082757509</v>
      </c>
      <c r="M114" s="8">
        <v>0.15131406003385517</v>
      </c>
    </row>
    <row r="115" spans="1:13" x14ac:dyDescent="0.25">
      <c r="A115" s="10" t="s">
        <v>62</v>
      </c>
      <c r="B115" s="10" t="s">
        <v>77</v>
      </c>
      <c r="C115" s="11" t="s">
        <v>72</v>
      </c>
      <c r="D115" s="8">
        <v>9.7748719552552543E-3</v>
      </c>
      <c r="E115" s="8">
        <v>7.3126364296011446E-3</v>
      </c>
      <c r="F115" s="8">
        <v>8.34766658629418E-3</v>
      </c>
      <c r="G115" s="8">
        <v>1.070145646725304E-2</v>
      </c>
      <c r="H115" s="8">
        <v>1.2755995276922503E-2</v>
      </c>
      <c r="I115" s="8">
        <v>1.6707496710294156E-2</v>
      </c>
      <c r="J115" s="8">
        <v>2.2677339007457348E-2</v>
      </c>
      <c r="K115" s="8">
        <v>3.1065774657216664E-2</v>
      </c>
      <c r="L115" s="8">
        <v>3.9148511201782608E-2</v>
      </c>
      <c r="M115" s="8">
        <v>4.7587066730554142E-2</v>
      </c>
    </row>
    <row r="116" spans="1:13" x14ac:dyDescent="0.25">
      <c r="A116" s="10" t="s">
        <v>62</v>
      </c>
      <c r="B116" s="10" t="s">
        <v>77</v>
      </c>
      <c r="C116" s="11" t="s">
        <v>73</v>
      </c>
      <c r="D116" s="8">
        <v>0.29620039776340917</v>
      </c>
      <c r="E116" s="8">
        <v>0.14679251650271416</v>
      </c>
      <c r="F116" s="8">
        <v>0.14033501874093221</v>
      </c>
      <c r="G116" s="8">
        <v>0.1306515722472982</v>
      </c>
      <c r="H116" s="8">
        <v>0.13103023487413404</v>
      </c>
      <c r="I116" s="8">
        <v>0.18153782169233484</v>
      </c>
      <c r="J116" s="8">
        <v>0.21031639536928215</v>
      </c>
      <c r="K116" s="8">
        <v>0.25621542632229843</v>
      </c>
      <c r="L116" s="8">
        <v>0.2992811910851757</v>
      </c>
      <c r="M116" s="8">
        <v>0.33508850517395361</v>
      </c>
    </row>
    <row r="117" spans="1:13" x14ac:dyDescent="0.25">
      <c r="A117" s="10" t="s">
        <v>62</v>
      </c>
      <c r="B117" s="10" t="s">
        <v>77</v>
      </c>
      <c r="C117" s="11" t="s">
        <v>74</v>
      </c>
      <c r="D117" s="8">
        <v>7.764888045197302E-5</v>
      </c>
      <c r="E117" s="8">
        <v>3.5304743087593821E-2</v>
      </c>
      <c r="F117" s="8">
        <v>6.320123270008092E-2</v>
      </c>
      <c r="G117" s="8">
        <v>0.10210194130465235</v>
      </c>
      <c r="H117" s="8">
        <v>0.147967767932595</v>
      </c>
      <c r="I117" s="8">
        <v>0.20212770650064274</v>
      </c>
      <c r="J117" s="8">
        <v>0.25449542668520836</v>
      </c>
      <c r="K117" s="8">
        <v>0.28944625521246131</v>
      </c>
      <c r="L117" s="8">
        <v>0.3150046263901598</v>
      </c>
      <c r="M117" s="8">
        <v>0.32418342466771682</v>
      </c>
    </row>
    <row r="118" spans="1:13" x14ac:dyDescent="0.25">
      <c r="A118" s="10" t="s">
        <v>62</v>
      </c>
      <c r="B118" s="10" t="s">
        <v>77</v>
      </c>
      <c r="C118" s="11" t="s">
        <v>75</v>
      </c>
      <c r="D118" s="8">
        <v>2.1109498965184792E-3</v>
      </c>
      <c r="E118" s="8">
        <v>2.3470902341271443E-2</v>
      </c>
      <c r="F118" s="8">
        <v>6.601340737260615E-2</v>
      </c>
      <c r="G118" s="8">
        <v>0.1079131328388009</v>
      </c>
      <c r="H118" s="8">
        <v>0.14029403586392111</v>
      </c>
      <c r="I118" s="8">
        <v>0.17460836084994832</v>
      </c>
      <c r="J118" s="8">
        <v>0.2195768775941086</v>
      </c>
      <c r="K118" s="8">
        <v>0.26683132346965993</v>
      </c>
      <c r="L118" s="8">
        <v>0.29469790755747804</v>
      </c>
      <c r="M118" s="8">
        <v>0.30667288204244009</v>
      </c>
    </row>
    <row r="119" spans="1:13" x14ac:dyDescent="0.25">
      <c r="A119" s="10" t="s">
        <v>62</v>
      </c>
      <c r="B119" s="10" t="s">
        <v>78</v>
      </c>
      <c r="C119" s="11" t="s">
        <v>67</v>
      </c>
      <c r="D119" s="8">
        <v>0.13039998291583915</v>
      </c>
      <c r="E119" s="8">
        <v>0.11898851589373095</v>
      </c>
      <c r="F119" s="8">
        <v>0.14600386654544764</v>
      </c>
      <c r="G119" s="8">
        <v>0.19466482444542629</v>
      </c>
      <c r="H119" s="8">
        <v>0.24940960603682133</v>
      </c>
      <c r="I119" s="8">
        <v>0.29346707727043758</v>
      </c>
      <c r="J119" s="8">
        <v>0.35620151634358249</v>
      </c>
      <c r="K119" s="8">
        <v>0.37920091434047593</v>
      </c>
      <c r="L119" s="8">
        <v>0.40101558591933517</v>
      </c>
      <c r="M119" s="8">
        <v>0.40629134350625845</v>
      </c>
    </row>
    <row r="120" spans="1:13" x14ac:dyDescent="0.25">
      <c r="A120" s="10" t="s">
        <v>62</v>
      </c>
      <c r="B120" s="10" t="s">
        <v>78</v>
      </c>
      <c r="C120" s="11" t="s">
        <v>68</v>
      </c>
      <c r="D120" s="8">
        <v>3.1201913426014909</v>
      </c>
      <c r="E120" s="8">
        <v>3.7146711490245732</v>
      </c>
      <c r="F120" s="8">
        <v>3.9826410805149766</v>
      </c>
      <c r="G120" s="8">
        <v>4.3257964910044997</v>
      </c>
      <c r="H120" s="8">
        <v>4.8958032111923551</v>
      </c>
      <c r="I120" s="8">
        <v>5.4147895953385516</v>
      </c>
      <c r="J120" s="8">
        <v>6.1135426263728672</v>
      </c>
      <c r="K120" s="8">
        <v>6.3880605514910567</v>
      </c>
      <c r="L120" s="8">
        <v>6.7509743141480874</v>
      </c>
      <c r="M120" s="8">
        <v>6.8620073060763298</v>
      </c>
    </row>
    <row r="121" spans="1:13" x14ac:dyDescent="0.25">
      <c r="A121" s="10" t="s">
        <v>62</v>
      </c>
      <c r="B121" s="10" t="s">
        <v>78</v>
      </c>
      <c r="C121" s="11" t="s">
        <v>69</v>
      </c>
      <c r="D121" s="8">
        <v>1.9461165566873813</v>
      </c>
      <c r="E121" s="8">
        <v>2.2621499056680476</v>
      </c>
      <c r="F121" s="8">
        <v>2.505668699760347</v>
      </c>
      <c r="G121" s="8">
        <v>2.7937402484818863</v>
      </c>
      <c r="H121" s="8">
        <v>3.1382709546825298</v>
      </c>
      <c r="I121" s="8">
        <v>2.952631710567212</v>
      </c>
      <c r="J121" s="8">
        <v>2.6719995963393965</v>
      </c>
      <c r="K121" s="8">
        <v>2.6717456813810152</v>
      </c>
      <c r="L121" s="8">
        <v>2.3181789465289766</v>
      </c>
      <c r="M121" s="8">
        <v>2.1919435698849239</v>
      </c>
    </row>
    <row r="122" spans="1:13" x14ac:dyDescent="0.25">
      <c r="A122" s="10" t="s">
        <v>62</v>
      </c>
      <c r="B122" s="10" t="s">
        <v>78</v>
      </c>
      <c r="C122" s="11" t="s">
        <v>70</v>
      </c>
      <c r="D122" s="8">
        <v>3.1402577172144279E-2</v>
      </c>
      <c r="E122" s="8">
        <v>0.14586275157261402</v>
      </c>
      <c r="F122" s="8">
        <v>0.21969075908873945</v>
      </c>
      <c r="G122" s="8">
        <v>0.26253748649144887</v>
      </c>
      <c r="H122" s="8">
        <v>0.29082927114746421</v>
      </c>
      <c r="I122" s="8">
        <v>0.29873121291258353</v>
      </c>
      <c r="J122" s="8">
        <v>0.30644287174618723</v>
      </c>
      <c r="K122" s="8">
        <v>0.32248961400731907</v>
      </c>
      <c r="L122" s="8">
        <v>0.32648301332606977</v>
      </c>
      <c r="M122" s="8">
        <v>0.33281152297684213</v>
      </c>
    </row>
    <row r="123" spans="1:13" x14ac:dyDescent="0.25">
      <c r="A123" s="10" t="s">
        <v>62</v>
      </c>
      <c r="B123" s="10" t="s">
        <v>78</v>
      </c>
      <c r="C123" s="11" t="s">
        <v>71</v>
      </c>
      <c r="D123" s="8">
        <v>1.1750144147607151</v>
      </c>
      <c r="E123" s="8">
        <v>1.1462701129494457</v>
      </c>
      <c r="F123" s="8">
        <v>1.151343736221192</v>
      </c>
      <c r="G123" s="8">
        <v>1.1880901738232994</v>
      </c>
      <c r="H123" s="8">
        <v>1.2544752895168065</v>
      </c>
      <c r="I123" s="8">
        <v>1.3380318170288625</v>
      </c>
      <c r="J123" s="8">
        <v>1.4376951727050682</v>
      </c>
      <c r="K123" s="8">
        <v>1.5505494192582963</v>
      </c>
      <c r="L123" s="8">
        <v>1.6774359925058333</v>
      </c>
      <c r="M123" s="8">
        <v>1.7984685761927224</v>
      </c>
    </row>
    <row r="124" spans="1:13" x14ac:dyDescent="0.25">
      <c r="A124" s="10" t="s">
        <v>62</v>
      </c>
      <c r="B124" s="10" t="s">
        <v>78</v>
      </c>
      <c r="C124" s="11" t="s">
        <v>72</v>
      </c>
      <c r="D124" s="8">
        <v>1.9213616076195359</v>
      </c>
      <c r="E124" s="8">
        <v>1.6770677945571211</v>
      </c>
      <c r="F124" s="8">
        <v>1.419578088252204</v>
      </c>
      <c r="G124" s="8">
        <v>1.0410031162938487</v>
      </c>
      <c r="H124" s="8">
        <v>0.66308901695101963</v>
      </c>
      <c r="I124" s="8">
        <v>0.41345078649437506</v>
      </c>
      <c r="J124" s="8">
        <v>0.20905227591697303</v>
      </c>
      <c r="K124" s="8">
        <v>0.21407958650444453</v>
      </c>
      <c r="L124" s="8">
        <v>0.21765913970365108</v>
      </c>
      <c r="M124" s="8">
        <v>0.20598966618032624</v>
      </c>
    </row>
    <row r="125" spans="1:13" x14ac:dyDescent="0.25">
      <c r="A125" s="10" t="s">
        <v>62</v>
      </c>
      <c r="B125" s="10" t="s">
        <v>78</v>
      </c>
      <c r="C125" s="11" t="s">
        <v>73</v>
      </c>
      <c r="D125" s="8">
        <v>0.19280244303500119</v>
      </c>
      <c r="E125" s="8">
        <v>3.8896509524457445E-2</v>
      </c>
      <c r="F125" s="8">
        <v>2.6575099581331058E-2</v>
      </c>
      <c r="G125" s="8">
        <v>3.341032784635338E-2</v>
      </c>
      <c r="H125" s="8">
        <v>3.5282470493211329E-2</v>
      </c>
      <c r="I125" s="8">
        <v>2.6584365855640862E-2</v>
      </c>
      <c r="J125" s="8">
        <v>3.1429041042565636E-2</v>
      </c>
      <c r="K125" s="8">
        <v>3.6492224615318147E-2</v>
      </c>
      <c r="L125" s="8">
        <v>3.0377293852939927E-2</v>
      </c>
      <c r="M125" s="8">
        <v>3.2824232610770429E-2</v>
      </c>
    </row>
    <row r="126" spans="1:13" x14ac:dyDescent="0.25">
      <c r="A126" s="10" t="s">
        <v>62</v>
      </c>
      <c r="B126" s="10" t="s">
        <v>78</v>
      </c>
      <c r="C126" s="11" t="s">
        <v>74</v>
      </c>
      <c r="D126" s="8">
        <v>2.6752790243235739E-2</v>
      </c>
      <c r="E126" s="8">
        <v>0.13733968960888329</v>
      </c>
      <c r="F126" s="8">
        <v>0.17764848849839227</v>
      </c>
      <c r="G126" s="8">
        <v>0.21827471174072299</v>
      </c>
      <c r="H126" s="8">
        <v>0.23186991366133761</v>
      </c>
      <c r="I126" s="8">
        <v>0.3089861849931943</v>
      </c>
      <c r="J126" s="8">
        <v>0.36418596045994889</v>
      </c>
      <c r="K126" s="8">
        <v>0.37689051577954102</v>
      </c>
      <c r="L126" s="8">
        <v>0.37546126512219452</v>
      </c>
      <c r="M126" s="8">
        <v>0.35354169180644385</v>
      </c>
    </row>
    <row r="127" spans="1:13" x14ac:dyDescent="0.25">
      <c r="A127" s="10" t="s">
        <v>62</v>
      </c>
      <c r="B127" s="10" t="s">
        <v>78</v>
      </c>
      <c r="C127" s="11" t="s">
        <v>75</v>
      </c>
      <c r="D127" s="8">
        <v>0.22902598927968906</v>
      </c>
      <c r="E127" s="8">
        <v>0.76750699815318446</v>
      </c>
      <c r="F127" s="8">
        <v>1.0756094110756589</v>
      </c>
      <c r="G127" s="8">
        <v>1.2448910638576147</v>
      </c>
      <c r="H127" s="8">
        <v>1.1265680725960809</v>
      </c>
      <c r="I127" s="8">
        <v>1.0591505217692641</v>
      </c>
      <c r="J127" s="8">
        <v>0.89321962313797543</v>
      </c>
      <c r="K127" s="8">
        <v>0.72931221212070629</v>
      </c>
      <c r="L127" s="8">
        <v>0.68972224149734185</v>
      </c>
      <c r="M127" s="8">
        <v>0.67081628399354964</v>
      </c>
    </row>
    <row r="128" spans="1:13" x14ac:dyDescent="0.25">
      <c r="A128" s="10" t="s">
        <v>62</v>
      </c>
      <c r="B128" s="10" t="s">
        <v>79</v>
      </c>
      <c r="C128" s="11" t="s">
        <v>67</v>
      </c>
      <c r="D128" s="8">
        <v>0</v>
      </c>
      <c r="E128" s="8">
        <v>1.5717978424564003E-2</v>
      </c>
      <c r="F128" s="8">
        <v>4.1545768030766615E-2</v>
      </c>
      <c r="G128" s="8">
        <v>7.517034498641241E-2</v>
      </c>
      <c r="H128" s="8">
        <v>0.11075759736661728</v>
      </c>
      <c r="I128" s="8">
        <v>0.22734474621233478</v>
      </c>
      <c r="J128" s="8">
        <v>0.30216250124113542</v>
      </c>
      <c r="K128" s="8">
        <v>0.37662989282749398</v>
      </c>
      <c r="L128" s="8">
        <v>0.43324257804767824</v>
      </c>
      <c r="M128" s="8">
        <v>0.45904831800725915</v>
      </c>
    </row>
    <row r="129" spans="1:13" x14ac:dyDescent="0.25">
      <c r="A129" s="10" t="s">
        <v>62</v>
      </c>
      <c r="B129" s="10" t="s">
        <v>79</v>
      </c>
      <c r="C129" s="11" t="s">
        <v>68</v>
      </c>
      <c r="D129" s="8">
        <v>1.7663176014918949</v>
      </c>
      <c r="E129" s="8">
        <v>2.0883348722683905</v>
      </c>
      <c r="F129" s="8">
        <v>2.0195988441271462</v>
      </c>
      <c r="G129" s="8">
        <v>1.7938581615519575</v>
      </c>
      <c r="H129" s="8">
        <v>1.5572255901100389</v>
      </c>
      <c r="I129" s="8">
        <v>1.6921016809903908</v>
      </c>
      <c r="J129" s="8">
        <v>1.7890424906372213</v>
      </c>
      <c r="K129" s="8">
        <v>1.6510023521453718</v>
      </c>
      <c r="L129" s="8">
        <v>1.8385041437444212</v>
      </c>
      <c r="M129" s="8">
        <v>2.0371967635400505</v>
      </c>
    </row>
    <row r="130" spans="1:13" x14ac:dyDescent="0.25">
      <c r="A130" s="10" t="s">
        <v>62</v>
      </c>
      <c r="B130" s="10" t="s">
        <v>79</v>
      </c>
      <c r="C130" s="11" t="s">
        <v>69</v>
      </c>
      <c r="D130" s="8">
        <v>4.4595242791565051</v>
      </c>
      <c r="E130" s="8">
        <v>6.0537370111713678</v>
      </c>
      <c r="F130" s="8">
        <v>6.3576831548529666</v>
      </c>
      <c r="G130" s="8">
        <v>6.1570799887782055</v>
      </c>
      <c r="H130" s="8">
        <v>5.7410288087801318</v>
      </c>
      <c r="I130" s="8">
        <v>4.3742801221073995</v>
      </c>
      <c r="J130" s="8">
        <v>3.7686910263341709</v>
      </c>
      <c r="K130" s="8">
        <v>3.742659154150076</v>
      </c>
      <c r="L130" s="8">
        <v>3.7201637329927206</v>
      </c>
      <c r="M130" s="8">
        <v>3.8282365507795042</v>
      </c>
    </row>
    <row r="131" spans="1:13" x14ac:dyDescent="0.25">
      <c r="A131" s="10" t="s">
        <v>62</v>
      </c>
      <c r="B131" s="10" t="s">
        <v>79</v>
      </c>
      <c r="C131" s="11" t="s">
        <v>70</v>
      </c>
      <c r="D131" s="8">
        <v>2.2630598013197532E-3</v>
      </c>
      <c r="E131" s="8">
        <v>4.5704131060911486E-2</v>
      </c>
      <c r="F131" s="8">
        <v>0.1454810020737719</v>
      </c>
      <c r="G131" s="8">
        <v>0.21763349267442983</v>
      </c>
      <c r="H131" s="8">
        <v>0.24641881454681275</v>
      </c>
      <c r="I131" s="8">
        <v>0.29301537207719508</v>
      </c>
      <c r="J131" s="8">
        <v>0.28750405484279612</v>
      </c>
      <c r="K131" s="8">
        <v>0.28053705726244099</v>
      </c>
      <c r="L131" s="8">
        <v>0.2725426642054431</v>
      </c>
      <c r="M131" s="8">
        <v>0.2638671017297694</v>
      </c>
    </row>
    <row r="132" spans="1:13" x14ac:dyDescent="0.25">
      <c r="A132" s="10" t="s">
        <v>62</v>
      </c>
      <c r="B132" s="10" t="s">
        <v>79</v>
      </c>
      <c r="C132" s="11" t="s">
        <v>71</v>
      </c>
      <c r="D132" s="8">
        <v>1.0168376129680103</v>
      </c>
      <c r="E132" s="8">
        <v>1.119564416353461</v>
      </c>
      <c r="F132" s="8">
        <v>1.2310555838857726</v>
      </c>
      <c r="G132" s="8">
        <v>1.3519162887685756</v>
      </c>
      <c r="H132" s="8">
        <v>1.4684802639949761</v>
      </c>
      <c r="I132" s="8">
        <v>1.5815083002424428</v>
      </c>
      <c r="J132" s="8">
        <v>1.6875219517200282</v>
      </c>
      <c r="K132" s="8">
        <v>1.7776761418666505</v>
      </c>
      <c r="L132" s="8">
        <v>1.857846597423745</v>
      </c>
      <c r="M132" s="8">
        <v>1.8707486947707266</v>
      </c>
    </row>
    <row r="133" spans="1:13" x14ac:dyDescent="0.25">
      <c r="A133" s="10" t="s">
        <v>62</v>
      </c>
      <c r="B133" s="10" t="s">
        <v>79</v>
      </c>
      <c r="C133" s="11" t="s">
        <v>72</v>
      </c>
      <c r="D133" s="8">
        <v>0.77489330799024525</v>
      </c>
      <c r="E133" s="8">
        <v>0.73254175716038306</v>
      </c>
      <c r="F133" s="8">
        <v>0.64696158422573513</v>
      </c>
      <c r="G133" s="8">
        <v>0.50947362250388373</v>
      </c>
      <c r="H133" s="8">
        <v>0.36826093334455201</v>
      </c>
      <c r="I133" s="8">
        <v>0.32770231713691977</v>
      </c>
      <c r="J133" s="8">
        <v>0.2910607281933093</v>
      </c>
      <c r="K133" s="8">
        <v>0.27790984287130843</v>
      </c>
      <c r="L133" s="8">
        <v>0.28877752853562799</v>
      </c>
      <c r="M133" s="8">
        <v>0.29035862173601851</v>
      </c>
    </row>
    <row r="134" spans="1:13" x14ac:dyDescent="0.25">
      <c r="A134" s="10" t="s">
        <v>62</v>
      </c>
      <c r="B134" s="10" t="s">
        <v>79</v>
      </c>
      <c r="C134" s="11" t="s">
        <v>73</v>
      </c>
      <c r="D134" s="8">
        <v>6.0580383472600773E-2</v>
      </c>
      <c r="E134" s="8">
        <v>9.6595862172109293E-3</v>
      </c>
      <c r="F134" s="8">
        <v>8.9296032848886625E-3</v>
      </c>
      <c r="G134" s="8">
        <v>8.4439074495123966E-3</v>
      </c>
      <c r="H134" s="8">
        <v>7.4028014743003027E-3</v>
      </c>
      <c r="I134" s="8">
        <v>2.3008875294998912E-2</v>
      </c>
      <c r="J134" s="8">
        <v>1.5586925531872912E-2</v>
      </c>
      <c r="K134" s="8">
        <v>1.6802006960351747E-2</v>
      </c>
      <c r="L134" s="8">
        <v>2.353200529592572E-2</v>
      </c>
      <c r="M134" s="8">
        <v>2.2674850370042039E-2</v>
      </c>
    </row>
    <row r="135" spans="1:13" x14ac:dyDescent="0.25">
      <c r="A135" s="10" t="s">
        <v>62</v>
      </c>
      <c r="B135" s="10" t="s">
        <v>79</v>
      </c>
      <c r="C135" s="11" t="s">
        <v>74</v>
      </c>
      <c r="D135" s="8">
        <v>0</v>
      </c>
      <c r="E135" s="8">
        <v>3.9753686950264218E-2</v>
      </c>
      <c r="F135" s="8">
        <v>8.0132735313615505E-2</v>
      </c>
      <c r="G135" s="8">
        <v>0.13295737067510813</v>
      </c>
      <c r="H135" s="8">
        <v>0.16517260240271547</v>
      </c>
      <c r="I135" s="8">
        <v>0.26213933852182392</v>
      </c>
      <c r="J135" s="8">
        <v>0.32226184437069105</v>
      </c>
      <c r="K135" s="8">
        <v>0.36998149410810643</v>
      </c>
      <c r="L135" s="8">
        <v>0.34779862160648062</v>
      </c>
      <c r="M135" s="8">
        <v>0.33272017325306369</v>
      </c>
    </row>
    <row r="136" spans="1:13" x14ac:dyDescent="0.25">
      <c r="A136" s="10" t="s">
        <v>62</v>
      </c>
      <c r="B136" s="10" t="s">
        <v>79</v>
      </c>
      <c r="C136" s="11" t="s">
        <v>75</v>
      </c>
      <c r="D136" s="8">
        <v>5.3779228231243727E-5</v>
      </c>
      <c r="E136" s="8">
        <v>2.2286217427680888E-2</v>
      </c>
      <c r="F136" s="8">
        <v>0.12371163742138364</v>
      </c>
      <c r="G136" s="8">
        <v>0.27367819129808513</v>
      </c>
      <c r="H136" s="8">
        <v>0.41297646947763311</v>
      </c>
      <c r="I136" s="8">
        <v>0.75168944769759893</v>
      </c>
      <c r="J136" s="8">
        <v>0.93746571585298955</v>
      </c>
      <c r="K136" s="8">
        <v>1.129452549694836</v>
      </c>
      <c r="L136" s="8">
        <v>1.004929916751633</v>
      </c>
      <c r="M136" s="8">
        <v>0.91317364181674843</v>
      </c>
    </row>
    <row r="137" spans="1:13" x14ac:dyDescent="0.25">
      <c r="A137" s="10" t="s">
        <v>63</v>
      </c>
      <c r="B137" s="10" t="s">
        <v>66</v>
      </c>
      <c r="C137" s="11" t="s">
        <v>67</v>
      </c>
      <c r="D137" s="8">
        <v>6.3247246943245504E-3</v>
      </c>
      <c r="E137" s="8">
        <v>2.3904795713817463E-2</v>
      </c>
      <c r="F137" s="8">
        <v>4.8878476650992785E-2</v>
      </c>
      <c r="G137" s="8">
        <v>7.1274653209544903E-2</v>
      </c>
      <c r="H137" s="8">
        <v>8.8306290341936905E-2</v>
      </c>
      <c r="I137" s="8">
        <v>0.10048700893859126</v>
      </c>
      <c r="J137" s="8">
        <v>0.11317657105289308</v>
      </c>
      <c r="K137" s="8">
        <v>0.12803394016943864</v>
      </c>
      <c r="L137" s="8">
        <v>0.13254767190182695</v>
      </c>
      <c r="M137" s="8">
        <v>0.12529496206001742</v>
      </c>
    </row>
    <row r="138" spans="1:13" x14ac:dyDescent="0.25">
      <c r="A138" s="10" t="s">
        <v>63</v>
      </c>
      <c r="B138" s="10" t="s">
        <v>66</v>
      </c>
      <c r="C138" s="11" t="s">
        <v>68</v>
      </c>
      <c r="D138" s="8">
        <v>1.2062439700170693</v>
      </c>
      <c r="E138" s="8">
        <v>1.7467092205974926</v>
      </c>
      <c r="F138" s="8">
        <v>2.128086390374841</v>
      </c>
      <c r="G138" s="8">
        <v>2.3141954270993348</v>
      </c>
      <c r="H138" s="8">
        <v>2.4028688837578867</v>
      </c>
      <c r="I138" s="8">
        <v>2.470694554786427</v>
      </c>
      <c r="J138" s="8">
        <v>2.5702990583012646</v>
      </c>
      <c r="K138" s="8">
        <v>2.1878561108824077</v>
      </c>
      <c r="L138" s="8">
        <v>1.8422456516095718</v>
      </c>
      <c r="M138" s="8">
        <v>1.5624557406878408</v>
      </c>
    </row>
    <row r="139" spans="1:13" x14ac:dyDescent="0.25">
      <c r="A139" s="10" t="s">
        <v>63</v>
      </c>
      <c r="B139" s="10" t="s">
        <v>66</v>
      </c>
      <c r="C139" s="11" t="s">
        <v>69</v>
      </c>
      <c r="D139" s="8">
        <v>0.20621950347601586</v>
      </c>
      <c r="E139" s="8">
        <v>0.35938458515931659</v>
      </c>
      <c r="F139" s="8">
        <v>0.50043547373831598</v>
      </c>
      <c r="G139" s="8">
        <v>0.60623240383628307</v>
      </c>
      <c r="H139" s="8">
        <v>0.6773603725333488</v>
      </c>
      <c r="I139" s="8">
        <v>0.65061829115795544</v>
      </c>
      <c r="J139" s="8">
        <v>0.57789291531600473</v>
      </c>
      <c r="K139" s="8">
        <v>0.5489922045639879</v>
      </c>
      <c r="L139" s="8">
        <v>0.5320423117970472</v>
      </c>
      <c r="M139" s="8">
        <v>0.55381152194421701</v>
      </c>
    </row>
    <row r="140" spans="1:13" x14ac:dyDescent="0.25">
      <c r="A140" s="10" t="s">
        <v>63</v>
      </c>
      <c r="B140" s="10" t="s">
        <v>66</v>
      </c>
      <c r="C140" s="11" t="s">
        <v>70</v>
      </c>
      <c r="D140" s="8">
        <v>5.2860107989875201E-3</v>
      </c>
      <c r="E140" s="8">
        <v>3.0335964219414695E-2</v>
      </c>
      <c r="F140" s="8">
        <v>5.1421357726208386E-2</v>
      </c>
      <c r="G140" s="8">
        <v>5.9306823212234412E-2</v>
      </c>
      <c r="H140" s="8">
        <v>6.1813822925954102E-2</v>
      </c>
      <c r="I140" s="8">
        <v>6.2519549828460266E-2</v>
      </c>
      <c r="J140" s="8">
        <v>6.1473219164452704E-2</v>
      </c>
      <c r="K140" s="8">
        <v>6.8623435603090907E-2</v>
      </c>
      <c r="L140" s="8">
        <v>7.3264613395039202E-2</v>
      </c>
      <c r="M140" s="8">
        <v>7.3736614183624247E-2</v>
      </c>
    </row>
    <row r="141" spans="1:13" x14ac:dyDescent="0.25">
      <c r="A141" s="10" t="s">
        <v>63</v>
      </c>
      <c r="B141" s="10" t="s">
        <v>66</v>
      </c>
      <c r="C141" s="11" t="s">
        <v>71</v>
      </c>
      <c r="D141" s="8">
        <v>0.26759898686771999</v>
      </c>
      <c r="E141" s="8">
        <v>0.26040810475965182</v>
      </c>
      <c r="F141" s="8">
        <v>0.26037284166841174</v>
      </c>
      <c r="G141" s="8">
        <v>0.27459421696171471</v>
      </c>
      <c r="H141" s="8">
        <v>0.30258933518600323</v>
      </c>
      <c r="I141" s="8">
        <v>0.33840292894134633</v>
      </c>
      <c r="J141" s="8">
        <v>0.38312996067024385</v>
      </c>
      <c r="K141" s="8">
        <v>0.43718682563447714</v>
      </c>
      <c r="L141" s="8">
        <v>0.50087386468301298</v>
      </c>
      <c r="M141" s="8">
        <v>0.55487974669870543</v>
      </c>
    </row>
    <row r="142" spans="1:13" x14ac:dyDescent="0.25">
      <c r="A142" s="10" t="s">
        <v>63</v>
      </c>
      <c r="B142" s="10" t="s">
        <v>66</v>
      </c>
      <c r="C142" s="11" t="s">
        <v>72</v>
      </c>
      <c r="D142" s="8">
        <v>7.9844925625792956E-2</v>
      </c>
      <c r="E142" s="8">
        <v>0.13833502399672826</v>
      </c>
      <c r="F142" s="8">
        <v>0.31090683241637956</v>
      </c>
      <c r="G142" s="8">
        <v>0.54238106142985942</v>
      </c>
      <c r="H142" s="8">
        <v>0.76016180994643245</v>
      </c>
      <c r="I142" s="8">
        <v>0.91214482251665208</v>
      </c>
      <c r="J142" s="8">
        <v>1.0738378938024722</v>
      </c>
      <c r="K142" s="8">
        <v>1.4015868812225174</v>
      </c>
      <c r="L142" s="8">
        <v>1.6173455628649096</v>
      </c>
      <c r="M142" s="8">
        <v>1.7254950441572907</v>
      </c>
    </row>
    <row r="143" spans="1:13" x14ac:dyDescent="0.25">
      <c r="A143" s="10" t="s">
        <v>63</v>
      </c>
      <c r="B143" s="10" t="s">
        <v>66</v>
      </c>
      <c r="C143" s="11" t="s">
        <v>73</v>
      </c>
      <c r="D143" s="8">
        <v>4.6362464193896794E-2</v>
      </c>
      <c r="E143" s="8">
        <v>2.8529193012281032E-2</v>
      </c>
      <c r="F143" s="8">
        <v>3.2375687715357239E-2</v>
      </c>
      <c r="G143" s="8">
        <v>2.9747822964651366E-2</v>
      </c>
      <c r="H143" s="8">
        <v>2.2800306663831642E-2</v>
      </c>
      <c r="I143" s="8">
        <v>2.0533640431598457E-2</v>
      </c>
      <c r="J143" s="8">
        <v>1.8190535949766155E-2</v>
      </c>
      <c r="K143" s="8">
        <v>2.0948877145711461E-2</v>
      </c>
      <c r="L143" s="8">
        <v>2.1129837704803724E-2</v>
      </c>
      <c r="M143" s="8">
        <v>1.847408801001731E-2</v>
      </c>
    </row>
    <row r="144" spans="1:13" x14ac:dyDescent="0.25">
      <c r="A144" s="10" t="s">
        <v>63</v>
      </c>
      <c r="B144" s="10" t="s">
        <v>66</v>
      </c>
      <c r="C144" s="11" t="s">
        <v>74</v>
      </c>
      <c r="D144" s="8">
        <v>5.446267142549952E-4</v>
      </c>
      <c r="E144" s="8">
        <v>3.0523908519740666E-2</v>
      </c>
      <c r="F144" s="8">
        <v>8.7319385482305029E-2</v>
      </c>
      <c r="G144" s="8">
        <v>0.19428556962448668</v>
      </c>
      <c r="H144" s="8">
        <v>0.34781664046358218</v>
      </c>
      <c r="I144" s="8">
        <v>0.53494030845086982</v>
      </c>
      <c r="J144" s="8">
        <v>0.73668640299630739</v>
      </c>
      <c r="K144" s="8">
        <v>0.99043728384249707</v>
      </c>
      <c r="L144" s="8">
        <v>1.2811435935679303</v>
      </c>
      <c r="M144" s="8">
        <v>1.609901723322587</v>
      </c>
    </row>
    <row r="145" spans="1:13" x14ac:dyDescent="0.25">
      <c r="A145" s="10" t="s">
        <v>63</v>
      </c>
      <c r="B145" s="10" t="s">
        <v>66</v>
      </c>
      <c r="C145" s="11" t="s">
        <v>75</v>
      </c>
      <c r="D145" s="8">
        <v>1.8057441947014717E-2</v>
      </c>
      <c r="E145" s="8">
        <v>5.8213867582966129E-2</v>
      </c>
      <c r="F145" s="8">
        <v>0.13632660054446116</v>
      </c>
      <c r="G145" s="8">
        <v>0.20835808776702855</v>
      </c>
      <c r="H145" s="8">
        <v>0.25108768140887094</v>
      </c>
      <c r="I145" s="8">
        <v>0.24146665574132589</v>
      </c>
      <c r="J145" s="8">
        <v>0.22310064982937114</v>
      </c>
      <c r="K145" s="8">
        <v>0.30759065176977113</v>
      </c>
      <c r="L145" s="8">
        <v>0.40634077670201985</v>
      </c>
      <c r="M145" s="8">
        <v>0.48940597101630179</v>
      </c>
    </row>
    <row r="146" spans="1:13" x14ac:dyDescent="0.25">
      <c r="A146" s="10" t="s">
        <v>63</v>
      </c>
      <c r="B146" s="10" t="s">
        <v>76</v>
      </c>
      <c r="C146" s="11" t="s">
        <v>67</v>
      </c>
      <c r="D146" s="8">
        <v>7.2350215967302539E-2</v>
      </c>
      <c r="E146" s="8">
        <v>0.16907037304692366</v>
      </c>
      <c r="F146" s="8">
        <v>0.21872510719949301</v>
      </c>
      <c r="G146" s="8">
        <v>0.258929193560543</v>
      </c>
      <c r="H146" s="8">
        <v>0.28606306474518928</v>
      </c>
      <c r="I146" s="8">
        <v>0.31700751173979264</v>
      </c>
      <c r="J146" s="8">
        <v>0.34613561918614183</v>
      </c>
      <c r="K146" s="8">
        <v>0.31776709276416093</v>
      </c>
      <c r="L146" s="8">
        <v>0.29985947375572958</v>
      </c>
      <c r="M146" s="8">
        <v>0.27053535301777681</v>
      </c>
    </row>
    <row r="147" spans="1:13" x14ac:dyDescent="0.25">
      <c r="A147" s="10" t="s">
        <v>63</v>
      </c>
      <c r="B147" s="10" t="s">
        <v>76</v>
      </c>
      <c r="C147" s="11" t="s">
        <v>68</v>
      </c>
      <c r="D147" s="8">
        <v>0.12056476933351301</v>
      </c>
      <c r="E147" s="8">
        <v>0.24579948416357247</v>
      </c>
      <c r="F147" s="8">
        <v>0.33450936152671445</v>
      </c>
      <c r="G147" s="8">
        <v>0.40696816248522877</v>
      </c>
      <c r="H147" s="8">
        <v>0.47401959952245964</v>
      </c>
      <c r="I147" s="8">
        <v>0.56222881870765828</v>
      </c>
      <c r="J147" s="8">
        <v>0.6626077081961057</v>
      </c>
      <c r="K147" s="8">
        <v>0.65136781204800431</v>
      </c>
      <c r="L147" s="8">
        <v>0.66322090129025624</v>
      </c>
      <c r="M147" s="8">
        <v>0.68398287520562306</v>
      </c>
    </row>
    <row r="148" spans="1:13" x14ac:dyDescent="0.25">
      <c r="A148" s="10" t="s">
        <v>63</v>
      </c>
      <c r="B148" s="10" t="s">
        <v>76</v>
      </c>
      <c r="C148" s="11" t="s">
        <v>69</v>
      </c>
      <c r="D148" s="8">
        <v>0.54926367610960336</v>
      </c>
      <c r="E148" s="8">
        <v>1.1154339754292406</v>
      </c>
      <c r="F148" s="8">
        <v>1.4921230560694057</v>
      </c>
      <c r="G148" s="8">
        <v>1.7939868634167915</v>
      </c>
      <c r="H148" s="8">
        <v>2.0202247381732383</v>
      </c>
      <c r="I148" s="8">
        <v>1.9501731817357331</v>
      </c>
      <c r="J148" s="8">
        <v>1.7831350797137517</v>
      </c>
      <c r="K148" s="8">
        <v>1.6508815136233923</v>
      </c>
      <c r="L148" s="8">
        <v>1.5438001080461217</v>
      </c>
      <c r="M148" s="8">
        <v>1.4982286827937514</v>
      </c>
    </row>
    <row r="149" spans="1:13" x14ac:dyDescent="0.25">
      <c r="A149" s="10" t="s">
        <v>63</v>
      </c>
      <c r="B149" s="10" t="s">
        <v>76</v>
      </c>
      <c r="C149" s="11" t="s">
        <v>70</v>
      </c>
      <c r="D149" s="8">
        <v>1.6869399938248753E-2</v>
      </c>
      <c r="E149" s="8">
        <v>0.15706378180368313</v>
      </c>
      <c r="F149" s="8">
        <v>0.24966956297227558</v>
      </c>
      <c r="G149" s="8">
        <v>0.29541243439173981</v>
      </c>
      <c r="H149" s="8">
        <v>0.29542715529679353</v>
      </c>
      <c r="I149" s="8">
        <v>0.29982897763753052</v>
      </c>
      <c r="J149" s="8">
        <v>0.31385669109691727</v>
      </c>
      <c r="K149" s="8">
        <v>0.33042492474883706</v>
      </c>
      <c r="L149" s="8">
        <v>0.33787778856765976</v>
      </c>
      <c r="M149" s="8">
        <v>0.33514735062186041</v>
      </c>
    </row>
    <row r="150" spans="1:13" x14ac:dyDescent="0.25">
      <c r="A150" s="10" t="s">
        <v>63</v>
      </c>
      <c r="B150" s="10" t="s">
        <v>76</v>
      </c>
      <c r="C150" s="11" t="s">
        <v>71</v>
      </c>
      <c r="D150" s="8">
        <v>1.246924805065649</v>
      </c>
      <c r="E150" s="8">
        <v>1.2007603603379102</v>
      </c>
      <c r="F150" s="8">
        <v>1.1898168183278492</v>
      </c>
      <c r="G150" s="8">
        <v>1.2321981380123346</v>
      </c>
      <c r="H150" s="8">
        <v>1.3258477189528062</v>
      </c>
      <c r="I150" s="8">
        <v>1.4512715829357687</v>
      </c>
      <c r="J150" s="8">
        <v>1.6078661631591027</v>
      </c>
      <c r="K150" s="8">
        <v>1.7977717837457488</v>
      </c>
      <c r="L150" s="8">
        <v>2.0225836280296829</v>
      </c>
      <c r="M150" s="8">
        <v>2.2190849931886003</v>
      </c>
    </row>
    <row r="151" spans="1:13" x14ac:dyDescent="0.25">
      <c r="A151" s="10" t="s">
        <v>63</v>
      </c>
      <c r="B151" s="10" t="s">
        <v>76</v>
      </c>
      <c r="C151" s="11" t="s">
        <v>72</v>
      </c>
      <c r="D151" s="8">
        <v>4.7021832237902642E-2</v>
      </c>
      <c r="E151" s="8">
        <v>6.6345217366181555E-2</v>
      </c>
      <c r="F151" s="8">
        <v>0.12991910146653893</v>
      </c>
      <c r="G151" s="8">
        <v>0.25122471122411399</v>
      </c>
      <c r="H151" s="8">
        <v>0.42932233406322318</v>
      </c>
      <c r="I151" s="8">
        <v>0.64992240652073141</v>
      </c>
      <c r="J151" s="8">
        <v>0.90162080157847835</v>
      </c>
      <c r="K151" s="8">
        <v>1.1918298737344124</v>
      </c>
      <c r="L151" s="8">
        <v>1.4688588539819636</v>
      </c>
      <c r="M151" s="8">
        <v>1.6953705454243475</v>
      </c>
    </row>
    <row r="152" spans="1:13" x14ac:dyDescent="0.25">
      <c r="A152" s="10" t="s">
        <v>63</v>
      </c>
      <c r="B152" s="10" t="s">
        <v>76</v>
      </c>
      <c r="C152" s="11" t="s">
        <v>73</v>
      </c>
      <c r="D152" s="8">
        <v>0.31745598517970125</v>
      </c>
      <c r="E152" s="8">
        <v>0.19072397767200777</v>
      </c>
      <c r="F152" s="8">
        <v>0.18177630623480762</v>
      </c>
      <c r="G152" s="8">
        <v>0.1423381070408275</v>
      </c>
      <c r="H152" s="8">
        <v>0.11006228007117841</v>
      </c>
      <c r="I152" s="8">
        <v>0.11424556276434328</v>
      </c>
      <c r="J152" s="8">
        <v>9.4149133911353655E-2</v>
      </c>
      <c r="K152" s="8">
        <v>8.5277147726828498E-2</v>
      </c>
      <c r="L152" s="8">
        <v>7.8806742863487378E-2</v>
      </c>
      <c r="M152" s="8">
        <v>6.4678289384641763E-2</v>
      </c>
    </row>
    <row r="153" spans="1:13" x14ac:dyDescent="0.25">
      <c r="A153" s="10" t="s">
        <v>63</v>
      </c>
      <c r="B153" s="10" t="s">
        <v>76</v>
      </c>
      <c r="C153" s="11" t="s">
        <v>74</v>
      </c>
      <c r="D153" s="8">
        <v>7.8635945706667946E-5</v>
      </c>
      <c r="E153" s="8">
        <v>6.7360654224500993E-2</v>
      </c>
      <c r="F153" s="8">
        <v>0.16079703904951495</v>
      </c>
      <c r="G153" s="8">
        <v>0.33488617473447407</v>
      </c>
      <c r="H153" s="8">
        <v>0.58457103412376443</v>
      </c>
      <c r="I153" s="8">
        <v>0.91124112137693158</v>
      </c>
      <c r="J153" s="8">
        <v>1.2792708479254156</v>
      </c>
      <c r="K153" s="8">
        <v>1.6505218717016534</v>
      </c>
      <c r="L153" s="8">
        <v>2.0147618842448205</v>
      </c>
      <c r="M153" s="8">
        <v>2.3992204437392552</v>
      </c>
    </row>
    <row r="154" spans="1:13" x14ac:dyDescent="0.25">
      <c r="A154" s="10" t="s">
        <v>63</v>
      </c>
      <c r="B154" s="10" t="s">
        <v>76</v>
      </c>
      <c r="C154" s="11" t="s">
        <v>75</v>
      </c>
      <c r="D154" s="8">
        <v>7.6042101145809698E-3</v>
      </c>
      <c r="E154" s="8">
        <v>8.8552117759288784E-2</v>
      </c>
      <c r="F154" s="8">
        <v>0.2219832676371222</v>
      </c>
      <c r="G154" s="8">
        <v>0.40726678583160203</v>
      </c>
      <c r="H154" s="8">
        <v>0.5597491215860676</v>
      </c>
      <c r="I154" s="8">
        <v>0.7357171854440967</v>
      </c>
      <c r="J154" s="8">
        <v>0.89371797814093645</v>
      </c>
      <c r="K154" s="8">
        <v>1.0549814315312147</v>
      </c>
      <c r="L154" s="8">
        <v>1.1587316843594955</v>
      </c>
      <c r="M154" s="8">
        <v>1.2324992976572673</v>
      </c>
    </row>
    <row r="155" spans="1:13" x14ac:dyDescent="0.25">
      <c r="A155" s="10" t="s">
        <v>63</v>
      </c>
      <c r="B155" s="10" t="s">
        <v>77</v>
      </c>
      <c r="C155" s="11" t="s">
        <v>67</v>
      </c>
      <c r="D155" s="8">
        <v>6.7783657516168739E-4</v>
      </c>
      <c r="E155" s="8">
        <v>1.671628700123472E-2</v>
      </c>
      <c r="F155" s="8">
        <v>3.0079915154984382E-2</v>
      </c>
      <c r="G155" s="8">
        <v>3.8258665259727445E-2</v>
      </c>
      <c r="H155" s="8">
        <v>4.6128767276475767E-2</v>
      </c>
      <c r="I155" s="8">
        <v>5.7592854017224568E-2</v>
      </c>
      <c r="J155" s="8">
        <v>6.9314169184478275E-2</v>
      </c>
      <c r="K155" s="8">
        <v>7.6669712650154986E-2</v>
      </c>
      <c r="L155" s="8">
        <v>8.074825986078886E-2</v>
      </c>
      <c r="M155" s="8">
        <v>8.0270388861876374E-2</v>
      </c>
    </row>
    <row r="156" spans="1:13" x14ac:dyDescent="0.25">
      <c r="A156" s="10" t="s">
        <v>63</v>
      </c>
      <c r="B156" s="10" t="s">
        <v>77</v>
      </c>
      <c r="C156" s="11" t="s">
        <v>68</v>
      </c>
      <c r="D156" s="8">
        <v>0.23799133519042459</v>
      </c>
      <c r="E156" s="8">
        <v>0.27391445915581047</v>
      </c>
      <c r="F156" s="8">
        <v>0.28786306346389751</v>
      </c>
      <c r="G156" s="8">
        <v>0.27243463500432041</v>
      </c>
      <c r="H156" s="8">
        <v>0.25680204651490923</v>
      </c>
      <c r="I156" s="8">
        <v>0.25814922132649021</v>
      </c>
      <c r="J156" s="8">
        <v>0.27082613199158179</v>
      </c>
      <c r="K156" s="8">
        <v>0.26549697279932216</v>
      </c>
      <c r="L156" s="8">
        <v>0.27437708060123073</v>
      </c>
      <c r="M156" s="8">
        <v>0.29987310698148789</v>
      </c>
    </row>
    <row r="157" spans="1:13" x14ac:dyDescent="0.25">
      <c r="A157" s="10" t="s">
        <v>63</v>
      </c>
      <c r="B157" s="10" t="s">
        <v>77</v>
      </c>
      <c r="C157" s="11" t="s">
        <v>69</v>
      </c>
      <c r="D157" s="8">
        <v>0.60183090772002046</v>
      </c>
      <c r="E157" s="8">
        <v>1.0040974754264309</v>
      </c>
      <c r="F157" s="8">
        <v>1.1586392813182409</v>
      </c>
      <c r="G157" s="8">
        <v>1.198461329274658</v>
      </c>
      <c r="H157" s="8">
        <v>1.1766184846047936</v>
      </c>
      <c r="I157" s="8">
        <v>1.0433074176702022</v>
      </c>
      <c r="J157" s="8">
        <v>0.931469138992992</v>
      </c>
      <c r="K157" s="8">
        <v>0.86058583359697161</v>
      </c>
      <c r="L157" s="8">
        <v>0.84687783718349652</v>
      </c>
      <c r="M157" s="8">
        <v>0.86886614565421061</v>
      </c>
    </row>
    <row r="158" spans="1:13" x14ac:dyDescent="0.25">
      <c r="A158" s="10" t="s">
        <v>63</v>
      </c>
      <c r="B158" s="10" t="s">
        <v>77</v>
      </c>
      <c r="C158" s="11" t="s">
        <v>70</v>
      </c>
      <c r="D158" s="8">
        <v>1.1884295804412248E-3</v>
      </c>
      <c r="E158" s="8">
        <v>2.0274586122743729E-2</v>
      </c>
      <c r="F158" s="8">
        <v>4.6085481016131725E-2</v>
      </c>
      <c r="G158" s="8">
        <v>5.4850014693691364E-2</v>
      </c>
      <c r="H158" s="8">
        <v>5.4561972783933495E-2</v>
      </c>
      <c r="I158" s="8">
        <v>5.4746714705778576E-2</v>
      </c>
      <c r="J158" s="8">
        <v>5.2632672080789929E-2</v>
      </c>
      <c r="K158" s="8">
        <v>4.9834824416929512E-2</v>
      </c>
      <c r="L158" s="8">
        <v>4.6537375163926156E-2</v>
      </c>
      <c r="M158" s="8">
        <v>4.2404800588214372E-2</v>
      </c>
    </row>
    <row r="159" spans="1:13" x14ac:dyDescent="0.25">
      <c r="A159" s="10" t="s">
        <v>63</v>
      </c>
      <c r="B159" s="10" t="s">
        <v>77</v>
      </c>
      <c r="C159" s="11" t="s">
        <v>71</v>
      </c>
      <c r="D159" s="8">
        <v>9.9591165159093234E-2</v>
      </c>
      <c r="E159" s="8">
        <v>0.10677098948712245</v>
      </c>
      <c r="F159" s="8">
        <v>0.10912759833236618</v>
      </c>
      <c r="G159" s="8">
        <v>0.11766927351758198</v>
      </c>
      <c r="H159" s="8">
        <v>0.13000675842260442</v>
      </c>
      <c r="I159" s="8">
        <v>0.14002042519626356</v>
      </c>
      <c r="J159" s="8">
        <v>0.14918104239922547</v>
      </c>
      <c r="K159" s="8">
        <v>0.1577647459771972</v>
      </c>
      <c r="L159" s="8">
        <v>0.16622919398769292</v>
      </c>
      <c r="M159" s="8">
        <v>0.16560558803647879</v>
      </c>
    </row>
    <row r="160" spans="1:13" x14ac:dyDescent="0.25">
      <c r="A160" s="10" t="s">
        <v>63</v>
      </c>
      <c r="B160" s="10" t="s">
        <v>77</v>
      </c>
      <c r="C160" s="11" t="s">
        <v>72</v>
      </c>
      <c r="D160" s="8">
        <v>9.7748719552552543E-3</v>
      </c>
      <c r="E160" s="8">
        <v>1.5608306337708058E-2</v>
      </c>
      <c r="F160" s="8">
        <v>0.11705022314518762</v>
      </c>
      <c r="G160" s="8">
        <v>0.23610042589774069</v>
      </c>
      <c r="H160" s="8">
        <v>0.31365572872945036</v>
      </c>
      <c r="I160" s="8">
        <v>0.42561175837065368</v>
      </c>
      <c r="J160" s="8">
        <v>0.55967369280255508</v>
      </c>
      <c r="K160" s="8">
        <v>0.71720826787637015</v>
      </c>
      <c r="L160" s="8">
        <v>0.86558559467366081</v>
      </c>
      <c r="M160" s="8">
        <v>1.0134791219477486</v>
      </c>
    </row>
    <row r="161" spans="1:13" x14ac:dyDescent="0.25">
      <c r="A161" s="10" t="s">
        <v>63</v>
      </c>
      <c r="B161" s="10" t="s">
        <v>77</v>
      </c>
      <c r="C161" s="11" t="s">
        <v>73</v>
      </c>
      <c r="D161" s="8">
        <v>0.29620039776340917</v>
      </c>
      <c r="E161" s="8">
        <v>0.13721610233694725</v>
      </c>
      <c r="F161" s="8">
        <v>0.11773440213564584</v>
      </c>
      <c r="G161" s="8">
        <v>8.4063266210211887E-2</v>
      </c>
      <c r="H161" s="8">
        <v>6.651248506936483E-2</v>
      </c>
      <c r="I161" s="8">
        <v>8.3505219570859837E-2</v>
      </c>
      <c r="J161" s="8">
        <v>7.4652236389352825E-2</v>
      </c>
      <c r="K161" s="8">
        <v>7.406356374636959E-2</v>
      </c>
      <c r="L161" s="8">
        <v>7.5375012609704431E-2</v>
      </c>
      <c r="M161" s="8">
        <v>6.9349762223829797E-2</v>
      </c>
    </row>
    <row r="162" spans="1:13" x14ac:dyDescent="0.25">
      <c r="A162" s="10" t="s">
        <v>63</v>
      </c>
      <c r="B162" s="10" t="s">
        <v>77</v>
      </c>
      <c r="C162" s="11" t="s">
        <v>74</v>
      </c>
      <c r="D162" s="8">
        <v>7.764888045197302E-5</v>
      </c>
      <c r="E162" s="8">
        <v>4.6542100304651009E-2</v>
      </c>
      <c r="F162" s="8">
        <v>9.3069854465054933E-2</v>
      </c>
      <c r="G162" s="8">
        <v>0.16767344038528173</v>
      </c>
      <c r="H162" s="8">
        <v>0.26720386307083061</v>
      </c>
      <c r="I162" s="8">
        <v>0.38763685359645367</v>
      </c>
      <c r="J162" s="8">
        <v>0.51833638398241588</v>
      </c>
      <c r="K162" s="8">
        <v>0.64221733114819102</v>
      </c>
      <c r="L162" s="8">
        <v>0.78183698174114791</v>
      </c>
      <c r="M162" s="8">
        <v>0.94798572157062733</v>
      </c>
    </row>
    <row r="163" spans="1:13" x14ac:dyDescent="0.25">
      <c r="A163" s="10" t="s">
        <v>63</v>
      </c>
      <c r="B163" s="10" t="s">
        <v>77</v>
      </c>
      <c r="C163" s="11" t="s">
        <v>75</v>
      </c>
      <c r="D163" s="8">
        <v>2.1109945556032354E-3</v>
      </c>
      <c r="E163" s="8">
        <v>2.9803164608902259E-2</v>
      </c>
      <c r="F163" s="8">
        <v>9.8284095881599254E-2</v>
      </c>
      <c r="G163" s="8">
        <v>0.16426625845983797</v>
      </c>
      <c r="H163" s="8">
        <v>0.21433581142162164</v>
      </c>
      <c r="I163" s="8">
        <v>0.27687220798218254</v>
      </c>
      <c r="J163" s="8">
        <v>0.34817158365627487</v>
      </c>
      <c r="K163" s="8">
        <v>0.41996553920017815</v>
      </c>
      <c r="L163" s="8">
        <v>0.47310097851306365</v>
      </c>
      <c r="M163" s="8">
        <v>0.51597073159161799</v>
      </c>
    </row>
    <row r="164" spans="1:13" x14ac:dyDescent="0.25">
      <c r="A164" s="10" t="s">
        <v>63</v>
      </c>
      <c r="B164" s="10" t="s">
        <v>78</v>
      </c>
      <c r="C164" s="11" t="s">
        <v>67</v>
      </c>
      <c r="D164" s="8">
        <v>0.13040083712388154</v>
      </c>
      <c r="E164" s="8">
        <v>0.11089760305214158</v>
      </c>
      <c r="F164" s="8">
        <v>0.13004396992505399</v>
      </c>
      <c r="G164" s="8">
        <v>0.15953273604191132</v>
      </c>
      <c r="H164" s="8">
        <v>0.1935767591895817</v>
      </c>
      <c r="I164" s="8">
        <v>0.21394172545722162</v>
      </c>
      <c r="J164" s="8">
        <v>0.24141496399454659</v>
      </c>
      <c r="K164" s="8">
        <v>0.25463054694401638</v>
      </c>
      <c r="L164" s="8">
        <v>0.25590866768742815</v>
      </c>
      <c r="M164" s="8">
        <v>0.24933633790966409</v>
      </c>
    </row>
    <row r="165" spans="1:13" x14ac:dyDescent="0.25">
      <c r="A165" s="10" t="s">
        <v>63</v>
      </c>
      <c r="B165" s="10" t="s">
        <v>78</v>
      </c>
      <c r="C165" s="11" t="s">
        <v>68</v>
      </c>
      <c r="D165" s="8">
        <v>3.1201913426014909</v>
      </c>
      <c r="E165" s="8">
        <v>3.6653502469006831</v>
      </c>
      <c r="F165" s="8">
        <v>3.7279577116329214</v>
      </c>
      <c r="G165" s="8">
        <v>3.637619480856773</v>
      </c>
      <c r="H165" s="8">
        <v>3.5827345945591862</v>
      </c>
      <c r="I165" s="8">
        <v>3.6296150484379086</v>
      </c>
      <c r="J165" s="8">
        <v>3.7376547086581948</v>
      </c>
      <c r="K165" s="8">
        <v>3.3507794512476328</v>
      </c>
      <c r="L165" s="8">
        <v>3.2788329395285469</v>
      </c>
      <c r="M165" s="8">
        <v>3.1340139724485288</v>
      </c>
    </row>
    <row r="166" spans="1:13" x14ac:dyDescent="0.25">
      <c r="A166" s="10" t="s">
        <v>63</v>
      </c>
      <c r="B166" s="10" t="s">
        <v>78</v>
      </c>
      <c r="C166" s="11" t="s">
        <v>69</v>
      </c>
      <c r="D166" s="8">
        <v>1.9461165566873813</v>
      </c>
      <c r="E166" s="8">
        <v>2.1835019507745104</v>
      </c>
      <c r="F166" s="8">
        <v>2.2842557094525282</v>
      </c>
      <c r="G166" s="8">
        <v>2.3514565550954334</v>
      </c>
      <c r="H166" s="8">
        <v>2.4328605733512911</v>
      </c>
      <c r="I166" s="8">
        <v>2.1235642589068804</v>
      </c>
      <c r="J166" s="8">
        <v>1.8064281608645634</v>
      </c>
      <c r="K166" s="8">
        <v>1.7892206698859354</v>
      </c>
      <c r="L166" s="8">
        <v>1.583423539099754</v>
      </c>
      <c r="M166" s="8">
        <v>1.5113772035236905</v>
      </c>
    </row>
    <row r="167" spans="1:13" x14ac:dyDescent="0.25">
      <c r="A167" s="10" t="s">
        <v>63</v>
      </c>
      <c r="B167" s="10" t="s">
        <v>78</v>
      </c>
      <c r="C167" s="11" t="s">
        <v>70</v>
      </c>
      <c r="D167" s="8">
        <v>3.1402577172144279E-2</v>
      </c>
      <c r="E167" s="8">
        <v>0.15434685864843364</v>
      </c>
      <c r="F167" s="8">
        <v>0.22316124853668251</v>
      </c>
      <c r="G167" s="8">
        <v>0.25390409027247768</v>
      </c>
      <c r="H167" s="8">
        <v>0.27046056951680703</v>
      </c>
      <c r="I167" s="8">
        <v>0.27689197038073921</v>
      </c>
      <c r="J167" s="8">
        <v>0.28365492992308133</v>
      </c>
      <c r="K167" s="8">
        <v>0.3012323610057201</v>
      </c>
      <c r="L167" s="8">
        <v>0.30834686799803385</v>
      </c>
      <c r="M167" s="8">
        <v>0.31830460872664523</v>
      </c>
    </row>
    <row r="168" spans="1:13" x14ac:dyDescent="0.25">
      <c r="A168" s="10" t="s">
        <v>63</v>
      </c>
      <c r="B168" s="10" t="s">
        <v>78</v>
      </c>
      <c r="C168" s="11" t="s">
        <v>71</v>
      </c>
      <c r="D168" s="8">
        <v>1.1750144147607151</v>
      </c>
      <c r="E168" s="8">
        <v>1.1365081506427315</v>
      </c>
      <c r="F168" s="8">
        <v>1.1197888799938853</v>
      </c>
      <c r="G168" s="8">
        <v>1.1289716082095438</v>
      </c>
      <c r="H168" s="8">
        <v>1.1644210966945145</v>
      </c>
      <c r="I168" s="8">
        <v>1.213584486260062</v>
      </c>
      <c r="J168" s="8">
        <v>1.2798676403430771</v>
      </c>
      <c r="K168" s="8">
        <v>1.3663347318492165</v>
      </c>
      <c r="L168" s="8">
        <v>1.4770187320975372</v>
      </c>
      <c r="M168" s="8">
        <v>1.5969764665325386</v>
      </c>
    </row>
    <row r="169" spans="1:13" x14ac:dyDescent="0.25">
      <c r="A169" s="10" t="s">
        <v>63</v>
      </c>
      <c r="B169" s="10" t="s">
        <v>78</v>
      </c>
      <c r="C169" s="11" t="s">
        <v>72</v>
      </c>
      <c r="D169" s="8">
        <v>1.9213616076195359</v>
      </c>
      <c r="E169" s="8">
        <v>2.2782068503731683</v>
      </c>
      <c r="F169" s="8">
        <v>2.6373426556547415</v>
      </c>
      <c r="G169" s="8">
        <v>3.1294942249259492</v>
      </c>
      <c r="H169" s="8">
        <v>3.7017474065304468</v>
      </c>
      <c r="I169" s="8">
        <v>4.2134621662628486</v>
      </c>
      <c r="J169" s="8">
        <v>4.78402966613125</v>
      </c>
      <c r="K169" s="8">
        <v>5.2836212707084327</v>
      </c>
      <c r="L169" s="8">
        <v>5.557353084672437</v>
      </c>
      <c r="M169" s="8">
        <v>5.5400057260940452</v>
      </c>
    </row>
    <row r="170" spans="1:13" x14ac:dyDescent="0.25">
      <c r="A170" s="10" t="s">
        <v>63</v>
      </c>
      <c r="B170" s="10" t="s">
        <v>78</v>
      </c>
      <c r="C170" s="11" t="s">
        <v>73</v>
      </c>
      <c r="D170" s="8">
        <v>0.19280244303500119</v>
      </c>
      <c r="E170" s="8">
        <v>3.0018103769852207E-2</v>
      </c>
      <c r="F170" s="8">
        <v>1.7856664441485402E-2</v>
      </c>
      <c r="G170" s="8">
        <v>1.9606484102413755E-2</v>
      </c>
      <c r="H170" s="8">
        <v>1.8320781861770028E-2</v>
      </c>
      <c r="I170" s="8">
        <v>1.3949155251618715E-2</v>
      </c>
      <c r="J170" s="8">
        <v>1.3360550161831143E-2</v>
      </c>
      <c r="K170" s="8">
        <v>1.7748648788794105E-2</v>
      </c>
      <c r="L170" s="8">
        <v>1.1969942821551258E-2</v>
      </c>
      <c r="M170" s="8">
        <v>1.1524599218212875E-2</v>
      </c>
    </row>
    <row r="171" spans="1:13" x14ac:dyDescent="0.25">
      <c r="A171" s="10" t="s">
        <v>63</v>
      </c>
      <c r="B171" s="10" t="s">
        <v>78</v>
      </c>
      <c r="C171" s="11" t="s">
        <v>74</v>
      </c>
      <c r="D171" s="8">
        <v>2.6752651947807887E-2</v>
      </c>
      <c r="E171" s="8">
        <v>0.16903093024346225</v>
      </c>
      <c r="F171" s="8">
        <v>0.2355983409700739</v>
      </c>
      <c r="G171" s="8">
        <v>0.34886259163717653</v>
      </c>
      <c r="H171" s="8">
        <v>0.48761062088292195</v>
      </c>
      <c r="I171" s="8">
        <v>0.75804780524712279</v>
      </c>
      <c r="J171" s="8">
        <v>1.0588107095532362</v>
      </c>
      <c r="K171" s="8">
        <v>1.4065251192084094</v>
      </c>
      <c r="L171" s="8">
        <v>1.7285674290763811</v>
      </c>
      <c r="M171" s="8">
        <v>2.1123151922623724</v>
      </c>
    </row>
    <row r="172" spans="1:13" x14ac:dyDescent="0.25">
      <c r="A172" s="10" t="s">
        <v>63</v>
      </c>
      <c r="B172" s="10" t="s">
        <v>78</v>
      </c>
      <c r="C172" s="11" t="s">
        <v>75</v>
      </c>
      <c r="D172" s="8">
        <v>0.22902598927968906</v>
      </c>
      <c r="E172" s="8">
        <v>0.90488298232005204</v>
      </c>
      <c r="F172" s="8">
        <v>1.3334030630101497</v>
      </c>
      <c r="G172" s="8">
        <v>1.6691549383296342</v>
      </c>
      <c r="H172" s="8">
        <v>1.676141038729891</v>
      </c>
      <c r="I172" s="8">
        <v>1.7391068372018044</v>
      </c>
      <c r="J172" s="8">
        <v>1.6787183938498345</v>
      </c>
      <c r="K172" s="8">
        <v>1.8006504872597771</v>
      </c>
      <c r="L172" s="8">
        <v>2.0126266794459435</v>
      </c>
      <c r="M172" s="8">
        <v>2.300575141350774</v>
      </c>
    </row>
    <row r="173" spans="1:13" x14ac:dyDescent="0.25">
      <c r="A173" s="10" t="s">
        <v>63</v>
      </c>
      <c r="B173" s="10" t="s">
        <v>79</v>
      </c>
      <c r="C173" s="11" t="s">
        <v>67</v>
      </c>
      <c r="D173" s="8">
        <v>0</v>
      </c>
      <c r="E173" s="8">
        <v>1.5388693676002449E-2</v>
      </c>
      <c r="F173" s="8">
        <v>3.2663188825345635E-2</v>
      </c>
      <c r="G173" s="8">
        <v>5.058330017815664E-2</v>
      </c>
      <c r="H173" s="8">
        <v>6.6357449465647436E-2</v>
      </c>
      <c r="I173" s="8">
        <v>0.11408657063087536</v>
      </c>
      <c r="J173" s="8">
        <v>0.11930730349728356</v>
      </c>
      <c r="K173" s="8">
        <v>0.14285614630093746</v>
      </c>
      <c r="L173" s="8">
        <v>0.15097928021081386</v>
      </c>
      <c r="M173" s="8">
        <v>0.13400014201414906</v>
      </c>
    </row>
    <row r="174" spans="1:13" x14ac:dyDescent="0.25">
      <c r="A174" s="10" t="s">
        <v>63</v>
      </c>
      <c r="B174" s="10" t="s">
        <v>79</v>
      </c>
      <c r="C174" s="11" t="s">
        <v>68</v>
      </c>
      <c r="D174" s="8">
        <v>1.7663176014918949</v>
      </c>
      <c r="E174" s="8">
        <v>2.0828464373302098</v>
      </c>
      <c r="F174" s="8">
        <v>1.9955303154472122</v>
      </c>
      <c r="G174" s="8">
        <v>1.7304151726315316</v>
      </c>
      <c r="H174" s="8">
        <v>1.4372711496140658</v>
      </c>
      <c r="I174" s="8">
        <v>1.3349057751943645</v>
      </c>
      <c r="J174" s="8">
        <v>1.2434361379082401</v>
      </c>
      <c r="K174" s="8">
        <v>0.76216859033848106</v>
      </c>
      <c r="L174" s="8">
        <v>0.71141223542495202</v>
      </c>
      <c r="M174" s="8">
        <v>0.70131876437943808</v>
      </c>
    </row>
    <row r="175" spans="1:13" x14ac:dyDescent="0.25">
      <c r="A175" s="10" t="s">
        <v>63</v>
      </c>
      <c r="B175" s="10" t="s">
        <v>79</v>
      </c>
      <c r="C175" s="11" t="s">
        <v>69</v>
      </c>
      <c r="D175" s="8">
        <v>4.4595242791565051</v>
      </c>
      <c r="E175" s="8">
        <v>5.8525706788071448</v>
      </c>
      <c r="F175" s="8">
        <v>5.876239794810914</v>
      </c>
      <c r="G175" s="8">
        <v>5.4298085379879577</v>
      </c>
      <c r="H175" s="8">
        <v>4.8203393615684886</v>
      </c>
      <c r="I175" s="8">
        <v>3.050931537926032</v>
      </c>
      <c r="J175" s="8">
        <v>2.0329174327087935</v>
      </c>
      <c r="K175" s="8">
        <v>1.7813126906769063</v>
      </c>
      <c r="L175" s="8">
        <v>1.6034245167841215</v>
      </c>
      <c r="M175" s="8">
        <v>1.4798074564224288</v>
      </c>
    </row>
    <row r="176" spans="1:13" x14ac:dyDescent="0.25">
      <c r="A176" s="10" t="s">
        <v>63</v>
      </c>
      <c r="B176" s="10" t="s">
        <v>79</v>
      </c>
      <c r="C176" s="11" t="s">
        <v>70</v>
      </c>
      <c r="D176" s="8">
        <v>2.2630598013197532E-3</v>
      </c>
      <c r="E176" s="8">
        <v>5.3694800580312521E-2</v>
      </c>
      <c r="F176" s="8">
        <v>0.15674266432624712</v>
      </c>
      <c r="G176" s="8">
        <v>0.22393436666441152</v>
      </c>
      <c r="H176" s="8">
        <v>0.24888344234249743</v>
      </c>
      <c r="I176" s="8">
        <v>0.29272712106341858</v>
      </c>
      <c r="J176" s="8">
        <v>0.29576902901320001</v>
      </c>
      <c r="K176" s="8">
        <v>0.3256835526171013</v>
      </c>
      <c r="L176" s="8">
        <v>0.34233209276294313</v>
      </c>
      <c r="M176" s="8">
        <v>0.34045075816685783</v>
      </c>
    </row>
    <row r="177" spans="1:13" x14ac:dyDescent="0.25">
      <c r="A177" s="10" t="s">
        <v>63</v>
      </c>
      <c r="B177" s="10" t="s">
        <v>79</v>
      </c>
      <c r="C177" s="11" t="s">
        <v>71</v>
      </c>
      <c r="D177" s="8">
        <v>1.0168376129680103</v>
      </c>
      <c r="E177" s="8">
        <v>1.1371131433301485</v>
      </c>
      <c r="F177" s="8">
        <v>1.2832823166166836</v>
      </c>
      <c r="G177" s="8">
        <v>1.4562208240308505</v>
      </c>
      <c r="H177" s="8">
        <v>1.6646210679607134</v>
      </c>
      <c r="I177" s="8">
        <v>1.9117485261400204</v>
      </c>
      <c r="J177" s="8">
        <v>2.2083341940548245</v>
      </c>
      <c r="K177" s="8">
        <v>2.5703108068307485</v>
      </c>
      <c r="L177" s="8">
        <v>3.0065395819986218</v>
      </c>
      <c r="M177" s="8">
        <v>3.4139554312008116</v>
      </c>
    </row>
    <row r="178" spans="1:13" x14ac:dyDescent="0.25">
      <c r="A178" s="10" t="s">
        <v>63</v>
      </c>
      <c r="B178" s="10" t="s">
        <v>79</v>
      </c>
      <c r="C178" s="11" t="s">
        <v>72</v>
      </c>
      <c r="D178" s="8">
        <v>0.77489330799024525</v>
      </c>
      <c r="E178" s="8">
        <v>1.8036844121363691</v>
      </c>
      <c r="F178" s="8">
        <v>2.6939838666093743</v>
      </c>
      <c r="G178" s="8">
        <v>3.5420652639650001</v>
      </c>
      <c r="H178" s="8">
        <v>4.1760176427072624</v>
      </c>
      <c r="I178" s="8">
        <v>5.3720066402807998</v>
      </c>
      <c r="J178" s="8">
        <v>6.3075048028259211</v>
      </c>
      <c r="K178" s="8">
        <v>6.4301948863857383</v>
      </c>
      <c r="L178" s="8">
        <v>6.5517908300796597</v>
      </c>
      <c r="M178" s="8">
        <v>6.4632317352127995</v>
      </c>
    </row>
    <row r="179" spans="1:13" x14ac:dyDescent="0.25">
      <c r="A179" s="10" t="s">
        <v>63</v>
      </c>
      <c r="B179" s="10" t="s">
        <v>79</v>
      </c>
      <c r="C179" s="11" t="s">
        <v>73</v>
      </c>
      <c r="D179" s="8">
        <v>6.0580383472600773E-2</v>
      </c>
      <c r="E179" s="8">
        <v>1.0692138997617989E-2</v>
      </c>
      <c r="F179" s="8">
        <v>6.4016909272934268E-3</v>
      </c>
      <c r="G179" s="8">
        <v>4.5399750986626977E-3</v>
      </c>
      <c r="H179" s="8">
        <v>3.0493458254432773E-3</v>
      </c>
      <c r="I179" s="8">
        <v>6.9938171732071485E-3</v>
      </c>
      <c r="J179" s="8">
        <v>2.8905992000454466E-3</v>
      </c>
      <c r="K179" s="8">
        <v>3.6132296052814377E-3</v>
      </c>
      <c r="L179" s="8">
        <v>4.6638490934036046E-3</v>
      </c>
      <c r="M179" s="8">
        <v>2.9651167414784219E-3</v>
      </c>
    </row>
    <row r="180" spans="1:13" x14ac:dyDescent="0.25">
      <c r="A180" s="10" t="s">
        <v>63</v>
      </c>
      <c r="B180" s="10" t="s">
        <v>79</v>
      </c>
      <c r="C180" s="11" t="s">
        <v>74</v>
      </c>
      <c r="D180" s="8">
        <v>0</v>
      </c>
      <c r="E180" s="8">
        <v>5.5653012367965694E-2</v>
      </c>
      <c r="F180" s="8">
        <v>0.12197877808392729</v>
      </c>
      <c r="G180" s="8">
        <v>0.22896295172631531</v>
      </c>
      <c r="H180" s="8">
        <v>0.33168492496266277</v>
      </c>
      <c r="I180" s="8">
        <v>0.568673842453983</v>
      </c>
      <c r="J180" s="8">
        <v>0.77311553636720443</v>
      </c>
      <c r="K180" s="8">
        <v>1.1390211779873409</v>
      </c>
      <c r="L180" s="8">
        <v>1.4425036566054614</v>
      </c>
      <c r="M180" s="8">
        <v>1.8238398652725381</v>
      </c>
    </row>
    <row r="181" spans="1:13" x14ac:dyDescent="0.25">
      <c r="A181" s="10" t="s">
        <v>63</v>
      </c>
      <c r="B181" s="10" t="s">
        <v>79</v>
      </c>
      <c r="C181" s="11" t="s">
        <v>75</v>
      </c>
      <c r="D181" s="8">
        <v>5.3779228231243727E-5</v>
      </c>
      <c r="E181" s="8">
        <v>3.0393381531267749E-2</v>
      </c>
      <c r="F181" s="8">
        <v>0.17326930982577535</v>
      </c>
      <c r="G181" s="8">
        <v>0.4070478603883364</v>
      </c>
      <c r="H181" s="8">
        <v>0.64188840243238587</v>
      </c>
      <c r="I181" s="8">
        <v>1.1088392652850598</v>
      </c>
      <c r="J181" s="8">
        <v>1.3748992955855317</v>
      </c>
      <c r="K181" s="8">
        <v>1.9364215814305006</v>
      </c>
      <c r="L181" s="8">
        <v>2.0938992106567382</v>
      </c>
      <c r="M181" s="8">
        <v>2.3337687222771066</v>
      </c>
    </row>
    <row r="182" spans="1:13" x14ac:dyDescent="0.25">
      <c r="A182" s="10" t="s">
        <v>64</v>
      </c>
      <c r="B182" s="10" t="s">
        <v>66</v>
      </c>
      <c r="C182" s="11" t="s">
        <v>67</v>
      </c>
      <c r="D182" s="8">
        <v>6.3247240902728373E-3</v>
      </c>
      <c r="E182" s="8">
        <v>2.5271616615192397E-2</v>
      </c>
      <c r="F182" s="8">
        <v>6.5883578090001838E-2</v>
      </c>
      <c r="G182" s="8">
        <v>0.12158656182213363</v>
      </c>
      <c r="H182" s="8">
        <v>0.17541960671526205</v>
      </c>
      <c r="I182" s="8">
        <v>0.22415859973481966</v>
      </c>
      <c r="J182" s="8">
        <v>0.27698944960068145</v>
      </c>
      <c r="K182" s="8">
        <v>0.34698937012807179</v>
      </c>
      <c r="L182" s="8">
        <v>0.41760078769469683</v>
      </c>
      <c r="M182" s="8">
        <v>0.46553786376539813</v>
      </c>
    </row>
    <row r="183" spans="1:13" x14ac:dyDescent="0.25">
      <c r="A183" s="10" t="s">
        <v>64</v>
      </c>
      <c r="B183" s="10" t="s">
        <v>66</v>
      </c>
      <c r="C183" s="11" t="s">
        <v>68</v>
      </c>
      <c r="D183" s="8">
        <v>1.2062439700170693</v>
      </c>
      <c r="E183" s="8">
        <v>1.8904986690651211</v>
      </c>
      <c r="F183" s="8">
        <v>2.7982864887956094</v>
      </c>
      <c r="G183" s="8">
        <v>3.6986439615910975</v>
      </c>
      <c r="H183" s="8">
        <v>4.3951823688419296</v>
      </c>
      <c r="I183" s="8">
        <v>4.8741831025595177</v>
      </c>
      <c r="J183" s="8">
        <v>5.3686754053380161</v>
      </c>
      <c r="K183" s="8">
        <v>5.5742223073648614</v>
      </c>
      <c r="L183" s="8">
        <v>5.6412822004368843</v>
      </c>
      <c r="M183" s="8">
        <v>5.6644879392215453</v>
      </c>
    </row>
    <row r="184" spans="1:13" x14ac:dyDescent="0.25">
      <c r="A184" s="10" t="s">
        <v>64</v>
      </c>
      <c r="B184" s="10" t="s">
        <v>66</v>
      </c>
      <c r="C184" s="11" t="s">
        <v>69</v>
      </c>
      <c r="D184" s="8">
        <v>0.20621950347601586</v>
      </c>
      <c r="E184" s="8">
        <v>0.39497163629048621</v>
      </c>
      <c r="F184" s="8">
        <v>0.70279070930902676</v>
      </c>
      <c r="G184" s="8">
        <v>1.0968715638489162</v>
      </c>
      <c r="H184" s="8">
        <v>1.4529216520368682</v>
      </c>
      <c r="I184" s="8">
        <v>1.6404609608083436</v>
      </c>
      <c r="J184" s="8">
        <v>1.7194213385812447</v>
      </c>
      <c r="K184" s="8">
        <v>1.7575302281285747</v>
      </c>
      <c r="L184" s="8">
        <v>1.7488852804661803</v>
      </c>
      <c r="M184" s="8">
        <v>1.9431106599218013</v>
      </c>
    </row>
    <row r="185" spans="1:13" x14ac:dyDescent="0.25">
      <c r="A185" s="10" t="s">
        <v>64</v>
      </c>
      <c r="B185" s="10" t="s">
        <v>66</v>
      </c>
      <c r="C185" s="11" t="s">
        <v>70</v>
      </c>
      <c r="D185" s="8">
        <v>5.2859957759876126E-3</v>
      </c>
      <c r="E185" s="8">
        <v>2.492159714712662E-2</v>
      </c>
      <c r="F185" s="8">
        <v>3.7756941073098654E-2</v>
      </c>
      <c r="G185" s="8">
        <v>4.3891402823400032E-2</v>
      </c>
      <c r="H185" s="8">
        <v>4.8279063485616669E-2</v>
      </c>
      <c r="I185" s="8">
        <v>5.1157559846541446E-2</v>
      </c>
      <c r="J185" s="8">
        <v>5.2524059169558691E-2</v>
      </c>
      <c r="K185" s="8">
        <v>5.6846215707138388E-2</v>
      </c>
      <c r="L185" s="8">
        <v>6.2553596890087354E-2</v>
      </c>
      <c r="M185" s="8">
        <v>6.9330988999628099E-2</v>
      </c>
    </row>
    <row r="186" spans="1:13" x14ac:dyDescent="0.25">
      <c r="A186" s="10" t="s">
        <v>64</v>
      </c>
      <c r="B186" s="10" t="s">
        <v>66</v>
      </c>
      <c r="C186" s="11" t="s">
        <v>71</v>
      </c>
      <c r="D186" s="8">
        <v>0.26759898686771999</v>
      </c>
      <c r="E186" s="8">
        <v>0.26261608246463919</v>
      </c>
      <c r="F186" s="8">
        <v>0.26572829447640589</v>
      </c>
      <c r="G186" s="8">
        <v>0.28341392120167702</v>
      </c>
      <c r="H186" s="8">
        <v>0.31665076400778092</v>
      </c>
      <c r="I186" s="8">
        <v>0.35936046996997867</v>
      </c>
      <c r="J186" s="8">
        <v>0.4108545299084933</v>
      </c>
      <c r="K186" s="8">
        <v>0.48249542269895668</v>
      </c>
      <c r="L186" s="8">
        <v>0.57103395784019939</v>
      </c>
      <c r="M186" s="8">
        <v>0.66381665951113611</v>
      </c>
    </row>
    <row r="187" spans="1:13" x14ac:dyDescent="0.25">
      <c r="A187" s="10" t="s">
        <v>64</v>
      </c>
      <c r="B187" s="10" t="s">
        <v>66</v>
      </c>
      <c r="C187" s="11" t="s">
        <v>72</v>
      </c>
      <c r="D187" s="8">
        <v>7.9844925625792956E-2</v>
      </c>
      <c r="E187" s="8">
        <v>0.13729945946328437</v>
      </c>
      <c r="F187" s="8">
        <v>0.34565296953803726</v>
      </c>
      <c r="G187" s="8">
        <v>0.65528951823948245</v>
      </c>
      <c r="H187" s="8">
        <v>0.92154855622642529</v>
      </c>
      <c r="I187" s="8">
        <v>1.0887148539578682</v>
      </c>
      <c r="J187" s="8">
        <v>1.251518245160075</v>
      </c>
      <c r="K187" s="8">
        <v>1.5152769140526543</v>
      </c>
      <c r="L187" s="8">
        <v>1.6592192397750063</v>
      </c>
      <c r="M187" s="8">
        <v>1.6490650186450633</v>
      </c>
    </row>
    <row r="188" spans="1:13" x14ac:dyDescent="0.25">
      <c r="A188" s="10" t="s">
        <v>64</v>
      </c>
      <c r="B188" s="10" t="s">
        <v>66</v>
      </c>
      <c r="C188" s="11" t="s">
        <v>73</v>
      </c>
      <c r="D188" s="8">
        <v>4.6362464193896794E-2</v>
      </c>
      <c r="E188" s="8">
        <v>3.4114288299221154E-2</v>
      </c>
      <c r="F188" s="8">
        <v>6.3541695253115441E-2</v>
      </c>
      <c r="G188" s="8">
        <v>7.928518229174783E-2</v>
      </c>
      <c r="H188" s="8">
        <v>7.6207662814401389E-2</v>
      </c>
      <c r="I188" s="8">
        <v>7.9503658272988456E-2</v>
      </c>
      <c r="J188" s="8">
        <v>9.1615594772207043E-2</v>
      </c>
      <c r="K188" s="8">
        <v>0.11588797325183561</v>
      </c>
      <c r="L188" s="8">
        <v>0.14699100753533165</v>
      </c>
      <c r="M188" s="8">
        <v>0.17132135128964679</v>
      </c>
    </row>
    <row r="189" spans="1:13" x14ac:dyDescent="0.25">
      <c r="A189" s="10" t="s">
        <v>64</v>
      </c>
      <c r="B189" s="10" t="s">
        <v>66</v>
      </c>
      <c r="C189" s="11" t="s">
        <v>74</v>
      </c>
      <c r="D189" s="8">
        <v>5.446267142549952E-4</v>
      </c>
      <c r="E189" s="8">
        <v>2.7785745387975163E-2</v>
      </c>
      <c r="F189" s="8">
        <v>9.0693984666411015E-2</v>
      </c>
      <c r="G189" s="8">
        <v>0.22394134484855707</v>
      </c>
      <c r="H189" s="8">
        <v>0.40723276245702872</v>
      </c>
      <c r="I189" s="8">
        <v>0.61444206324124828</v>
      </c>
      <c r="J189" s="8">
        <v>0.78693790149892939</v>
      </c>
      <c r="K189" s="8">
        <v>0.90113290190323703</v>
      </c>
      <c r="L189" s="8">
        <v>1.0149678594256137</v>
      </c>
      <c r="M189" s="8">
        <v>1.0922797807679441</v>
      </c>
    </row>
    <row r="190" spans="1:13" x14ac:dyDescent="0.25">
      <c r="A190" s="10" t="s">
        <v>64</v>
      </c>
      <c r="B190" s="10" t="s">
        <v>66</v>
      </c>
      <c r="C190" s="11" t="s">
        <v>75</v>
      </c>
      <c r="D190" s="8">
        <v>1.8057464594876216E-2</v>
      </c>
      <c r="E190" s="8">
        <v>5.700894593445073E-2</v>
      </c>
      <c r="F190" s="8">
        <v>0.15214515544997154</v>
      </c>
      <c r="G190" s="8">
        <v>0.25935861629379547</v>
      </c>
      <c r="H190" s="8">
        <v>0.33087570857519294</v>
      </c>
      <c r="I190" s="8">
        <v>0.31481400678815258</v>
      </c>
      <c r="J190" s="8">
        <v>0.26164888647753215</v>
      </c>
      <c r="K190" s="8">
        <v>0.29909952978305893</v>
      </c>
      <c r="L190" s="8">
        <v>0.40143631683767655</v>
      </c>
      <c r="M190" s="8">
        <v>0.51182744593506035</v>
      </c>
    </row>
    <row r="191" spans="1:13" x14ac:dyDescent="0.25">
      <c r="A191" s="10" t="s">
        <v>64</v>
      </c>
      <c r="B191" s="10" t="s">
        <v>76</v>
      </c>
      <c r="C191" s="11" t="s">
        <v>67</v>
      </c>
      <c r="D191" s="8">
        <v>7.2350072433186682E-2</v>
      </c>
      <c r="E191" s="8">
        <v>0.17432197150431797</v>
      </c>
      <c r="F191" s="8">
        <v>0.26155181075033107</v>
      </c>
      <c r="G191" s="8">
        <v>0.37033413776418467</v>
      </c>
      <c r="H191" s="8">
        <v>0.47408983538451638</v>
      </c>
      <c r="I191" s="8">
        <v>0.5852992907259067</v>
      </c>
      <c r="J191" s="8">
        <v>0.70172599057509444</v>
      </c>
      <c r="K191" s="8">
        <v>0.73614550314720995</v>
      </c>
      <c r="L191" s="8">
        <v>0.77061079778193209</v>
      </c>
      <c r="M191" s="8">
        <v>0.75463927098117767</v>
      </c>
    </row>
    <row r="192" spans="1:13" x14ac:dyDescent="0.25">
      <c r="A192" s="10" t="s">
        <v>64</v>
      </c>
      <c r="B192" s="10" t="s">
        <v>76</v>
      </c>
      <c r="C192" s="11" t="s">
        <v>68</v>
      </c>
      <c r="D192" s="8">
        <v>0.12056476933351301</v>
      </c>
      <c r="E192" s="8">
        <v>0.26235903042636088</v>
      </c>
      <c r="F192" s="8">
        <v>0.43129348008098523</v>
      </c>
      <c r="G192" s="8">
        <v>0.65900372168601873</v>
      </c>
      <c r="H192" s="8">
        <v>0.90288820056556895</v>
      </c>
      <c r="I192" s="8">
        <v>1.1543101305752574</v>
      </c>
      <c r="J192" s="8">
        <v>1.448424073593759</v>
      </c>
      <c r="K192" s="8">
        <v>1.6831170473120027</v>
      </c>
      <c r="L192" s="8">
        <v>1.8978891242422029</v>
      </c>
      <c r="M192" s="8">
        <v>2.0861597845839577</v>
      </c>
    </row>
    <row r="193" spans="1:13" x14ac:dyDescent="0.25">
      <c r="A193" s="10" t="s">
        <v>64</v>
      </c>
      <c r="B193" s="10" t="s">
        <v>76</v>
      </c>
      <c r="C193" s="11" t="s">
        <v>69</v>
      </c>
      <c r="D193" s="8">
        <v>0.54926367610960336</v>
      </c>
      <c r="E193" s="8">
        <v>1.1917723378909151</v>
      </c>
      <c r="F193" s="8">
        <v>1.9144783912560319</v>
      </c>
      <c r="G193" s="8">
        <v>2.8394851441569227</v>
      </c>
      <c r="H193" s="8">
        <v>3.6785724133493871</v>
      </c>
      <c r="I193" s="8">
        <v>4.0484543177777352</v>
      </c>
      <c r="J193" s="8">
        <v>4.2266726849528249</v>
      </c>
      <c r="K193" s="8">
        <v>4.2174419549727729</v>
      </c>
      <c r="L193" s="8">
        <v>3.974874004820685</v>
      </c>
      <c r="M193" s="8">
        <v>4.0495960949210099</v>
      </c>
    </row>
    <row r="194" spans="1:13" x14ac:dyDescent="0.25">
      <c r="A194" s="10" t="s">
        <v>64</v>
      </c>
      <c r="B194" s="10" t="s">
        <v>76</v>
      </c>
      <c r="C194" s="11" t="s">
        <v>70</v>
      </c>
      <c r="D194" s="8">
        <v>1.6869399938248753E-2</v>
      </c>
      <c r="E194" s="8">
        <v>0.14541611602242241</v>
      </c>
      <c r="F194" s="8">
        <v>0.24178654610220579</v>
      </c>
      <c r="G194" s="8">
        <v>0.30765787018264751</v>
      </c>
      <c r="H194" s="8">
        <v>0.32981920789713143</v>
      </c>
      <c r="I194" s="8">
        <v>0.32926281377253525</v>
      </c>
      <c r="J194" s="8">
        <v>0.33557783968228844</v>
      </c>
      <c r="K194" s="8">
        <v>0.35804322108133985</v>
      </c>
      <c r="L194" s="8">
        <v>0.37679714628074862</v>
      </c>
      <c r="M194" s="8">
        <v>0.3864467406827698</v>
      </c>
    </row>
    <row r="195" spans="1:13" x14ac:dyDescent="0.25">
      <c r="A195" s="10" t="s">
        <v>64</v>
      </c>
      <c r="B195" s="10" t="s">
        <v>76</v>
      </c>
      <c r="C195" s="11" t="s">
        <v>71</v>
      </c>
      <c r="D195" s="8">
        <v>1.246924805065649</v>
      </c>
      <c r="E195" s="8">
        <v>1.2180734921903884</v>
      </c>
      <c r="F195" s="8">
        <v>1.2346683716186386</v>
      </c>
      <c r="G195" s="8">
        <v>1.3061550265371737</v>
      </c>
      <c r="H195" s="8">
        <v>1.4358526579594788</v>
      </c>
      <c r="I195" s="8">
        <v>1.6060947865486455</v>
      </c>
      <c r="J195" s="8">
        <v>1.8171406628423601</v>
      </c>
      <c r="K195" s="8">
        <v>2.0765625423315544</v>
      </c>
      <c r="L195" s="8">
        <v>2.4093950059913101</v>
      </c>
      <c r="M195" s="8">
        <v>2.7765323853612593</v>
      </c>
    </row>
    <row r="196" spans="1:13" x14ac:dyDescent="0.25">
      <c r="A196" s="10" t="s">
        <v>64</v>
      </c>
      <c r="B196" s="10" t="s">
        <v>76</v>
      </c>
      <c r="C196" s="11" t="s">
        <v>72</v>
      </c>
      <c r="D196" s="8">
        <v>4.7021832237902642E-2</v>
      </c>
      <c r="E196" s="8">
        <v>6.3476677390202518E-2</v>
      </c>
      <c r="F196" s="8">
        <v>0.12784777888142973</v>
      </c>
      <c r="G196" s="8">
        <v>0.26963004722576867</v>
      </c>
      <c r="H196" s="8">
        <v>0.4686440132721808</v>
      </c>
      <c r="I196" s="8">
        <v>0.66668897088343815</v>
      </c>
      <c r="J196" s="8">
        <v>0.86977933325024503</v>
      </c>
      <c r="K196" s="8">
        <v>1.0951857169949337</v>
      </c>
      <c r="L196" s="8">
        <v>1.2615922474223549</v>
      </c>
      <c r="M196" s="8">
        <v>1.3331255222910503</v>
      </c>
    </row>
    <row r="197" spans="1:13" x14ac:dyDescent="0.25">
      <c r="A197" s="10" t="s">
        <v>64</v>
      </c>
      <c r="B197" s="10" t="s">
        <v>76</v>
      </c>
      <c r="C197" s="11" t="s">
        <v>73</v>
      </c>
      <c r="D197" s="8">
        <v>0.31745598517970125</v>
      </c>
      <c r="E197" s="8">
        <v>0.22266635910626317</v>
      </c>
      <c r="F197" s="8">
        <v>0.32175944954407759</v>
      </c>
      <c r="G197" s="8">
        <v>0.38977011165058056</v>
      </c>
      <c r="H197" s="8">
        <v>0.41739660597370687</v>
      </c>
      <c r="I197" s="8">
        <v>0.49956028829793336</v>
      </c>
      <c r="J197" s="8">
        <v>0.56966110087478494</v>
      </c>
      <c r="K197" s="8">
        <v>0.65471359034795407</v>
      </c>
      <c r="L197" s="8">
        <v>0.704493186488658</v>
      </c>
      <c r="M197" s="8">
        <v>0.71716032842987709</v>
      </c>
    </row>
    <row r="198" spans="1:13" x14ac:dyDescent="0.25">
      <c r="A198" s="10" t="s">
        <v>64</v>
      </c>
      <c r="B198" s="10" t="s">
        <v>76</v>
      </c>
      <c r="C198" s="11" t="s">
        <v>74</v>
      </c>
      <c r="D198" s="8">
        <v>7.8635945706667946E-5</v>
      </c>
      <c r="E198" s="8">
        <v>5.9162411256710769E-2</v>
      </c>
      <c r="F198" s="8">
        <v>0.15567429328218477</v>
      </c>
      <c r="G198" s="8">
        <v>0.36512166702592219</v>
      </c>
      <c r="H198" s="8">
        <v>0.66325517697772951</v>
      </c>
      <c r="I198" s="8">
        <v>1.0058325526857463</v>
      </c>
      <c r="J198" s="8">
        <v>1.2793921980105971</v>
      </c>
      <c r="K198" s="8">
        <v>1.4348839099455446</v>
      </c>
      <c r="L198" s="8">
        <v>1.5386098976048579</v>
      </c>
      <c r="M198" s="8">
        <v>1.5352770298054093</v>
      </c>
    </row>
    <row r="199" spans="1:13" x14ac:dyDescent="0.25">
      <c r="A199" s="10" t="s">
        <v>64</v>
      </c>
      <c r="B199" s="10" t="s">
        <v>76</v>
      </c>
      <c r="C199" s="11" t="s">
        <v>75</v>
      </c>
      <c r="D199" s="8">
        <v>7.604020156152181E-3</v>
      </c>
      <c r="E199" s="8">
        <v>8.1351622647083913E-2</v>
      </c>
      <c r="F199" s="8">
        <v>0.22889436909165639</v>
      </c>
      <c r="G199" s="8">
        <v>0.46328735365362844</v>
      </c>
      <c r="H199" s="8">
        <v>0.65183656712531057</v>
      </c>
      <c r="I199" s="8">
        <v>0.7741267899133959</v>
      </c>
      <c r="J199" s="8">
        <v>0.80949429554051733</v>
      </c>
      <c r="K199" s="8">
        <v>0.85859319263453526</v>
      </c>
      <c r="L199" s="8">
        <v>0.86316321434282128</v>
      </c>
      <c r="M199" s="8">
        <v>0.84117709480162883</v>
      </c>
    </row>
    <row r="200" spans="1:13" x14ac:dyDescent="0.25">
      <c r="A200" s="10" t="s">
        <v>64</v>
      </c>
      <c r="B200" s="10" t="s">
        <v>77</v>
      </c>
      <c r="C200" s="11" t="s">
        <v>67</v>
      </c>
      <c r="D200" s="8">
        <v>6.77834330974391E-4</v>
      </c>
      <c r="E200" s="8">
        <v>1.7938888104827251E-2</v>
      </c>
      <c r="F200" s="8">
        <v>5.1090891034914564E-2</v>
      </c>
      <c r="G200" s="8">
        <v>0.10499101988155252</v>
      </c>
      <c r="H200" s="8">
        <v>0.1805194176316631</v>
      </c>
      <c r="I200" s="8">
        <v>0.27322513904124357</v>
      </c>
      <c r="J200" s="8">
        <v>0.37801481431153144</v>
      </c>
      <c r="K200" s="8">
        <v>0.47670910780834941</v>
      </c>
      <c r="L200" s="8">
        <v>0.55823221400526879</v>
      </c>
      <c r="M200" s="8">
        <v>0.62278405202719633</v>
      </c>
    </row>
    <row r="201" spans="1:13" x14ac:dyDescent="0.25">
      <c r="A201" s="10" t="s">
        <v>64</v>
      </c>
      <c r="B201" s="10" t="s">
        <v>77</v>
      </c>
      <c r="C201" s="11" t="s">
        <v>68</v>
      </c>
      <c r="D201" s="8">
        <v>0.23799133519042459</v>
      </c>
      <c r="E201" s="8">
        <v>0.30796348217873887</v>
      </c>
      <c r="F201" s="8">
        <v>0.40892619888617815</v>
      </c>
      <c r="G201" s="8">
        <v>0.54547035991403525</v>
      </c>
      <c r="H201" s="8">
        <v>0.71761886200658853</v>
      </c>
      <c r="I201" s="8">
        <v>0.89136042812758709</v>
      </c>
      <c r="J201" s="8">
        <v>1.0819918637952299</v>
      </c>
      <c r="K201" s="8">
        <v>1.2692916307638513</v>
      </c>
      <c r="L201" s="8">
        <v>1.468573782032208</v>
      </c>
      <c r="M201" s="8">
        <v>1.7260480489332004</v>
      </c>
    </row>
    <row r="202" spans="1:13" x14ac:dyDescent="0.25">
      <c r="A202" s="10" t="s">
        <v>64</v>
      </c>
      <c r="B202" s="10" t="s">
        <v>77</v>
      </c>
      <c r="C202" s="11" t="s">
        <v>69</v>
      </c>
      <c r="D202" s="8">
        <v>0.60183171585372452</v>
      </c>
      <c r="E202" s="8">
        <v>1.0928733009737952</v>
      </c>
      <c r="F202" s="8">
        <v>1.5262044413993601</v>
      </c>
      <c r="G202" s="8">
        <v>2.1010940264221021</v>
      </c>
      <c r="H202" s="8">
        <v>2.6860677575884848</v>
      </c>
      <c r="I202" s="8">
        <v>3.0425194140612306</v>
      </c>
      <c r="J202" s="8">
        <v>3.379408098031389</v>
      </c>
      <c r="K202" s="8">
        <v>3.6167247355679599</v>
      </c>
      <c r="L202" s="8">
        <v>3.6257538591054566</v>
      </c>
      <c r="M202" s="8">
        <v>3.8077460670296981</v>
      </c>
    </row>
    <row r="203" spans="1:13" x14ac:dyDescent="0.25">
      <c r="A203" s="10" t="s">
        <v>64</v>
      </c>
      <c r="B203" s="10" t="s">
        <v>77</v>
      </c>
      <c r="C203" s="11" t="s">
        <v>70</v>
      </c>
      <c r="D203" s="8">
        <v>1.1884295804412248E-3</v>
      </c>
      <c r="E203" s="8">
        <v>2.0273521099118751E-2</v>
      </c>
      <c r="F203" s="8">
        <v>5.0767024420405253E-2</v>
      </c>
      <c r="G203" s="8">
        <v>6.1664860633428402E-2</v>
      </c>
      <c r="H203" s="8">
        <v>5.8477513461526479E-2</v>
      </c>
      <c r="I203" s="8">
        <v>5.5959724375018019E-2</v>
      </c>
      <c r="J203" s="8">
        <v>5.465900755466415E-2</v>
      </c>
      <c r="K203" s="8">
        <v>5.4488877709213061E-2</v>
      </c>
      <c r="L203" s="8">
        <v>5.5377800436893561E-2</v>
      </c>
      <c r="M203" s="8">
        <v>5.7229071172235892E-2</v>
      </c>
    </row>
    <row r="204" spans="1:13" x14ac:dyDescent="0.25">
      <c r="A204" s="10" t="s">
        <v>64</v>
      </c>
      <c r="B204" s="10" t="s">
        <v>77</v>
      </c>
      <c r="C204" s="11" t="s">
        <v>71</v>
      </c>
      <c r="D204" s="8">
        <v>9.9591165159093234E-2</v>
      </c>
      <c r="E204" s="8">
        <v>0.1107310050424978</v>
      </c>
      <c r="F204" s="8">
        <v>0.12035733960456084</v>
      </c>
      <c r="G204" s="8">
        <v>0.13889439701701642</v>
      </c>
      <c r="H204" s="8">
        <v>0.166100206207908</v>
      </c>
      <c r="I204" s="8">
        <v>0.19431954796551074</v>
      </c>
      <c r="J204" s="8">
        <v>0.22474377123506087</v>
      </c>
      <c r="K204" s="8">
        <v>0.25910682715448108</v>
      </c>
      <c r="L204" s="8">
        <v>0.29897271955352672</v>
      </c>
      <c r="M204" s="8">
        <v>0.32771294925602346</v>
      </c>
    </row>
    <row r="205" spans="1:13" x14ac:dyDescent="0.25">
      <c r="A205" s="10" t="s">
        <v>64</v>
      </c>
      <c r="B205" s="10" t="s">
        <v>77</v>
      </c>
      <c r="C205" s="11" t="s">
        <v>72</v>
      </c>
      <c r="D205" s="8">
        <v>9.7748719552552543E-3</v>
      </c>
      <c r="E205" s="8">
        <v>1.5143056544715474E-2</v>
      </c>
      <c r="F205" s="8">
        <v>0.1327663149903015</v>
      </c>
      <c r="G205" s="8">
        <v>0.37068965963564898</v>
      </c>
      <c r="H205" s="8">
        <v>0.58101151667090967</v>
      </c>
      <c r="I205" s="8">
        <v>0.79957696132472789</v>
      </c>
      <c r="J205" s="8">
        <v>1.0350886681825759</v>
      </c>
      <c r="K205" s="8">
        <v>1.282653722029254</v>
      </c>
      <c r="L205" s="8">
        <v>1.4418712034893426</v>
      </c>
      <c r="M205" s="8">
        <v>1.508698578507804</v>
      </c>
    </row>
    <row r="206" spans="1:13" x14ac:dyDescent="0.25">
      <c r="A206" s="10" t="s">
        <v>64</v>
      </c>
      <c r="B206" s="10" t="s">
        <v>77</v>
      </c>
      <c r="C206" s="11" t="s">
        <v>73</v>
      </c>
      <c r="D206" s="8">
        <v>0.29620039776340917</v>
      </c>
      <c r="E206" s="8">
        <v>0.15830006105026515</v>
      </c>
      <c r="F206" s="8">
        <v>0.19789260368588926</v>
      </c>
      <c r="G206" s="8">
        <v>0.24938376558189046</v>
      </c>
      <c r="H206" s="8">
        <v>0.29829381055049986</v>
      </c>
      <c r="I206" s="8">
        <v>0.40966838325912769</v>
      </c>
      <c r="J206" s="8">
        <v>0.50197549483474813</v>
      </c>
      <c r="K206" s="8">
        <v>0.6001880326327601</v>
      </c>
      <c r="L206" s="8">
        <v>0.71000645905755821</v>
      </c>
      <c r="M206" s="8">
        <v>0.78421911800459787</v>
      </c>
    </row>
    <row r="207" spans="1:13" x14ac:dyDescent="0.25">
      <c r="A207" s="10" t="s">
        <v>64</v>
      </c>
      <c r="B207" s="10" t="s">
        <v>77</v>
      </c>
      <c r="C207" s="11" t="s">
        <v>74</v>
      </c>
      <c r="D207" s="8">
        <v>7.764888045197302E-5</v>
      </c>
      <c r="E207" s="8">
        <v>4.142700801543843E-2</v>
      </c>
      <c r="F207" s="8">
        <v>9.579921115858768E-2</v>
      </c>
      <c r="G207" s="8">
        <v>0.22629743167059196</v>
      </c>
      <c r="H207" s="8">
        <v>0.45558810965216978</v>
      </c>
      <c r="I207" s="8">
        <v>0.76576681709160443</v>
      </c>
      <c r="J207" s="8">
        <v>1.0632359494913419</v>
      </c>
      <c r="K207" s="8">
        <v>1.2471032449009083</v>
      </c>
      <c r="L207" s="8">
        <v>1.3706945664085464</v>
      </c>
      <c r="M207" s="8">
        <v>1.4062803614793731</v>
      </c>
    </row>
    <row r="208" spans="1:13" x14ac:dyDescent="0.25">
      <c r="A208" s="10" t="s">
        <v>64</v>
      </c>
      <c r="B208" s="10" t="s">
        <v>77</v>
      </c>
      <c r="C208" s="11" t="s">
        <v>75</v>
      </c>
      <c r="D208" s="8">
        <v>2.1109498965184792E-3</v>
      </c>
      <c r="E208" s="8">
        <v>2.7571433476274314E-2</v>
      </c>
      <c r="F208" s="8">
        <v>0.11151470050413632</v>
      </c>
      <c r="G208" s="8">
        <v>0.26279621576928475</v>
      </c>
      <c r="H208" s="8">
        <v>0.43635626167740377</v>
      </c>
      <c r="I208" s="8">
        <v>0.58960900957054074</v>
      </c>
      <c r="J208" s="8">
        <v>0.69392859968504728</v>
      </c>
      <c r="K208" s="8">
        <v>0.75062751877204348</v>
      </c>
      <c r="L208" s="8">
        <v>0.75196765391063269</v>
      </c>
      <c r="M208" s="8">
        <v>0.74628574968858219</v>
      </c>
    </row>
    <row r="209" spans="1:13" x14ac:dyDescent="0.25">
      <c r="A209" s="10" t="s">
        <v>64</v>
      </c>
      <c r="B209" s="10" t="s">
        <v>78</v>
      </c>
      <c r="C209" s="11" t="s">
        <v>67</v>
      </c>
      <c r="D209" s="8">
        <v>0.13039998291583915</v>
      </c>
      <c r="E209" s="8">
        <v>0.12237927333554649</v>
      </c>
      <c r="F209" s="8">
        <v>0.15430224335730128</v>
      </c>
      <c r="G209" s="8">
        <v>0.19713335618544134</v>
      </c>
      <c r="H209" s="8">
        <v>0.24591488216809124</v>
      </c>
      <c r="I209" s="8">
        <v>0.29255803538105546</v>
      </c>
      <c r="J209" s="8">
        <v>0.34545662384311293</v>
      </c>
      <c r="K209" s="8">
        <v>0.38748689182732582</v>
      </c>
      <c r="L209" s="8">
        <v>0.4321516637855462</v>
      </c>
      <c r="M209" s="8">
        <v>0.45717661748914667</v>
      </c>
    </row>
    <row r="210" spans="1:13" x14ac:dyDescent="0.25">
      <c r="A210" s="10" t="s">
        <v>64</v>
      </c>
      <c r="B210" s="10" t="s">
        <v>78</v>
      </c>
      <c r="C210" s="11" t="s">
        <v>68</v>
      </c>
      <c r="D210" s="8">
        <v>3.1201913426014909</v>
      </c>
      <c r="E210" s="8">
        <v>3.8207576055461909</v>
      </c>
      <c r="F210" s="8">
        <v>4.1501431593358129</v>
      </c>
      <c r="G210" s="8">
        <v>4.4799296060838429</v>
      </c>
      <c r="H210" s="8">
        <v>4.9436055596568362</v>
      </c>
      <c r="I210" s="8">
        <v>5.4266502450797445</v>
      </c>
      <c r="J210" s="8">
        <v>5.99368694829296</v>
      </c>
      <c r="K210" s="8">
        <v>6.3646912225024526</v>
      </c>
      <c r="L210" s="8">
        <v>6.9248609980142968</v>
      </c>
      <c r="M210" s="8">
        <v>7.3684216172263275</v>
      </c>
    </row>
    <row r="211" spans="1:13" x14ac:dyDescent="0.25">
      <c r="A211" s="10" t="s">
        <v>64</v>
      </c>
      <c r="B211" s="10" t="s">
        <v>78</v>
      </c>
      <c r="C211" s="11" t="s">
        <v>69</v>
      </c>
      <c r="D211" s="8">
        <v>1.9461165566873813</v>
      </c>
      <c r="E211" s="8">
        <v>2.3822385235941947</v>
      </c>
      <c r="F211" s="8">
        <v>2.8148261507402221</v>
      </c>
      <c r="G211" s="8">
        <v>3.3267486279900629</v>
      </c>
      <c r="H211" s="8">
        <v>3.861475108912177</v>
      </c>
      <c r="I211" s="8">
        <v>3.9143278345898334</v>
      </c>
      <c r="J211" s="8">
        <v>3.9030498155992595</v>
      </c>
      <c r="K211" s="8">
        <v>4.1769703437993755</v>
      </c>
      <c r="L211" s="8">
        <v>4.128442373853682</v>
      </c>
      <c r="M211" s="8">
        <v>4.2604974678207812</v>
      </c>
    </row>
    <row r="212" spans="1:13" x14ac:dyDescent="0.25">
      <c r="A212" s="10" t="s">
        <v>64</v>
      </c>
      <c r="B212" s="10" t="s">
        <v>78</v>
      </c>
      <c r="C212" s="11" t="s">
        <v>70</v>
      </c>
      <c r="D212" s="8">
        <v>3.1402577172144279E-2</v>
      </c>
      <c r="E212" s="8">
        <v>0.15779151504994088</v>
      </c>
      <c r="F212" s="8">
        <v>0.22578164695807143</v>
      </c>
      <c r="G212" s="8">
        <v>0.24366119040635525</v>
      </c>
      <c r="H212" s="8">
        <v>0.24222969435671241</v>
      </c>
      <c r="I212" s="8">
        <v>0.23200032345550001</v>
      </c>
      <c r="J212" s="8">
        <v>0.22141523369899224</v>
      </c>
      <c r="K212" s="8">
        <v>0.21572709954990807</v>
      </c>
      <c r="L212" s="8">
        <v>0.21087559629896788</v>
      </c>
      <c r="M212" s="8">
        <v>0.20389325907180961</v>
      </c>
    </row>
    <row r="213" spans="1:13" x14ac:dyDescent="0.25">
      <c r="A213" s="10" t="s">
        <v>64</v>
      </c>
      <c r="B213" s="10" t="s">
        <v>78</v>
      </c>
      <c r="C213" s="11" t="s">
        <v>71</v>
      </c>
      <c r="D213" s="8">
        <v>1.1750144147607151</v>
      </c>
      <c r="E213" s="8">
        <v>1.1132508452397452</v>
      </c>
      <c r="F213" s="8">
        <v>1.0492169583880515</v>
      </c>
      <c r="G213" s="8">
        <v>1.0015654871916291</v>
      </c>
      <c r="H213" s="8">
        <v>0.96594199921273094</v>
      </c>
      <c r="I213" s="8">
        <v>0.93188151576223544</v>
      </c>
      <c r="J213" s="8">
        <v>0.90661291282461631</v>
      </c>
      <c r="K213" s="8">
        <v>0.89078600523819218</v>
      </c>
      <c r="L213" s="8">
        <v>0.88574630134678933</v>
      </c>
      <c r="M213" s="8">
        <v>0.87958498220877257</v>
      </c>
    </row>
    <row r="214" spans="1:13" x14ac:dyDescent="0.25">
      <c r="A214" s="10" t="s">
        <v>64</v>
      </c>
      <c r="B214" s="10" t="s">
        <v>78</v>
      </c>
      <c r="C214" s="11" t="s">
        <v>72</v>
      </c>
      <c r="D214" s="8">
        <v>1.9213616076195359</v>
      </c>
      <c r="E214" s="8">
        <v>2.225736220738912</v>
      </c>
      <c r="F214" s="8">
        <v>2.5736264167044856</v>
      </c>
      <c r="G214" s="8">
        <v>2.9563112457108121</v>
      </c>
      <c r="H214" s="8">
        <v>3.2671863879327825</v>
      </c>
      <c r="I214" s="8">
        <v>3.4767982881739696</v>
      </c>
      <c r="J214" s="8">
        <v>3.6711096864745492</v>
      </c>
      <c r="K214" s="8">
        <v>3.6729621621560637</v>
      </c>
      <c r="L214" s="8">
        <v>3.5254141075189311</v>
      </c>
      <c r="M214" s="8">
        <v>3.2130463279914951</v>
      </c>
    </row>
    <row r="215" spans="1:13" x14ac:dyDescent="0.25">
      <c r="A215" s="10" t="s">
        <v>64</v>
      </c>
      <c r="B215" s="10" t="s">
        <v>78</v>
      </c>
      <c r="C215" s="11" t="s">
        <v>73</v>
      </c>
      <c r="D215" s="8">
        <v>0.19280244303500119</v>
      </c>
      <c r="E215" s="8">
        <v>3.7578311694443818E-2</v>
      </c>
      <c r="F215" s="8">
        <v>3.2611204831684129E-2</v>
      </c>
      <c r="G215" s="8">
        <v>3.9841556851215112E-2</v>
      </c>
      <c r="H215" s="8">
        <v>4.2870656264951817E-2</v>
      </c>
      <c r="I215" s="8">
        <v>4.4152836566644274E-2</v>
      </c>
      <c r="J215" s="8">
        <v>4.9454396092436653E-2</v>
      </c>
      <c r="K215" s="8">
        <v>6.6936153962010414E-2</v>
      </c>
      <c r="L215" s="8">
        <v>7.2672595157639491E-2</v>
      </c>
      <c r="M215" s="8">
        <v>7.6163295254993282E-2</v>
      </c>
    </row>
    <row r="216" spans="1:13" x14ac:dyDescent="0.25">
      <c r="A216" s="10" t="s">
        <v>64</v>
      </c>
      <c r="B216" s="10" t="s">
        <v>78</v>
      </c>
      <c r="C216" s="11" t="s">
        <v>74</v>
      </c>
      <c r="D216" s="8">
        <v>2.6752790243235739E-2</v>
      </c>
      <c r="E216" s="8">
        <v>0.1622529950010797</v>
      </c>
      <c r="F216" s="8">
        <v>0.21570169182823293</v>
      </c>
      <c r="G216" s="8">
        <v>0.29641563508246194</v>
      </c>
      <c r="H216" s="8">
        <v>0.36707479188397191</v>
      </c>
      <c r="I216" s="8">
        <v>0.5208068970665074</v>
      </c>
      <c r="J216" s="8">
        <v>0.64482219573288613</v>
      </c>
      <c r="K216" s="8">
        <v>0.7154650771203368</v>
      </c>
      <c r="L216" s="8">
        <v>0.76814627378428291</v>
      </c>
      <c r="M216" s="8">
        <v>0.77630253561195495</v>
      </c>
    </row>
    <row r="217" spans="1:13" x14ac:dyDescent="0.25">
      <c r="A217" s="10" t="s">
        <v>64</v>
      </c>
      <c r="B217" s="10" t="s">
        <v>78</v>
      </c>
      <c r="C217" s="11" t="s">
        <v>75</v>
      </c>
      <c r="D217" s="8">
        <v>0.22902598927968906</v>
      </c>
      <c r="E217" s="8">
        <v>0.86164497029977405</v>
      </c>
      <c r="F217" s="8">
        <v>1.2964325507691703</v>
      </c>
      <c r="G217" s="8">
        <v>1.5811137928962926</v>
      </c>
      <c r="H217" s="8">
        <v>1.5053074391622607</v>
      </c>
      <c r="I217" s="8">
        <v>1.4182155208877609</v>
      </c>
      <c r="J217" s="8">
        <v>1.2413684603142148</v>
      </c>
      <c r="K217" s="8">
        <v>1.1627872868635096</v>
      </c>
      <c r="L217" s="8">
        <v>1.1768534008250158</v>
      </c>
      <c r="M217" s="8">
        <v>1.2142392037768679</v>
      </c>
    </row>
    <row r="218" spans="1:13" x14ac:dyDescent="0.25">
      <c r="A218" s="10" t="s">
        <v>64</v>
      </c>
      <c r="B218" s="10" t="s">
        <v>79</v>
      </c>
      <c r="C218" s="11" t="s">
        <v>67</v>
      </c>
      <c r="D218" s="8">
        <v>0</v>
      </c>
      <c r="E218" s="8">
        <v>1.5479371215455024E-2</v>
      </c>
      <c r="F218" s="8">
        <v>3.887976846461326E-2</v>
      </c>
      <c r="G218" s="8">
        <v>6.8124954752136826E-2</v>
      </c>
      <c r="H218" s="8">
        <v>9.4126326936279522E-2</v>
      </c>
      <c r="I218" s="8">
        <v>0.1883119653502992</v>
      </c>
      <c r="J218" s="8">
        <v>0.2378432415124378</v>
      </c>
      <c r="K218" s="8">
        <v>0.32881422705961511</v>
      </c>
      <c r="L218" s="8">
        <v>0.41055968986309355</v>
      </c>
      <c r="M218" s="8">
        <v>0.44737214405438785</v>
      </c>
    </row>
    <row r="219" spans="1:13" x14ac:dyDescent="0.25">
      <c r="A219" s="10" t="s">
        <v>64</v>
      </c>
      <c r="B219" s="10" t="s">
        <v>79</v>
      </c>
      <c r="C219" s="11" t="s">
        <v>68</v>
      </c>
      <c r="D219" s="8">
        <v>1.7663176014918949</v>
      </c>
      <c r="E219" s="8">
        <v>2.1027459954233407</v>
      </c>
      <c r="F219" s="8">
        <v>2.0663884322652013</v>
      </c>
      <c r="G219" s="8">
        <v>1.8621895876577341</v>
      </c>
      <c r="H219" s="8">
        <v>1.6139262088249335</v>
      </c>
      <c r="I219" s="8">
        <v>1.6509855043713602</v>
      </c>
      <c r="J219" s="8">
        <v>1.6769900497512438</v>
      </c>
      <c r="K219" s="8">
        <v>1.4182615289317981</v>
      </c>
      <c r="L219" s="8">
        <v>1.5480629187299737</v>
      </c>
      <c r="M219" s="8">
        <v>1.6793845995523424</v>
      </c>
    </row>
    <row r="220" spans="1:13" x14ac:dyDescent="0.25">
      <c r="A220" s="10" t="s">
        <v>64</v>
      </c>
      <c r="B220" s="10" t="s">
        <v>79</v>
      </c>
      <c r="C220" s="11" t="s">
        <v>69</v>
      </c>
      <c r="D220" s="8">
        <v>4.4595242791565051</v>
      </c>
      <c r="E220" s="8">
        <v>6.1466731209294139</v>
      </c>
      <c r="F220" s="8">
        <v>6.829582163617693</v>
      </c>
      <c r="G220" s="8">
        <v>7.0265308934452824</v>
      </c>
      <c r="H220" s="8">
        <v>6.865534565459547</v>
      </c>
      <c r="I220" s="8">
        <v>5.3647995692403612</v>
      </c>
      <c r="J220" s="8">
        <v>4.5025920398009944</v>
      </c>
      <c r="K220" s="8">
        <v>4.5420360125595405</v>
      </c>
      <c r="L220" s="8">
        <v>4.6542732304107197</v>
      </c>
      <c r="M220" s="8">
        <v>5.1571560883994962</v>
      </c>
    </row>
    <row r="221" spans="1:13" x14ac:dyDescent="0.25">
      <c r="A221" s="10" t="s">
        <v>64</v>
      </c>
      <c r="B221" s="10" t="s">
        <v>79</v>
      </c>
      <c r="C221" s="11" t="s">
        <v>70</v>
      </c>
      <c r="D221" s="8">
        <v>2.2630598013197532E-3</v>
      </c>
      <c r="E221" s="8">
        <v>4.9785753907762721E-2</v>
      </c>
      <c r="F221" s="8">
        <v>0.15792666714116357</v>
      </c>
      <c r="G221" s="8">
        <v>0.228491816243894</v>
      </c>
      <c r="H221" s="8">
        <v>0.24923521024346995</v>
      </c>
      <c r="I221" s="8">
        <v>0.29592769657423279</v>
      </c>
      <c r="J221" s="8">
        <v>0.29756824683084582</v>
      </c>
      <c r="K221" s="8">
        <v>0.33375006325159667</v>
      </c>
      <c r="L221" s="8">
        <v>0.35938089030002912</v>
      </c>
      <c r="M221" s="8">
        <v>0.34965881870513776</v>
      </c>
    </row>
    <row r="222" spans="1:13" x14ac:dyDescent="0.25">
      <c r="A222" s="10" t="s">
        <v>64</v>
      </c>
      <c r="B222" s="10" t="s">
        <v>79</v>
      </c>
      <c r="C222" s="11" t="s">
        <v>71</v>
      </c>
      <c r="D222" s="8">
        <v>1.0168376129680103</v>
      </c>
      <c r="E222" s="8">
        <v>1.1365076571026227</v>
      </c>
      <c r="F222" s="8">
        <v>1.2766992644563631</v>
      </c>
      <c r="G222" s="8">
        <v>1.4350684273922918</v>
      </c>
      <c r="H222" s="8">
        <v>1.6266884903043943</v>
      </c>
      <c r="I222" s="8">
        <v>1.8548075515187583</v>
      </c>
      <c r="J222" s="8">
        <v>2.1274278606965171</v>
      </c>
      <c r="K222" s="8">
        <v>2.469882734903988</v>
      </c>
      <c r="L222" s="8">
        <v>2.898013399359161</v>
      </c>
      <c r="M222" s="8">
        <v>3.3117844554786595</v>
      </c>
    </row>
    <row r="223" spans="1:13" x14ac:dyDescent="0.25">
      <c r="A223" s="10" t="s">
        <v>64</v>
      </c>
      <c r="B223" s="10" t="s">
        <v>79</v>
      </c>
      <c r="C223" s="11" t="s">
        <v>72</v>
      </c>
      <c r="D223" s="8">
        <v>0.77489330799024525</v>
      </c>
      <c r="E223" s="8">
        <v>1.6487502200316846</v>
      </c>
      <c r="F223" s="8">
        <v>2.4592321964505279</v>
      </c>
      <c r="G223" s="8">
        <v>3.1843605961339301</v>
      </c>
      <c r="H223" s="8">
        <v>3.5721248493941666</v>
      </c>
      <c r="I223" s="8">
        <v>4.3767115846948084</v>
      </c>
      <c r="J223" s="8">
        <v>4.9785074626865669</v>
      </c>
      <c r="K223" s="8">
        <v>4.8118471922592212</v>
      </c>
      <c r="L223" s="8">
        <v>4.5207631808913487</v>
      </c>
      <c r="M223" s="8">
        <v>4.0391636008129872</v>
      </c>
    </row>
    <row r="224" spans="1:13" x14ac:dyDescent="0.25">
      <c r="A224" s="10" t="s">
        <v>64</v>
      </c>
      <c r="B224" s="10" t="s">
        <v>79</v>
      </c>
      <c r="C224" s="11" t="s">
        <v>73</v>
      </c>
      <c r="D224" s="8">
        <v>6.0580383472600773E-2</v>
      </c>
      <c r="E224" s="8">
        <v>1.1338971021827144E-2</v>
      </c>
      <c r="F224" s="8">
        <v>1.0231241618812994E-2</v>
      </c>
      <c r="G224" s="8">
        <v>8.7117727472742386E-3</v>
      </c>
      <c r="H224" s="8">
        <v>6.5836155675282459E-3</v>
      </c>
      <c r="I224" s="8">
        <v>1.9167455547211162E-2</v>
      </c>
      <c r="J224" s="8">
        <v>1.1765473402985074E-2</v>
      </c>
      <c r="K224" s="8">
        <v>1.6200811697673921E-2</v>
      </c>
      <c r="L224" s="8">
        <v>2.4178024515001457E-2</v>
      </c>
      <c r="M224" s="8">
        <v>2.1636501562942188E-2</v>
      </c>
    </row>
    <row r="225" spans="1:13" x14ac:dyDescent="0.25">
      <c r="A225" s="10" t="s">
        <v>64</v>
      </c>
      <c r="B225" s="10" t="s">
        <v>79</v>
      </c>
      <c r="C225" s="11" t="s">
        <v>74</v>
      </c>
      <c r="D225" s="8">
        <v>0</v>
      </c>
      <c r="E225" s="8">
        <v>4.720569800651294E-2</v>
      </c>
      <c r="F225" s="8">
        <v>0.10602029687052406</v>
      </c>
      <c r="G225" s="8">
        <v>0.19348239301636125</v>
      </c>
      <c r="H225" s="8">
        <v>0.25495957760803839</v>
      </c>
      <c r="I225" s="8">
        <v>0.38599959497258157</v>
      </c>
      <c r="J225" s="8">
        <v>0.47421165839303486</v>
      </c>
      <c r="K225" s="8">
        <v>0.59838306598030633</v>
      </c>
      <c r="L225" s="8">
        <v>0.63177395863676089</v>
      </c>
      <c r="M225" s="8">
        <v>0.64876250996938434</v>
      </c>
    </row>
    <row r="226" spans="1:13" x14ac:dyDescent="0.25">
      <c r="A226" s="10" t="s">
        <v>64</v>
      </c>
      <c r="B226" s="10" t="s">
        <v>79</v>
      </c>
      <c r="C226" s="11" t="s">
        <v>75</v>
      </c>
      <c r="D226" s="8">
        <v>5.3779228231243727E-5</v>
      </c>
      <c r="E226" s="8">
        <v>2.5915077895616968E-2</v>
      </c>
      <c r="F226" s="8">
        <v>0.15703444542477754</v>
      </c>
      <c r="G226" s="8">
        <v>0.35951014993132818</v>
      </c>
      <c r="H226" s="8">
        <v>0.51314646843529066</v>
      </c>
      <c r="I226" s="8">
        <v>0.80548746215502631</v>
      </c>
      <c r="J226" s="8">
        <v>0.92034825870646764</v>
      </c>
      <c r="K226" s="8">
        <v>1.2319990601704509</v>
      </c>
      <c r="L226" s="8">
        <v>1.1932886688027964</v>
      </c>
      <c r="M226" s="8">
        <v>1.1869291723481437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ACD8-B7D7-4C81-A657-4016A1DFBB5A}">
  <sheetPr>
    <tabColor theme="4" tint="0.79998168889431442"/>
  </sheetPr>
  <dimension ref="A1:M26"/>
  <sheetViews>
    <sheetView workbookViewId="0">
      <selection activeCell="B28" sqref="B28"/>
    </sheetView>
  </sheetViews>
  <sheetFormatPr defaultRowHeight="15" x14ac:dyDescent="0.25"/>
  <sheetData>
    <row r="1" spans="1:13" x14ac:dyDescent="0.25">
      <c r="C1" s="9">
        <v>2010</v>
      </c>
      <c r="D1" s="9">
        <v>2015</v>
      </c>
      <c r="E1" s="9">
        <v>2020</v>
      </c>
      <c r="F1" s="9">
        <v>2030</v>
      </c>
      <c r="G1" s="9">
        <v>2040</v>
      </c>
      <c r="H1" s="9">
        <v>2050</v>
      </c>
      <c r="I1" s="9">
        <v>2060</v>
      </c>
      <c r="J1" s="9">
        <v>2070</v>
      </c>
      <c r="K1" s="9">
        <v>2080</v>
      </c>
      <c r="L1" s="9">
        <v>2090</v>
      </c>
      <c r="M1" s="9">
        <v>2100</v>
      </c>
    </row>
    <row r="2" spans="1:13" x14ac:dyDescent="0.25">
      <c r="A2" s="12" t="s">
        <v>30</v>
      </c>
      <c r="B2" s="12" t="s">
        <v>66</v>
      </c>
      <c r="C2" s="13">
        <v>7473.8232634940441</v>
      </c>
      <c r="D2" s="13">
        <f>(C2+E2)/2</f>
        <v>7701.5294479122549</v>
      </c>
      <c r="E2" s="13">
        <v>7929.2356323304657</v>
      </c>
      <c r="F2" s="13">
        <v>8439.5244037002158</v>
      </c>
      <c r="G2" s="13">
        <v>8881.7086792400569</v>
      </c>
      <c r="H2" s="13">
        <v>9176.5815360719662</v>
      </c>
      <c r="I2" s="13">
        <v>9324.1040214846253</v>
      </c>
      <c r="J2" s="13">
        <v>9414.1264879567934</v>
      </c>
      <c r="K2" s="13">
        <v>9495.4545548263832</v>
      </c>
      <c r="L2" s="13">
        <v>9754.4584781297071</v>
      </c>
      <c r="M2" s="13">
        <v>9981.7125244836534</v>
      </c>
    </row>
    <row r="3" spans="1:13" x14ac:dyDescent="0.25">
      <c r="A3" s="12" t="s">
        <v>30</v>
      </c>
      <c r="B3" s="12" t="s">
        <v>76</v>
      </c>
      <c r="C3" s="13">
        <v>8109.4725708476126</v>
      </c>
      <c r="D3" s="13">
        <f t="shared" ref="D3:D26" si="0">(C3+E3)/2</f>
        <v>8539.6616106362635</v>
      </c>
      <c r="E3" s="13">
        <v>8969.8506504249144</v>
      </c>
      <c r="F3" s="13">
        <v>9978.0126114892428</v>
      </c>
      <c r="G3" s="13">
        <v>10952.273647452002</v>
      </c>
      <c r="H3" s="13">
        <v>11725.167178669284</v>
      </c>
      <c r="I3" s="13">
        <v>12286.979746141737</v>
      </c>
      <c r="J3" s="13">
        <v>12732.244956829762</v>
      </c>
      <c r="K3" s="13">
        <v>13128.757736445841</v>
      </c>
      <c r="L3" s="13">
        <v>13524.672326483627</v>
      </c>
      <c r="M3" s="13">
        <v>13776.687163473225</v>
      </c>
    </row>
    <row r="4" spans="1:13" x14ac:dyDescent="0.25">
      <c r="A4" s="12" t="s">
        <v>30</v>
      </c>
      <c r="B4" s="12" t="s">
        <v>77</v>
      </c>
      <c r="C4" s="13">
        <v>6977.2419347852265</v>
      </c>
      <c r="D4" s="13">
        <f t="shared" si="0"/>
        <v>7086.9909678604436</v>
      </c>
      <c r="E4" s="13">
        <v>7196.7400009356597</v>
      </c>
      <c r="F4" s="13">
        <v>7609.5703238429433</v>
      </c>
      <c r="G4" s="13">
        <v>8013.6414708316397</v>
      </c>
      <c r="H4" s="13">
        <v>8313.6584811381581</v>
      </c>
      <c r="I4" s="13">
        <v>8638.2812395911715</v>
      </c>
      <c r="J4" s="13">
        <v>9063.480886560179</v>
      </c>
      <c r="K4" s="13">
        <v>9529.4827234548102</v>
      </c>
      <c r="L4" s="13">
        <v>10029.533093753173</v>
      </c>
      <c r="M4" s="13">
        <v>10403.299134661333</v>
      </c>
    </row>
    <row r="5" spans="1:13" x14ac:dyDescent="0.25">
      <c r="A5" s="12" t="s">
        <v>30</v>
      </c>
      <c r="B5" s="12" t="s">
        <v>78</v>
      </c>
      <c r="C5" s="13">
        <v>18837.899831293915</v>
      </c>
      <c r="D5" s="13">
        <f t="shared" si="0"/>
        <v>19395.78653677132</v>
      </c>
      <c r="E5" s="13">
        <v>19953.673242248726</v>
      </c>
      <c r="F5" s="13">
        <v>21023.161167502723</v>
      </c>
      <c r="G5" s="13">
        <v>21859.610551263177</v>
      </c>
      <c r="H5" s="13">
        <v>22411.25777894905</v>
      </c>
      <c r="I5" s="13">
        <v>22890.163897921728</v>
      </c>
      <c r="J5" s="13">
        <v>23305.059948973107</v>
      </c>
      <c r="K5" s="13">
        <v>23614.554389052424</v>
      </c>
      <c r="L5" s="13">
        <v>23917.806215667231</v>
      </c>
      <c r="M5" s="13">
        <v>24113.688159076286</v>
      </c>
    </row>
    <row r="6" spans="1:13" x14ac:dyDescent="0.25">
      <c r="A6" s="12" t="s">
        <v>30</v>
      </c>
      <c r="B6" s="12" t="s">
        <v>79</v>
      </c>
      <c r="C6" s="13">
        <v>9007.977424329365</v>
      </c>
      <c r="D6" s="13">
        <f t="shared" si="0"/>
        <v>9639.407777846809</v>
      </c>
      <c r="E6" s="13">
        <v>10270.838131364251</v>
      </c>
      <c r="F6" s="13">
        <v>11912.962765957447</v>
      </c>
      <c r="G6" s="13">
        <v>13366.795500793845</v>
      </c>
      <c r="H6" s="13">
        <v>14219.473944931406</v>
      </c>
      <c r="I6" s="13">
        <v>14919.16609732209</v>
      </c>
      <c r="J6" s="13">
        <v>15566.564699594621</v>
      </c>
      <c r="K6" s="13">
        <v>16030.009525562058</v>
      </c>
      <c r="L6" s="13">
        <v>16591.607574774349</v>
      </c>
      <c r="M6" s="13">
        <v>17081.40393992588</v>
      </c>
    </row>
    <row r="7" spans="1:13" x14ac:dyDescent="0.25">
      <c r="A7" s="12" t="s">
        <v>42</v>
      </c>
      <c r="B7" s="12" t="s">
        <v>66</v>
      </c>
      <c r="C7" s="13">
        <v>7408.1238045036371</v>
      </c>
      <c r="D7" s="13">
        <f t="shared" si="0"/>
        <v>8062.4441955147831</v>
      </c>
      <c r="E7" s="13">
        <v>8716.7645865259292</v>
      </c>
      <c r="F7" s="13">
        <v>9717.6743119642051</v>
      </c>
      <c r="G7" s="13">
        <v>10480.136629620694</v>
      </c>
      <c r="H7" s="13">
        <v>11158.022509262904</v>
      </c>
      <c r="I7" s="13">
        <v>11821.101228053252</v>
      </c>
      <c r="J7" s="13">
        <v>12372.861878959995</v>
      </c>
      <c r="K7" s="13">
        <v>12822.788056065752</v>
      </c>
      <c r="L7" s="13">
        <v>13384.016363931596</v>
      </c>
      <c r="M7" s="13">
        <v>13954.343249079579</v>
      </c>
    </row>
    <row r="8" spans="1:13" x14ac:dyDescent="0.25">
      <c r="A8" s="12" t="s">
        <v>42</v>
      </c>
      <c r="B8" s="12" t="s">
        <v>76</v>
      </c>
      <c r="C8" s="13">
        <v>8024.3002047002583</v>
      </c>
      <c r="D8" s="13">
        <f t="shared" si="0"/>
        <v>8686.6652035580519</v>
      </c>
      <c r="E8" s="13">
        <v>9349.0302024158445</v>
      </c>
      <c r="F8" s="13">
        <v>10633.561313295479</v>
      </c>
      <c r="G8" s="13">
        <v>11819.956568508696</v>
      </c>
      <c r="H8" s="13">
        <v>12998.602070300887</v>
      </c>
      <c r="I8" s="13">
        <v>14262.41475108896</v>
      </c>
      <c r="J8" s="13">
        <v>15539.021762029482</v>
      </c>
      <c r="K8" s="13">
        <v>16875.391792584564</v>
      </c>
      <c r="L8" s="13">
        <v>18223.604321108982</v>
      </c>
      <c r="M8" s="13">
        <v>19413.560433965045</v>
      </c>
    </row>
    <row r="9" spans="1:13" x14ac:dyDescent="0.25">
      <c r="A9" s="12" t="s">
        <v>42</v>
      </c>
      <c r="B9" s="12" t="s">
        <v>77</v>
      </c>
      <c r="C9" s="13">
        <v>6925.301719708521</v>
      </c>
      <c r="D9" s="13">
        <f t="shared" si="0"/>
        <v>7205.4738818982887</v>
      </c>
      <c r="E9" s="13">
        <v>7485.6460440880564</v>
      </c>
      <c r="F9" s="13">
        <v>8118.9069343899919</v>
      </c>
      <c r="G9" s="13">
        <v>8695.2665727478688</v>
      </c>
      <c r="H9" s="13">
        <v>9279.013282359414</v>
      </c>
      <c r="I9" s="13">
        <v>10002.777393507464</v>
      </c>
      <c r="J9" s="13">
        <v>10910.439956331096</v>
      </c>
      <c r="K9" s="13">
        <v>12110.582961610273</v>
      </c>
      <c r="L9" s="13">
        <v>13571.728331255899</v>
      </c>
      <c r="M9" s="13">
        <v>15064.710637325237</v>
      </c>
    </row>
    <row r="10" spans="1:13" x14ac:dyDescent="0.25">
      <c r="A10" s="12" t="s">
        <v>42</v>
      </c>
      <c r="B10" s="12" t="s">
        <v>78</v>
      </c>
      <c r="C10" s="13">
        <v>18422.283712388155</v>
      </c>
      <c r="D10" s="13">
        <f t="shared" si="0"/>
        <v>19221.620252722409</v>
      </c>
      <c r="E10" s="13">
        <v>20020.956793056659</v>
      </c>
      <c r="F10" s="13">
        <v>21512.41700779146</v>
      </c>
      <c r="G10" s="13">
        <v>22714.116131700594</v>
      </c>
      <c r="H10" s="13">
        <v>23766.030807554191</v>
      </c>
      <c r="I10" s="13">
        <v>24724.049457536119</v>
      </c>
      <c r="J10" s="13">
        <v>25634.112198039689</v>
      </c>
      <c r="K10" s="13">
        <v>26479.13637802186</v>
      </c>
      <c r="L10" s="13">
        <v>27304.725214225793</v>
      </c>
      <c r="M10" s="13">
        <v>27945.324749172811</v>
      </c>
    </row>
    <row r="11" spans="1:13" x14ac:dyDescent="0.25">
      <c r="A11" s="12" t="s">
        <v>42</v>
      </c>
      <c r="B11" s="12" t="s">
        <v>79</v>
      </c>
      <c r="C11" s="13">
        <v>8871.6573124372389</v>
      </c>
      <c r="D11" s="13">
        <f t="shared" si="0"/>
        <v>9903.4860224507756</v>
      </c>
      <c r="E11" s="13">
        <v>10935.314732464314</v>
      </c>
      <c r="F11" s="13">
        <v>13167.200233437805</v>
      </c>
      <c r="G11" s="13">
        <v>14935.642528398806</v>
      </c>
      <c r="H11" s="13">
        <v>16045.973664000276</v>
      </c>
      <c r="I11" s="13">
        <v>17390.20007151641</v>
      </c>
      <c r="J11" s="13">
        <v>18888.074188548871</v>
      </c>
      <c r="K11" s="13">
        <v>20218.139082413301</v>
      </c>
      <c r="L11" s="13">
        <v>21635.296445477557</v>
      </c>
      <c r="M11" s="13">
        <v>22984.753210772</v>
      </c>
    </row>
    <row r="12" spans="1:13" x14ac:dyDescent="0.25">
      <c r="A12" s="12" t="s">
        <v>62</v>
      </c>
      <c r="B12" s="12" t="s">
        <v>66</v>
      </c>
      <c r="C12" s="13">
        <v>7387.2562916389943</v>
      </c>
      <c r="D12" s="13">
        <f t="shared" si="0"/>
        <v>7949.730054473097</v>
      </c>
      <c r="E12" s="13">
        <v>8512.2038173071996</v>
      </c>
      <c r="F12" s="13">
        <v>9101.9009690528565</v>
      </c>
      <c r="G12" s="13">
        <v>9378.8861811359511</v>
      </c>
      <c r="H12" s="13">
        <v>9523.7611923226141</v>
      </c>
      <c r="I12" s="13">
        <v>9642.0489458616739</v>
      </c>
      <c r="J12" s="13">
        <v>9760.3168726033946</v>
      </c>
      <c r="K12" s="13">
        <v>9917.8469677095418</v>
      </c>
      <c r="L12" s="13">
        <v>10036.905511611509</v>
      </c>
      <c r="M12" s="13">
        <v>10176.64958919504</v>
      </c>
    </row>
    <row r="13" spans="1:13" x14ac:dyDescent="0.25">
      <c r="A13" s="12" t="s">
        <v>62</v>
      </c>
      <c r="B13" s="12" t="s">
        <v>76</v>
      </c>
      <c r="C13" s="13">
        <v>7973.7750632438519</v>
      </c>
      <c r="D13" s="13">
        <f t="shared" si="0"/>
        <v>8528.0478780939993</v>
      </c>
      <c r="E13" s="13">
        <v>9082.3206929441476</v>
      </c>
      <c r="F13" s="13">
        <v>9783.0160236150987</v>
      </c>
      <c r="G13" s="13">
        <v>10141.934597256366</v>
      </c>
      <c r="H13" s="13">
        <v>10360.387663027206</v>
      </c>
      <c r="I13" s="13">
        <v>10643.942253421568</v>
      </c>
      <c r="J13" s="13">
        <v>10936.602014191443</v>
      </c>
      <c r="K13" s="13">
        <v>11244.526528864504</v>
      </c>
      <c r="L13" s="13">
        <v>11533.758099235882</v>
      </c>
      <c r="M13" s="13">
        <v>11812.291253381425</v>
      </c>
    </row>
    <row r="14" spans="1:13" x14ac:dyDescent="0.25">
      <c r="A14" s="12" t="s">
        <v>62</v>
      </c>
      <c r="B14" s="12" t="s">
        <v>77</v>
      </c>
      <c r="C14" s="13">
        <v>6847.2415064743627</v>
      </c>
      <c r="D14" s="13">
        <f t="shared" si="0"/>
        <v>7017.9011256413196</v>
      </c>
      <c r="E14" s="13">
        <v>7188.5607448082774</v>
      </c>
      <c r="F14" s="13">
        <v>7429.1013270773865</v>
      </c>
      <c r="G14" s="13">
        <v>7542.7937939421554</v>
      </c>
      <c r="H14" s="13">
        <v>7591.2266192618772</v>
      </c>
      <c r="I14" s="13">
        <v>7643.3411221107554</v>
      </c>
      <c r="J14" s="13">
        <v>7753.6740146488519</v>
      </c>
      <c r="K14" s="13">
        <v>7922.2424500363795</v>
      </c>
      <c r="L14" s="13">
        <v>8184.4558251389954</v>
      </c>
      <c r="M14" s="13">
        <v>8536.3183538009489</v>
      </c>
    </row>
    <row r="15" spans="1:13" x14ac:dyDescent="0.25">
      <c r="A15" s="12" t="s">
        <v>62</v>
      </c>
      <c r="B15" s="12" t="s">
        <v>78</v>
      </c>
      <c r="C15" s="13">
        <v>18175.741230486681</v>
      </c>
      <c r="D15" s="13">
        <f t="shared" si="0"/>
        <v>18897.233935130706</v>
      </c>
      <c r="E15" s="13">
        <v>19618.72663977473</v>
      </c>
      <c r="F15" s="13">
        <v>20791.345452755591</v>
      </c>
      <c r="G15" s="13">
        <v>21575.828025349547</v>
      </c>
      <c r="H15" s="13">
        <v>22074.667167554842</v>
      </c>
      <c r="I15" s="13">
        <v>22468.800904209522</v>
      </c>
      <c r="J15" s="13">
        <v>22842.146269036057</v>
      </c>
      <c r="K15" s="13">
        <v>23064.337225891781</v>
      </c>
      <c r="L15" s="13">
        <v>23175.640387716448</v>
      </c>
      <c r="M15" s="13">
        <v>23203.568786818345</v>
      </c>
    </row>
    <row r="16" spans="1:13" x14ac:dyDescent="0.25">
      <c r="A16" s="12" t="s">
        <v>62</v>
      </c>
      <c r="B16" s="12" t="s">
        <v>79</v>
      </c>
      <c r="C16" s="13">
        <v>8790.6691113183169</v>
      </c>
      <c r="D16" s="13">
        <f t="shared" si="0"/>
        <v>9706.9190323562143</v>
      </c>
      <c r="E16" s="13">
        <v>10623.168953394112</v>
      </c>
      <c r="F16" s="13">
        <v>12236.945091789903</v>
      </c>
      <c r="G16" s="13">
        <v>13277.229640609494</v>
      </c>
      <c r="H16" s="13">
        <v>13492.08737445668</v>
      </c>
      <c r="I16" s="13">
        <v>13771.238069156607</v>
      </c>
      <c r="J16" s="13">
        <v>14370.268669321264</v>
      </c>
      <c r="K16" s="13">
        <v>14978.440665979984</v>
      </c>
      <c r="L16" s="13">
        <v>15539.932363036083</v>
      </c>
      <c r="M16" s="13">
        <v>16103.17832865255</v>
      </c>
    </row>
    <row r="17" spans="1:13" x14ac:dyDescent="0.25">
      <c r="A17" s="12" t="s">
        <v>63</v>
      </c>
      <c r="B17" s="12" t="s">
        <v>66</v>
      </c>
      <c r="C17" s="13">
        <v>7383.7328378768161</v>
      </c>
      <c r="D17" s="13">
        <f t="shared" si="0"/>
        <v>7958.9417193235186</v>
      </c>
      <c r="E17" s="13">
        <v>8534.150600770221</v>
      </c>
      <c r="F17" s="13">
        <v>9292.36684593272</v>
      </c>
      <c r="G17" s="13">
        <v>9780.0414334640282</v>
      </c>
      <c r="H17" s="13">
        <v>10124.239257876652</v>
      </c>
      <c r="I17" s="13">
        <v>10431.563496536548</v>
      </c>
      <c r="J17" s="13">
        <v>10749.794238045759</v>
      </c>
      <c r="K17" s="13">
        <v>11082.519794848664</v>
      </c>
      <c r="L17" s="13">
        <v>11442.714626122854</v>
      </c>
      <c r="M17" s="13">
        <v>11832.577071215785</v>
      </c>
    </row>
    <row r="18" spans="1:13" x14ac:dyDescent="0.25">
      <c r="A18" s="12" t="s">
        <v>63</v>
      </c>
      <c r="B18" s="12" t="s">
        <v>76</v>
      </c>
      <c r="C18" s="13">
        <v>7973.7750632438519</v>
      </c>
      <c r="D18" s="13">
        <f t="shared" si="0"/>
        <v>8533.6032316144501</v>
      </c>
      <c r="E18" s="13">
        <v>9093.4313999850474</v>
      </c>
      <c r="F18" s="13">
        <v>10057.677659082876</v>
      </c>
      <c r="G18" s="13">
        <v>10893.870435151097</v>
      </c>
      <c r="H18" s="13">
        <v>11606.522181578484</v>
      </c>
      <c r="I18" s="13">
        <v>12429.476043769055</v>
      </c>
      <c r="J18" s="13">
        <v>13209.939650475544</v>
      </c>
      <c r="K18" s="13">
        <v>13928.686431335758</v>
      </c>
      <c r="L18" s="13">
        <v>14582.212289086347</v>
      </c>
      <c r="M18" s="13">
        <v>15153.447458579451</v>
      </c>
    </row>
    <row r="19" spans="1:13" x14ac:dyDescent="0.25">
      <c r="A19" s="12" t="s">
        <v>63</v>
      </c>
      <c r="B19" s="12" t="s">
        <v>77</v>
      </c>
      <c r="C19" s="13">
        <v>6847.2415064743627</v>
      </c>
      <c r="D19" s="13">
        <f t="shared" si="0"/>
        <v>7017.2127988477896</v>
      </c>
      <c r="E19" s="13">
        <v>7187.1840912212165</v>
      </c>
      <c r="F19" s="13">
        <v>7445.0913663851943</v>
      </c>
      <c r="G19" s="13">
        <v>7575.6178648969908</v>
      </c>
      <c r="H19" s="13">
        <v>7600.2698971001064</v>
      </c>
      <c r="I19" s="13">
        <v>7654.904540731517</v>
      </c>
      <c r="J19" s="13">
        <v>7748.8710834962021</v>
      </c>
      <c r="K19" s="13">
        <v>7870.208218724244</v>
      </c>
      <c r="L19" s="13">
        <v>8033.857325733884</v>
      </c>
      <c r="M19" s="13">
        <v>8245.4379037747731</v>
      </c>
    </row>
    <row r="20" spans="1:13" x14ac:dyDescent="0.25">
      <c r="A20" s="12" t="s">
        <v>63</v>
      </c>
      <c r="B20" s="12" t="s">
        <v>78</v>
      </c>
      <c r="C20" s="13">
        <v>18175.741230486681</v>
      </c>
      <c r="D20" s="13">
        <f t="shared" si="0"/>
        <v>18943.634810490243</v>
      </c>
      <c r="E20" s="13">
        <v>19711.528390493808</v>
      </c>
      <c r="F20" s="13">
        <v>21326.99398581537</v>
      </c>
      <c r="G20" s="13">
        <v>22719.811531346641</v>
      </c>
      <c r="H20" s="13">
        <v>23791.133928956588</v>
      </c>
      <c r="I20" s="13">
        <v>24753.466840344863</v>
      </c>
      <c r="J20" s="13">
        <v>25694.094132404574</v>
      </c>
      <c r="K20" s="13">
        <v>26525.561233451208</v>
      </c>
      <c r="L20" s="13">
        <v>27278.485190599389</v>
      </c>
      <c r="M20" s="13">
        <v>27935.538508956266</v>
      </c>
    </row>
    <row r="21" spans="1:13" x14ac:dyDescent="0.25">
      <c r="A21" s="12" t="s">
        <v>63</v>
      </c>
      <c r="B21" s="12" t="s">
        <v>79</v>
      </c>
      <c r="C21" s="13">
        <v>8790.6691113183169</v>
      </c>
      <c r="D21" s="13">
        <f t="shared" si="0"/>
        <v>9753.8694316492783</v>
      </c>
      <c r="E21" s="13">
        <v>10717.06975198024</v>
      </c>
      <c r="F21" s="13">
        <v>12880.477454450416</v>
      </c>
      <c r="G21" s="13">
        <v>14822.216494147893</v>
      </c>
      <c r="H21" s="13">
        <v>15969.239902667343</v>
      </c>
      <c r="I21" s="13">
        <v>17190.782131608026</v>
      </c>
      <c r="J21" s="13">
        <v>18519.112458427153</v>
      </c>
      <c r="K21" s="13">
        <v>19663.099788275693</v>
      </c>
      <c r="L21" s="13">
        <v>20767.947284441594</v>
      </c>
      <c r="M21" s="13">
        <v>21825.505062225253</v>
      </c>
    </row>
    <row r="22" spans="1:13" x14ac:dyDescent="0.25">
      <c r="A22" s="12" t="s">
        <v>64</v>
      </c>
      <c r="B22" s="12" t="s">
        <v>66</v>
      </c>
      <c r="C22" s="13">
        <v>7473.8232634940441</v>
      </c>
      <c r="D22" s="13">
        <f t="shared" si="0"/>
        <v>8189.7301227072039</v>
      </c>
      <c r="E22" s="13">
        <v>8905.6369819203628</v>
      </c>
      <c r="F22" s="13">
        <v>10469.355371431167</v>
      </c>
      <c r="G22" s="13">
        <v>11933.612882904239</v>
      </c>
      <c r="H22" s="13">
        <v>13183.709283039472</v>
      </c>
      <c r="I22" s="13">
        <v>14486.950229378219</v>
      </c>
      <c r="J22" s="13">
        <v>15765.592158417579</v>
      </c>
      <c r="K22" s="13">
        <v>17078.402755611911</v>
      </c>
      <c r="L22" s="13">
        <v>18497.691670141361</v>
      </c>
      <c r="M22" s="13">
        <v>19811.352804513306</v>
      </c>
    </row>
    <row r="23" spans="1:13" x14ac:dyDescent="0.25">
      <c r="A23" s="12" t="s">
        <v>64</v>
      </c>
      <c r="B23" s="12" t="s">
        <v>76</v>
      </c>
      <c r="C23" s="13">
        <v>8109.4725708476126</v>
      </c>
      <c r="D23" s="13">
        <f t="shared" si="0"/>
        <v>8878.6053169877196</v>
      </c>
      <c r="E23" s="13">
        <v>9647.7380631278247</v>
      </c>
      <c r="F23" s="13">
        <v>11928.047433133916</v>
      </c>
      <c r="G23" s="13">
        <v>14998.299011921757</v>
      </c>
      <c r="H23" s="13">
        <v>18155.992296957385</v>
      </c>
      <c r="I23" s="13">
        <v>20885.773146997533</v>
      </c>
      <c r="J23" s="13">
        <v>23193.634661959823</v>
      </c>
      <c r="K23" s="13">
        <v>25153.720186394297</v>
      </c>
      <c r="L23" s="13">
        <v>26842.654608373614</v>
      </c>
      <c r="M23" s="13">
        <v>28127.032787718807</v>
      </c>
    </row>
    <row r="24" spans="1:13" x14ac:dyDescent="0.25">
      <c r="A24" s="12" t="s">
        <v>64</v>
      </c>
      <c r="B24" s="12" t="s">
        <v>77</v>
      </c>
      <c r="C24" s="13">
        <v>6977.2419347852265</v>
      </c>
      <c r="D24" s="13">
        <f t="shared" si="0"/>
        <v>7330.8015815930521</v>
      </c>
      <c r="E24" s="13">
        <v>7684.3612284008786</v>
      </c>
      <c r="F24" s="13">
        <v>8916.4114550976101</v>
      </c>
      <c r="G24" s="13">
        <v>10540.661461701309</v>
      </c>
      <c r="H24" s="13">
        <v>12467.686803221273</v>
      </c>
      <c r="I24" s="13">
        <v>15156.872919987385</v>
      </c>
      <c r="J24" s="13">
        <v>17966.451499914398</v>
      </c>
      <c r="K24" s="13">
        <v>20478.370573695771</v>
      </c>
      <c r="L24" s="13">
        <v>22509.119981983589</v>
      </c>
      <c r="M24" s="13">
        <v>23981.570752631447</v>
      </c>
    </row>
    <row r="25" spans="1:13" x14ac:dyDescent="0.25">
      <c r="A25" s="12" t="s">
        <v>64</v>
      </c>
      <c r="B25" s="12" t="s">
        <v>78</v>
      </c>
      <c r="C25" s="13">
        <v>18837.899831293915</v>
      </c>
      <c r="D25" s="13">
        <f t="shared" si="0"/>
        <v>19769.90688456405</v>
      </c>
      <c r="E25" s="13">
        <v>20701.913937834182</v>
      </c>
      <c r="F25" s="13">
        <v>22992.709466458196</v>
      </c>
      <c r="G25" s="13">
        <v>25106.218468508265</v>
      </c>
      <c r="H25" s="13">
        <v>26782.863392917494</v>
      </c>
      <c r="I25" s="13">
        <v>28198.255337015748</v>
      </c>
      <c r="J25" s="13">
        <v>29450.590995681501</v>
      </c>
      <c r="K25" s="13">
        <v>30477.303103823488</v>
      </c>
      <c r="L25" s="13">
        <v>31258.355896489666</v>
      </c>
      <c r="M25" s="13">
        <v>31814.00433490202</v>
      </c>
    </row>
    <row r="26" spans="1:13" x14ac:dyDescent="0.25">
      <c r="A26" s="12" t="s">
        <v>64</v>
      </c>
      <c r="B26" s="12" t="s">
        <v>79</v>
      </c>
      <c r="C26" s="13">
        <v>9007.977424329365</v>
      </c>
      <c r="D26" s="13">
        <f t="shared" si="0"/>
        <v>10206.33228943981</v>
      </c>
      <c r="E26" s="13">
        <v>11404.687154550254</v>
      </c>
      <c r="F26" s="13">
        <v>15340.615177143061</v>
      </c>
      <c r="G26" s="13">
        <v>19598.543978878402</v>
      </c>
      <c r="H26" s="13">
        <v>22577.446452522221</v>
      </c>
      <c r="I26" s="13">
        <v>25219.739418757883</v>
      </c>
      <c r="J26" s="13">
        <v>27861.856766169156</v>
      </c>
      <c r="K26" s="13">
        <v>30165.687517354807</v>
      </c>
      <c r="L26" s="13">
        <v>32583.468977570632</v>
      </c>
      <c r="M26" s="13">
        <v>34756.955864570744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7B3E-01F4-4EB2-A161-54578CDCF7D0}">
  <sheetPr>
    <tabColor theme="4" tint="0.79998168889431442"/>
  </sheetPr>
  <dimension ref="A1:L26"/>
  <sheetViews>
    <sheetView workbookViewId="0">
      <selection activeCell="E30" sqref="E30"/>
    </sheetView>
  </sheetViews>
  <sheetFormatPr defaultRowHeight="15" x14ac:dyDescent="0.25"/>
  <sheetData>
    <row r="1" spans="1:12" x14ac:dyDescent="0.25">
      <c r="C1" s="9">
        <v>2010</v>
      </c>
      <c r="D1" s="9">
        <v>2020</v>
      </c>
      <c r="E1" s="9">
        <v>2030</v>
      </c>
      <c r="F1" s="9">
        <v>2040</v>
      </c>
      <c r="G1" s="9">
        <v>2050</v>
      </c>
      <c r="H1" s="9">
        <v>2060</v>
      </c>
      <c r="I1" s="9">
        <v>2070</v>
      </c>
      <c r="J1" s="9">
        <v>2080</v>
      </c>
      <c r="K1" s="9">
        <v>2090</v>
      </c>
      <c r="L1" s="9">
        <v>2100</v>
      </c>
    </row>
    <row r="2" spans="1:12" x14ac:dyDescent="0.25">
      <c r="A2" s="12" t="s">
        <v>30</v>
      </c>
      <c r="B2" s="12" t="s">
        <v>66</v>
      </c>
      <c r="C2" s="13">
        <v>2688.4096552582814</v>
      </c>
      <c r="D2" s="13">
        <v>3513.3878787894087</v>
      </c>
      <c r="E2" s="13">
        <v>4524.0566650428291</v>
      </c>
      <c r="F2" s="13">
        <v>5440.7913731576919</v>
      </c>
      <c r="G2" s="13">
        <v>6245.2806364733342</v>
      </c>
      <c r="H2" s="13">
        <v>6946.5343124556539</v>
      </c>
      <c r="I2" s="13">
        <v>7672.7338831242396</v>
      </c>
      <c r="J2" s="13">
        <v>8444.0212142480977</v>
      </c>
      <c r="K2" s="13">
        <v>9349.8378343734676</v>
      </c>
      <c r="L2" s="13">
        <v>10438.497972799809</v>
      </c>
    </row>
    <row r="3" spans="1:12" x14ac:dyDescent="0.25">
      <c r="A3" s="12" t="s">
        <v>30</v>
      </c>
      <c r="B3" s="12" t="s">
        <v>76</v>
      </c>
      <c r="C3" s="13">
        <v>4930.836984560483</v>
      </c>
      <c r="D3" s="13">
        <v>5659.2830496373599</v>
      </c>
      <c r="E3" s="13">
        <v>6497.796208765486</v>
      </c>
      <c r="F3" s="13">
        <v>7565.7593273592747</v>
      </c>
      <c r="G3" s="13">
        <v>8774.8032306171826</v>
      </c>
      <c r="H3" s="13">
        <v>10035.958707691556</v>
      </c>
      <c r="I3" s="13">
        <v>11380.436859540494</v>
      </c>
      <c r="J3" s="13">
        <v>12849.519404535049</v>
      </c>
      <c r="K3" s="13">
        <v>14580.023559818252</v>
      </c>
      <c r="L3" s="13">
        <v>16656.318904822918</v>
      </c>
    </row>
    <row r="4" spans="1:12" x14ac:dyDescent="0.25">
      <c r="A4" s="12" t="s">
        <v>30</v>
      </c>
      <c r="B4" s="12" t="s">
        <v>77</v>
      </c>
      <c r="C4" s="13">
        <v>1169.2155047724336</v>
      </c>
      <c r="D4" s="13">
        <v>1219.1590922761263</v>
      </c>
      <c r="E4" s="13">
        <v>1358.0435955743581</v>
      </c>
      <c r="F4" s="13">
        <v>1543.9628378221794</v>
      </c>
      <c r="G4" s="13">
        <v>1755.5288734513113</v>
      </c>
      <c r="H4" s="13">
        <v>1972.3623304928674</v>
      </c>
      <c r="I4" s="13">
        <v>2213.1253604752774</v>
      </c>
      <c r="J4" s="13">
        <v>2469.8585126799517</v>
      </c>
      <c r="K4" s="13">
        <v>2756.7540258903255</v>
      </c>
      <c r="L4" s="13">
        <v>3061.8498027540245</v>
      </c>
    </row>
    <row r="5" spans="1:12" x14ac:dyDescent="0.25">
      <c r="A5" s="12" t="s">
        <v>30</v>
      </c>
      <c r="B5" s="12" t="s">
        <v>78</v>
      </c>
      <c r="C5" s="13">
        <v>9358.5185051359258</v>
      </c>
      <c r="D5" s="13">
        <v>10028.410603972941</v>
      </c>
      <c r="E5" s="13">
        <v>10790.416851918477</v>
      </c>
      <c r="F5" s="13">
        <v>11522.95551015905</v>
      </c>
      <c r="G5" s="13">
        <v>12168.052506746148</v>
      </c>
      <c r="H5" s="13">
        <v>12798.24874022957</v>
      </c>
      <c r="I5" s="13">
        <v>13561.156820180679</v>
      </c>
      <c r="J5" s="13">
        <v>14415.403854023532</v>
      </c>
      <c r="K5" s="13">
        <v>15468.431835890291</v>
      </c>
      <c r="L5" s="13">
        <v>16725.458607293105</v>
      </c>
    </row>
    <row r="6" spans="1:12" x14ac:dyDescent="0.25">
      <c r="A6" s="12" t="s">
        <v>30</v>
      </c>
      <c r="B6" s="12" t="s">
        <v>79</v>
      </c>
      <c r="C6" s="13">
        <v>12075.096542820256</v>
      </c>
      <c r="D6" s="13">
        <v>15270.182533465935</v>
      </c>
      <c r="E6" s="13">
        <v>18870.431010108154</v>
      </c>
      <c r="F6" s="13">
        <v>22437.24233547262</v>
      </c>
      <c r="G6" s="13">
        <v>25199.628931423409</v>
      </c>
      <c r="H6" s="13">
        <v>27885.277943670717</v>
      </c>
      <c r="I6" s="13">
        <v>31199.597644353911</v>
      </c>
      <c r="J6" s="13">
        <v>34653.292813612883</v>
      </c>
      <c r="K6" s="13">
        <v>39168.386525868686</v>
      </c>
      <c r="L6" s="13">
        <v>44428.860282166315</v>
      </c>
    </row>
    <row r="7" spans="1:12" x14ac:dyDescent="0.25">
      <c r="A7" s="12" t="s">
        <v>42</v>
      </c>
      <c r="B7" s="12" t="s">
        <v>66</v>
      </c>
      <c r="C7" s="13">
        <v>2689.6774842306354</v>
      </c>
      <c r="D7" s="13">
        <v>4160.077103252027</v>
      </c>
      <c r="E7" s="13">
        <v>5663.942673734673</v>
      </c>
      <c r="F7" s="13">
        <v>6788.3079924041513</v>
      </c>
      <c r="G7" s="13">
        <v>7835.0583270113593</v>
      </c>
      <c r="H7" s="13">
        <v>8835.4269671245547</v>
      </c>
      <c r="I7" s="13">
        <v>9968.1151192185753</v>
      </c>
      <c r="J7" s="13">
        <v>11192.228632667504</v>
      </c>
      <c r="K7" s="13">
        <v>12574.22794613443</v>
      </c>
      <c r="L7" s="13">
        <v>14034.399390355902</v>
      </c>
    </row>
    <row r="8" spans="1:12" x14ac:dyDescent="0.25">
      <c r="A8" s="12" t="s">
        <v>42</v>
      </c>
      <c r="B8" s="12" t="s">
        <v>76</v>
      </c>
      <c r="C8" s="13">
        <v>4936.5465865378874</v>
      </c>
      <c r="D8" s="13">
        <v>6162.8032354915167</v>
      </c>
      <c r="E8" s="13">
        <v>7304.9911622321479</v>
      </c>
      <c r="F8" s="13">
        <v>8473.4394536336913</v>
      </c>
      <c r="G8" s="13">
        <v>9863.6422413503133</v>
      </c>
      <c r="H8" s="13">
        <v>11472.329100946585</v>
      </c>
      <c r="I8" s="13">
        <v>13342.548000483364</v>
      </c>
      <c r="J8" s="13">
        <v>15520.230091077714</v>
      </c>
      <c r="K8" s="13">
        <v>18024.171337896718</v>
      </c>
      <c r="L8" s="13">
        <v>20751.390927349421</v>
      </c>
    </row>
    <row r="9" spans="1:12" x14ac:dyDescent="0.25">
      <c r="A9" s="12" t="s">
        <v>42</v>
      </c>
      <c r="B9" s="12" t="s">
        <v>77</v>
      </c>
      <c r="C9" s="13">
        <v>1174.8628239100901</v>
      </c>
      <c r="D9" s="13">
        <v>1353.216740879185</v>
      </c>
      <c r="E9" s="13">
        <v>1599.941013991712</v>
      </c>
      <c r="F9" s="13">
        <v>1862.8889814775105</v>
      </c>
      <c r="G9" s="13">
        <v>2180.0955986891227</v>
      </c>
      <c r="H9" s="13">
        <v>2563.1719654279113</v>
      </c>
      <c r="I9" s="13">
        <v>3054.751611445578</v>
      </c>
      <c r="J9" s="13">
        <v>3649.7788025524756</v>
      </c>
      <c r="K9" s="13">
        <v>4360.8836671902618</v>
      </c>
      <c r="L9" s="13">
        <v>5153.8448205740133</v>
      </c>
    </row>
    <row r="10" spans="1:12" x14ac:dyDescent="0.25">
      <c r="A10" s="12" t="s">
        <v>42</v>
      </c>
      <c r="B10" s="12" t="s">
        <v>78</v>
      </c>
      <c r="C10" s="13">
        <v>9378.3831985820143</v>
      </c>
      <c r="D10" s="13">
        <v>10665.849584974854</v>
      </c>
      <c r="E10" s="13">
        <v>11935.889654780391</v>
      </c>
      <c r="F10" s="13">
        <v>13082.308504234707</v>
      </c>
      <c r="G10" s="13">
        <v>14228.368614021951</v>
      </c>
      <c r="H10" s="13">
        <v>15456.643319774836</v>
      </c>
      <c r="I10" s="13">
        <v>16917.566528679065</v>
      </c>
      <c r="J10" s="13">
        <v>18481.962670089895</v>
      </c>
      <c r="K10" s="13">
        <v>20188.878498022532</v>
      </c>
      <c r="L10" s="13">
        <v>22025.989619628064</v>
      </c>
    </row>
    <row r="11" spans="1:12" x14ac:dyDescent="0.25">
      <c r="A11" s="12" t="s">
        <v>42</v>
      </c>
      <c r="B11" s="12" t="s">
        <v>79</v>
      </c>
      <c r="C11" s="13">
        <v>12079.719713814375</v>
      </c>
      <c r="D11" s="13">
        <v>17065.489838400677</v>
      </c>
      <c r="E11" s="13">
        <v>21893.774559602291</v>
      </c>
      <c r="F11" s="13">
        <v>26089.473480082052</v>
      </c>
      <c r="G11" s="13">
        <v>29112.626524114006</v>
      </c>
      <c r="H11" s="13">
        <v>32346.967093730102</v>
      </c>
      <c r="I11" s="13">
        <v>36500.215380379523</v>
      </c>
      <c r="J11" s="13">
        <v>40610.627565875511</v>
      </c>
      <c r="K11" s="13">
        <v>45120.093356798017</v>
      </c>
      <c r="L11" s="13">
        <v>50004.840180866573</v>
      </c>
    </row>
    <row r="12" spans="1:12" x14ac:dyDescent="0.25">
      <c r="A12" s="12" t="s">
        <v>62</v>
      </c>
      <c r="B12" s="12" t="s">
        <v>66</v>
      </c>
      <c r="C12" s="13">
        <v>2686.6810914143371</v>
      </c>
      <c r="D12" s="13">
        <v>4111.7370082264806</v>
      </c>
      <c r="E12" s="13">
        <v>5187.2285468187101</v>
      </c>
      <c r="F12" s="13">
        <v>5570.0402477174412</v>
      </c>
      <c r="G12" s="13">
        <v>5732.9838971447552</v>
      </c>
      <c r="H12" s="13">
        <v>5768.6570819841327</v>
      </c>
      <c r="I12" s="13">
        <v>5847.468584220429</v>
      </c>
      <c r="J12" s="13">
        <v>5934.0911680012432</v>
      </c>
      <c r="K12" s="13">
        <v>5990.1612534831665</v>
      </c>
      <c r="L12" s="13">
        <v>6053.514947532326</v>
      </c>
    </row>
    <row r="13" spans="1:12" x14ac:dyDescent="0.25">
      <c r="A13" s="12" t="s">
        <v>62</v>
      </c>
      <c r="B13" s="12" t="s">
        <v>76</v>
      </c>
      <c r="C13" s="13">
        <v>4929.5685252881585</v>
      </c>
      <c r="D13" s="13">
        <v>6077.790443419145</v>
      </c>
      <c r="E13" s="13">
        <v>6770.4127487086753</v>
      </c>
      <c r="F13" s="13">
        <v>7143.9111181701064</v>
      </c>
      <c r="G13" s="13">
        <v>7464.9450806481773</v>
      </c>
      <c r="H13" s="13">
        <v>7776.9778735454456</v>
      </c>
      <c r="I13" s="13">
        <v>8112.2708732233059</v>
      </c>
      <c r="J13" s="13">
        <v>8462.3080720660455</v>
      </c>
      <c r="K13" s="13">
        <v>8782.085425170415</v>
      </c>
      <c r="L13" s="13">
        <v>9052.8540750502871</v>
      </c>
    </row>
    <row r="14" spans="1:12" x14ac:dyDescent="0.25">
      <c r="A14" s="12" t="s">
        <v>62</v>
      </c>
      <c r="B14" s="12" t="s">
        <v>77</v>
      </c>
      <c r="C14" s="13">
        <v>1171.55747624693</v>
      </c>
      <c r="D14" s="13">
        <v>1314.1279522519972</v>
      </c>
      <c r="E14" s="13">
        <v>1456.5533076555309</v>
      </c>
      <c r="F14" s="13">
        <v>1544.2609497438596</v>
      </c>
      <c r="G14" s="13">
        <v>1596.1043199047556</v>
      </c>
      <c r="H14" s="13">
        <v>1642.6200939555868</v>
      </c>
      <c r="I14" s="13">
        <v>1725.6927080748162</v>
      </c>
      <c r="J14" s="13">
        <v>1838.3697661888627</v>
      </c>
      <c r="K14" s="13">
        <v>1977.2985085338319</v>
      </c>
      <c r="L14" s="13">
        <v>2128.5811142296352</v>
      </c>
    </row>
    <row r="15" spans="1:12" x14ac:dyDescent="0.25">
      <c r="A15" s="12" t="s">
        <v>62</v>
      </c>
      <c r="B15" s="12" t="s">
        <v>78</v>
      </c>
      <c r="C15" s="13">
        <v>9363.4865791103439</v>
      </c>
      <c r="D15" s="13">
        <v>10639.427736082926</v>
      </c>
      <c r="E15" s="13">
        <v>11848.445200362994</v>
      </c>
      <c r="F15" s="13">
        <v>12857.781126678141</v>
      </c>
      <c r="G15" s="13">
        <v>13815.115522713819</v>
      </c>
      <c r="H15" s="13">
        <v>14779.780985520501</v>
      </c>
      <c r="I15" s="13">
        <v>15846.321596029178</v>
      </c>
      <c r="J15" s="13">
        <v>16817.654881637485</v>
      </c>
      <c r="K15" s="13">
        <v>17781.34156559312</v>
      </c>
      <c r="L15" s="13">
        <v>18810.950338427108</v>
      </c>
    </row>
    <row r="16" spans="1:12" x14ac:dyDescent="0.25">
      <c r="A16" s="12" t="s">
        <v>62</v>
      </c>
      <c r="B16" s="12" t="s">
        <v>79</v>
      </c>
      <c r="C16" s="13">
        <v>12073.844032420026</v>
      </c>
      <c r="D16" s="13">
        <v>16547.22970014609</v>
      </c>
      <c r="E16" s="13">
        <v>20251.514533401329</v>
      </c>
      <c r="F16" s="13">
        <v>22911.17112816712</v>
      </c>
      <c r="G16" s="13">
        <v>23780.630928292037</v>
      </c>
      <c r="H16" s="13">
        <v>24243.234154631788</v>
      </c>
      <c r="I16" s="13">
        <v>25624.892954533796</v>
      </c>
      <c r="J16" s="13">
        <v>27054.573231663264</v>
      </c>
      <c r="K16" s="13">
        <v>28313.029919365985</v>
      </c>
      <c r="L16" s="13">
        <v>29672.592183520501</v>
      </c>
    </row>
    <row r="17" spans="1:12" x14ac:dyDescent="0.25">
      <c r="A17" s="12" t="s">
        <v>63</v>
      </c>
      <c r="B17" s="12" t="s">
        <v>66</v>
      </c>
      <c r="C17" s="13">
        <v>2686.6810914143371</v>
      </c>
      <c r="D17" s="13">
        <v>4164.6151076144006</v>
      </c>
      <c r="E17" s="13">
        <v>5709.6493365569504</v>
      </c>
      <c r="F17" s="13">
        <v>6900.5090084461572</v>
      </c>
      <c r="G17" s="13">
        <v>7898.9983071097449</v>
      </c>
      <c r="H17" s="13">
        <v>8740.1341061824369</v>
      </c>
      <c r="I17" s="13">
        <v>9578.6552325971861</v>
      </c>
      <c r="J17" s="13">
        <v>10366.550964006745</v>
      </c>
      <c r="K17" s="13">
        <v>11163.303113288204</v>
      </c>
      <c r="L17" s="13">
        <v>11959.294221504204</v>
      </c>
    </row>
    <row r="18" spans="1:12" x14ac:dyDescent="0.25">
      <c r="A18" s="12" t="s">
        <v>63</v>
      </c>
      <c r="B18" s="12" t="s">
        <v>76</v>
      </c>
      <c r="C18" s="13">
        <v>4929.5685252881585</v>
      </c>
      <c r="D18" s="13">
        <v>6130.5712732687089</v>
      </c>
      <c r="E18" s="13">
        <v>7246.7512516998613</v>
      </c>
      <c r="F18" s="13">
        <v>8417.76639833226</v>
      </c>
      <c r="G18" s="13">
        <v>9729.9300097884443</v>
      </c>
      <c r="H18" s="13">
        <v>11240.611260987611</v>
      </c>
      <c r="I18" s="13">
        <v>12933.685043500549</v>
      </c>
      <c r="J18" s="13">
        <v>14823.843790313123</v>
      </c>
      <c r="K18" s="13">
        <v>16953.697861946221</v>
      </c>
      <c r="L18" s="13">
        <v>19292.667418188117</v>
      </c>
    </row>
    <row r="19" spans="1:12" x14ac:dyDescent="0.25">
      <c r="A19" s="12" t="s">
        <v>63</v>
      </c>
      <c r="B19" s="12" t="s">
        <v>77</v>
      </c>
      <c r="C19" s="13">
        <v>1171.55747624693</v>
      </c>
      <c r="D19" s="13">
        <v>1320.2864518957676</v>
      </c>
      <c r="E19" s="13">
        <v>1502.2509457305448</v>
      </c>
      <c r="F19" s="13">
        <v>1653.8617635061344</v>
      </c>
      <c r="G19" s="13">
        <v>1760.6851982289254</v>
      </c>
      <c r="H19" s="13">
        <v>1849.444113147805</v>
      </c>
      <c r="I19" s="13">
        <v>1956.6716048708715</v>
      </c>
      <c r="J19" s="13">
        <v>2074.8808362378795</v>
      </c>
      <c r="K19" s="13">
        <v>2214.1063394028042</v>
      </c>
      <c r="L19" s="13">
        <v>2363.8293953014004</v>
      </c>
    </row>
    <row r="20" spans="1:12" x14ac:dyDescent="0.25">
      <c r="A20" s="12" t="s">
        <v>63</v>
      </c>
      <c r="B20" s="12" t="s">
        <v>78</v>
      </c>
      <c r="C20" s="13">
        <v>9363.4865791103439</v>
      </c>
      <c r="D20" s="13">
        <v>10682.324535174403</v>
      </c>
      <c r="E20" s="13">
        <v>12290.548815467113</v>
      </c>
      <c r="F20" s="13">
        <v>13970.574559719314</v>
      </c>
      <c r="G20" s="13">
        <v>15598.258233357137</v>
      </c>
      <c r="H20" s="13">
        <v>17338.506966974412</v>
      </c>
      <c r="I20" s="13">
        <v>19375.930373097519</v>
      </c>
      <c r="J20" s="13">
        <v>21560.887519695021</v>
      </c>
      <c r="K20" s="13">
        <v>24046.00330850737</v>
      </c>
      <c r="L20" s="13">
        <v>26918.562088193528</v>
      </c>
    </row>
    <row r="21" spans="1:12" x14ac:dyDescent="0.25">
      <c r="A21" s="12" t="s">
        <v>63</v>
      </c>
      <c r="B21" s="12" t="s">
        <v>79</v>
      </c>
      <c r="C21" s="13">
        <v>12073.844032420026</v>
      </c>
      <c r="D21" s="13">
        <v>17245.138891946513</v>
      </c>
      <c r="E21" s="13">
        <v>22783.343005098723</v>
      </c>
      <c r="F21" s="13">
        <v>28627.179036150013</v>
      </c>
      <c r="G21" s="13">
        <v>33183.532077438089</v>
      </c>
      <c r="H21" s="13">
        <v>37919.11806945032</v>
      </c>
      <c r="I21" s="13">
        <v>43795.60154103575</v>
      </c>
      <c r="J21" s="13">
        <v>49762.618712871837</v>
      </c>
      <c r="K21" s="13">
        <v>56524.290135022427</v>
      </c>
      <c r="L21" s="13">
        <v>64089.47972126268</v>
      </c>
    </row>
    <row r="22" spans="1:12" x14ac:dyDescent="0.25">
      <c r="A22" s="12" t="s">
        <v>64</v>
      </c>
      <c r="B22" s="12" t="s">
        <v>66</v>
      </c>
      <c r="C22" s="13">
        <v>2689.6774842306354</v>
      </c>
      <c r="D22" s="13">
        <v>4331.8573320700834</v>
      </c>
      <c r="E22" s="13">
        <v>7111.0503622596216</v>
      </c>
      <c r="F22" s="13">
        <v>10268.551722021833</v>
      </c>
      <c r="G22" s="13">
        <v>13269.090043218956</v>
      </c>
      <c r="H22" s="13">
        <v>16131.594978774729</v>
      </c>
      <c r="I22" s="13">
        <v>19272.00174002934</v>
      </c>
      <c r="J22" s="13">
        <v>22740.663477869071</v>
      </c>
      <c r="K22" s="13">
        <v>26774.303950797184</v>
      </c>
      <c r="L22" s="13">
        <v>31463.907095606039</v>
      </c>
    </row>
    <row r="23" spans="1:12" x14ac:dyDescent="0.25">
      <c r="A23" s="12" t="s">
        <v>64</v>
      </c>
      <c r="B23" s="12" t="s">
        <v>76</v>
      </c>
      <c r="C23" s="13">
        <v>4936.5465865378874</v>
      </c>
      <c r="D23" s="13">
        <v>6292.8578581156453</v>
      </c>
      <c r="E23" s="13">
        <v>8430.251239895877</v>
      </c>
      <c r="F23" s="13">
        <v>11627.738152482107</v>
      </c>
      <c r="G23" s="13">
        <v>15459.757457942324</v>
      </c>
      <c r="H23" s="13">
        <v>19856.547641807021</v>
      </c>
      <c r="I23" s="13">
        <v>24865.723895403084</v>
      </c>
      <c r="J23" s="13">
        <v>30586.632241517887</v>
      </c>
      <c r="K23" s="13">
        <v>37394.601069552504</v>
      </c>
      <c r="L23" s="13">
        <v>45552.653636472169</v>
      </c>
    </row>
    <row r="24" spans="1:12" x14ac:dyDescent="0.25">
      <c r="A24" s="12" t="s">
        <v>64</v>
      </c>
      <c r="B24" s="12" t="s">
        <v>77</v>
      </c>
      <c r="C24" s="13">
        <v>1174.8628239100901</v>
      </c>
      <c r="D24" s="13">
        <v>1396.2495892647826</v>
      </c>
      <c r="E24" s="13">
        <v>1890.9322164638236</v>
      </c>
      <c r="F24" s="13">
        <v>2664.0539630305943</v>
      </c>
      <c r="G24" s="13">
        <v>3618.5836038583552</v>
      </c>
      <c r="H24" s="13">
        <v>4742.631859791326</v>
      </c>
      <c r="I24" s="13">
        <v>6108.7018055472981</v>
      </c>
      <c r="J24" s="13">
        <v>7703.7690820118441</v>
      </c>
      <c r="K24" s="13">
        <v>9587.0744007228332</v>
      </c>
      <c r="L24" s="13">
        <v>11714.509452364571</v>
      </c>
    </row>
    <row r="25" spans="1:12" x14ac:dyDescent="0.25">
      <c r="A25" s="12" t="s">
        <v>64</v>
      </c>
      <c r="B25" s="12" t="s">
        <v>78</v>
      </c>
      <c r="C25" s="13">
        <v>9378.3831985820143</v>
      </c>
      <c r="D25" s="13">
        <v>10793.919769102095</v>
      </c>
      <c r="E25" s="13">
        <v>12794.691653335783</v>
      </c>
      <c r="F25" s="13">
        <v>15153.980358966568</v>
      </c>
      <c r="G25" s="13">
        <v>17426.341240041515</v>
      </c>
      <c r="H25" s="13">
        <v>19846.620673782691</v>
      </c>
      <c r="I25" s="13">
        <v>22773.777560677827</v>
      </c>
      <c r="J25" s="13">
        <v>26052.718235914952</v>
      </c>
      <c r="K25" s="13">
        <v>29778.072604235767</v>
      </c>
      <c r="L25" s="13">
        <v>34033.63335804188</v>
      </c>
    </row>
    <row r="26" spans="1:12" x14ac:dyDescent="0.25">
      <c r="A26" s="12" t="s">
        <v>64</v>
      </c>
      <c r="B26" s="12" t="s">
        <v>79</v>
      </c>
      <c r="C26" s="13">
        <v>12079.719713814375</v>
      </c>
      <c r="D26" s="13">
        <v>17474.113712374583</v>
      </c>
      <c r="E26" s="13">
        <v>25571.033507119657</v>
      </c>
      <c r="F26" s="13">
        <v>35321.040700852951</v>
      </c>
      <c r="G26" s="13">
        <v>43252.906863079406</v>
      </c>
      <c r="H26" s="13">
        <v>50994.555519344038</v>
      </c>
      <c r="I26" s="13">
        <v>60616.414925373138</v>
      </c>
      <c r="J26" s="13">
        <v>70878.880000854391</v>
      </c>
      <c r="K26" s="13">
        <v>83001.695310224299</v>
      </c>
      <c r="L26" s="13">
        <v>97952.063340965804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CoverSheet</vt:lpstr>
      <vt:lpstr>SSP_pop</vt:lpstr>
      <vt:lpstr>SSP_pop_age</vt:lpstr>
      <vt:lpstr>SSP_pop_R32</vt:lpstr>
      <vt:lpstr>SSP_GDP</vt:lpstr>
      <vt:lpstr>SSP_elec</vt:lpstr>
      <vt:lpstr>SSP_elec_capacity</vt:lpstr>
      <vt:lpstr>SSP_trans_pkm</vt:lpstr>
      <vt:lpstr>SSP_trans_tkm</vt:lpstr>
      <vt:lpstr>BC</vt:lpstr>
      <vt:lpstr>Trans_veh_VKM</vt:lpstr>
      <vt:lpstr>Trans_veh_OR</vt:lpstr>
      <vt:lpstr>Trans_freigth</vt:lpstr>
      <vt:lpstr>Trans_oth</vt:lpstr>
      <vt:lpstr>CD</vt:lpstr>
      <vt:lpstr>ME</vt:lpstr>
      <vt:lpstr>PC_can</vt:lpstr>
      <vt:lpstr>PC_oth</vt:lpstr>
      <vt:lpstr>Alloys</vt:lpstr>
      <vt:lpstr>BC_res_m2</vt:lpstr>
      <vt:lpstr>BC_com_para</vt:lpstr>
      <vt:lpstr>Trans_auto_veh</vt:lpstr>
      <vt:lpstr>Trans_auto_size</vt:lpstr>
      <vt:lpstr>Trans_auto_type</vt:lpstr>
      <vt:lpstr>Trans_freight_para</vt:lpstr>
      <vt:lpstr>Trans_other_para</vt:lpstr>
      <vt:lpstr>EE_dist_para</vt:lpstr>
      <vt:lpstr>CD_para</vt:lpstr>
      <vt:lpstr>ME_para</vt:lpstr>
      <vt:lpstr>PC_para</vt:lpstr>
      <vt:lpstr>Alu_content</vt:lpstr>
      <vt:lpstr>Lifetime</vt:lpstr>
      <vt:lpstr>Alloys_sector</vt:lpstr>
      <vt:lpstr>Element_alloys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Jim (L&amp;W, Black Mountain)</dc:creator>
  <cp:lastModifiedBy>Julien Pedneault</cp:lastModifiedBy>
  <dcterms:created xsi:type="dcterms:W3CDTF">2016-04-15T00:06:52Z</dcterms:created>
  <dcterms:modified xsi:type="dcterms:W3CDTF">2021-09-08T08:11:48Z</dcterms:modified>
</cp:coreProperties>
</file>