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4861" documentId="11_F25DC773A252ABEACE02EC51F3D97CAC5BDE58A2" xr6:coauthVersionLast="44" xr6:coauthVersionMax="44" xr10:uidLastSave="{C1F8B109-9869-4127-A2DB-772DDA37E6BB}"/>
  <bookViews>
    <workbookView xWindow="-120" yWindow="-120" windowWidth="25440" windowHeight="15390" tabRatio="985" firstSheet="5" activeTab="9" xr2:uid="{00000000-000D-0000-FFFF-FFFF00000000}"/>
  </bookViews>
  <sheets>
    <sheet name="Intro" sheetId="15" r:id="rId1"/>
    <sheet name="Data_elec_int" sheetId="16" r:id="rId2"/>
    <sheet name="Data_D_in" sheetId="5" r:id="rId3"/>
    <sheet name="Data_a" sheetId="12" r:id="rId4"/>
    <sheet name="Data_Prod" sheetId="24" r:id="rId5"/>
    <sheet name="a" sheetId="2" r:id="rId6"/>
    <sheet name="d_elec" sheetId="3" r:id="rId7"/>
    <sheet name="d_in" sheetId="7" r:id="rId8"/>
    <sheet name="elec_int_in" sheetId="10" r:id="rId9"/>
    <sheet name="elec_int_pb" sheetId="11" r:id="rId10"/>
    <sheet name="impacts" sheetId="1" r:id="rId11"/>
    <sheet name="impacts_elec_SSP" sheetId="26" r:id="rId12"/>
    <sheet name="prod" sheetId="13" r:id="rId13"/>
    <sheet name="prod_geo_bl" sheetId="9" r:id="rId14"/>
    <sheet name="prod_geo_sag1" sheetId="18" r:id="rId15"/>
    <sheet name="prod_geo_sag2" sheetId="19" r:id="rId16"/>
    <sheet name="prod_geo_sag3" sheetId="20" r:id="rId17"/>
    <sheet name="prod_geo_sag4" sheetId="22" r:id="rId18"/>
    <sheet name="prod_geo_sag5" sheetId="21" r:id="rId19"/>
    <sheet name="Inert_anode" sheetId="23" r:id="rId20"/>
    <sheet name="Electricity" sheetId="25" r:id="rId21"/>
  </sheets>
  <externalReferences>
    <externalReference r:id="rId22"/>
    <externalReference r:id="rId23"/>
  </externalReferences>
  <definedNames>
    <definedName name="_xlnm._FilterDatabase" localSheetId="6" hidden="1">d_elec!$A$1:$O$1431</definedName>
    <definedName name="_xlnm._FilterDatabase" localSheetId="20" hidden="1">Electricity!$B$3:$L$27</definedName>
    <definedName name="_xlnm._FilterDatabase" localSheetId="11" hidden="1">impacts_elec_SSP!$A$1:$D$61</definedName>
    <definedName name="Const_a">[1]Proj_W!$G$2</definedName>
    <definedName name="Const_b">[1]Proj_W!$G$3</definedName>
    <definedName name="Const_c">[1]Proj_W!$G$4</definedName>
    <definedName name="Const_d">[1]Proj_W!$G$5</definedName>
    <definedName name="Const_h">[1]Proj_W!$G$9</definedName>
    <definedName name="solver_adj" localSheetId="1" hidden="1">Data_elec_int!$O$7:$O$8,Data_elec_int!$O$10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Data_elec_int!$L$19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xValues">OFFSET([1]Proj_W!$A$2,0,0,COUNT([1]Proj_W!$A$1:$A$65551),1)</definedName>
    <definedName name="yDelta">OFFSET(xValues,0,3)</definedName>
    <definedName name="yhat">OFFSET(xValues,0,2)</definedName>
    <definedName name="yValues">OFFSET(xValues,0,1)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2" i="25" l="1"/>
  <c r="X4" i="25"/>
  <c r="Y4" i="25"/>
  <c r="Z4" i="25"/>
  <c r="AA4" i="25"/>
  <c r="AB4" i="25"/>
  <c r="AC4" i="25"/>
  <c r="AD4" i="25"/>
  <c r="AE4" i="25"/>
  <c r="AF4" i="25"/>
  <c r="X5" i="25"/>
  <c r="Y5" i="25"/>
  <c r="Z5" i="25"/>
  <c r="AA5" i="25"/>
  <c r="AB5" i="25"/>
  <c r="AC5" i="25"/>
  <c r="AD5" i="25"/>
  <c r="AE5" i="25"/>
  <c r="AF5" i="25"/>
  <c r="X6" i="25"/>
  <c r="Y6" i="25"/>
  <c r="Z6" i="25"/>
  <c r="AA6" i="25"/>
  <c r="AB6" i="25"/>
  <c r="AC6" i="25"/>
  <c r="AD6" i="25"/>
  <c r="AE6" i="25"/>
  <c r="AF6" i="25"/>
  <c r="X7" i="25"/>
  <c r="Y7" i="25"/>
  <c r="Z7" i="25"/>
  <c r="AA7" i="25"/>
  <c r="AB7" i="25"/>
  <c r="AC7" i="25"/>
  <c r="AD7" i="25"/>
  <c r="AE7" i="25"/>
  <c r="AF7" i="25"/>
  <c r="X8" i="25"/>
  <c r="Y8" i="25"/>
  <c r="Z8" i="25"/>
  <c r="AA8" i="25"/>
  <c r="AB8" i="25"/>
  <c r="AC8" i="25"/>
  <c r="AD8" i="25"/>
  <c r="AE8" i="25"/>
  <c r="AF8" i="25"/>
  <c r="X9" i="25"/>
  <c r="Y9" i="25"/>
  <c r="Z9" i="25"/>
  <c r="AA9" i="25"/>
  <c r="AB9" i="25"/>
  <c r="AC9" i="25"/>
  <c r="AD9" i="25"/>
  <c r="AE9" i="25"/>
  <c r="AF9" i="25"/>
  <c r="X10" i="25"/>
  <c r="Y10" i="25"/>
  <c r="Z10" i="25"/>
  <c r="AA10" i="25"/>
  <c r="AB10" i="25"/>
  <c r="AC10" i="25"/>
  <c r="AD10" i="25"/>
  <c r="AE10" i="25"/>
  <c r="AF10" i="25"/>
  <c r="X11" i="25"/>
  <c r="Y11" i="25"/>
  <c r="Z11" i="25"/>
  <c r="AA11" i="25"/>
  <c r="AB11" i="25"/>
  <c r="AC11" i="25"/>
  <c r="AD11" i="25"/>
  <c r="AE11" i="25"/>
  <c r="AF11" i="25"/>
  <c r="X12" i="25"/>
  <c r="Z12" i="25"/>
  <c r="AA12" i="25"/>
  <c r="AB12" i="25"/>
  <c r="AC12" i="25"/>
  <c r="AD12" i="25"/>
  <c r="AE12" i="25"/>
  <c r="AF12" i="25"/>
  <c r="X13" i="25"/>
  <c r="Y13" i="25"/>
  <c r="Z13" i="25"/>
  <c r="AA13" i="25"/>
  <c r="AB13" i="25"/>
  <c r="AC13" i="25"/>
  <c r="AD13" i="25"/>
  <c r="AE13" i="25"/>
  <c r="AF13" i="25"/>
  <c r="X14" i="25"/>
  <c r="Y14" i="25"/>
  <c r="Z14" i="25"/>
  <c r="AA14" i="25"/>
  <c r="AB14" i="25"/>
  <c r="AC14" i="25"/>
  <c r="AD14" i="25"/>
  <c r="AE14" i="25"/>
  <c r="AF14" i="25"/>
  <c r="X15" i="25"/>
  <c r="Y15" i="25"/>
  <c r="Z15" i="25"/>
  <c r="AA15" i="25"/>
  <c r="AB15" i="25"/>
  <c r="AC15" i="25"/>
  <c r="AD15" i="25"/>
  <c r="AE15" i="25"/>
  <c r="AF15" i="25"/>
  <c r="X16" i="25"/>
  <c r="Y16" i="25"/>
  <c r="Z16" i="25"/>
  <c r="AA16" i="25"/>
  <c r="AB16" i="25"/>
  <c r="AC16" i="25"/>
  <c r="AD16" i="25"/>
  <c r="AE16" i="25"/>
  <c r="AF16" i="25"/>
  <c r="X17" i="25"/>
  <c r="Y17" i="25"/>
  <c r="Z17" i="25"/>
  <c r="AA17" i="25"/>
  <c r="AB17" i="25"/>
  <c r="AC17" i="25"/>
  <c r="AD17" i="25"/>
  <c r="AE17" i="25"/>
  <c r="AF17" i="25"/>
  <c r="X18" i="25"/>
  <c r="Y18" i="25"/>
  <c r="Z18" i="25"/>
  <c r="AA18" i="25"/>
  <c r="AB18" i="25"/>
  <c r="AC18" i="25"/>
  <c r="AD18" i="25"/>
  <c r="AE18" i="25"/>
  <c r="AF18" i="25"/>
  <c r="X19" i="25"/>
  <c r="Y19" i="25"/>
  <c r="Z19" i="25"/>
  <c r="AA19" i="25"/>
  <c r="AB19" i="25"/>
  <c r="AC19" i="25"/>
  <c r="AD19" i="25"/>
  <c r="AE19" i="25"/>
  <c r="AF19" i="25"/>
  <c r="X20" i="25"/>
  <c r="Y20" i="25"/>
  <c r="Z20" i="25"/>
  <c r="AA20" i="25"/>
  <c r="AB20" i="25"/>
  <c r="AC20" i="25"/>
  <c r="AD20" i="25"/>
  <c r="AE20" i="25"/>
  <c r="AF20" i="25"/>
  <c r="X21" i="25"/>
  <c r="Y21" i="25"/>
  <c r="Z21" i="25"/>
  <c r="AA21" i="25"/>
  <c r="AB21" i="25"/>
  <c r="AC21" i="25"/>
  <c r="AD21" i="25"/>
  <c r="AE21" i="25"/>
  <c r="AF21" i="25"/>
  <c r="X22" i="25"/>
  <c r="Y22" i="25"/>
  <c r="Z22" i="25"/>
  <c r="AA22" i="25"/>
  <c r="AB22" i="25"/>
  <c r="AC22" i="25"/>
  <c r="AD22" i="25"/>
  <c r="AE22" i="25"/>
  <c r="AF22" i="25"/>
  <c r="X23" i="25"/>
  <c r="Y23" i="25"/>
  <c r="Z23" i="25"/>
  <c r="AA23" i="25"/>
  <c r="AB23" i="25"/>
  <c r="AC23" i="25"/>
  <c r="AD23" i="25"/>
  <c r="AE23" i="25"/>
  <c r="AF23" i="25"/>
  <c r="X24" i="25"/>
  <c r="Y24" i="25"/>
  <c r="Z24" i="25"/>
  <c r="AA24" i="25"/>
  <c r="AB24" i="25"/>
  <c r="AC24" i="25"/>
  <c r="AD24" i="25"/>
  <c r="AE24" i="25"/>
  <c r="AF24" i="25"/>
  <c r="X25" i="25"/>
  <c r="Y25" i="25"/>
  <c r="Z25" i="25"/>
  <c r="AA25" i="25"/>
  <c r="AB25" i="25"/>
  <c r="AC25" i="25"/>
  <c r="AD25" i="25"/>
  <c r="AE25" i="25"/>
  <c r="AF25" i="25"/>
  <c r="X26" i="25"/>
  <c r="Y26" i="25"/>
  <c r="Z26" i="25"/>
  <c r="AA26" i="25"/>
  <c r="AB26" i="25"/>
  <c r="AC26" i="25"/>
  <c r="AD26" i="25"/>
  <c r="AE26" i="25"/>
  <c r="AF26" i="25"/>
  <c r="X27" i="25"/>
  <c r="Y27" i="25"/>
  <c r="Z27" i="25"/>
  <c r="AA27" i="25"/>
  <c r="AB27" i="25"/>
  <c r="AC27" i="25"/>
  <c r="AD27" i="25"/>
  <c r="AE27" i="25"/>
  <c r="AF27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4" i="25"/>
  <c r="E2" i="26" l="1"/>
  <c r="S4" i="1" l="1"/>
  <c r="R4" i="1"/>
  <c r="Q4" i="1"/>
  <c r="P4" i="1"/>
  <c r="O4" i="1"/>
  <c r="M4" i="1"/>
  <c r="N4" i="1" s="1"/>
  <c r="L4" i="1"/>
  <c r="K4" i="1"/>
  <c r="I4" i="1"/>
  <c r="J4" i="1" s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K3" i="1"/>
  <c r="L3" i="1" s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M2" i="1"/>
  <c r="N2" i="1" s="1"/>
  <c r="L2" i="1"/>
  <c r="K2" i="1"/>
  <c r="I2" i="1"/>
  <c r="H2" i="1"/>
  <c r="G2" i="1"/>
  <c r="F2" i="1"/>
  <c r="E2" i="1"/>
  <c r="D2" i="1"/>
  <c r="C2" i="1"/>
  <c r="B2" i="1"/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G2" i="13" l="1"/>
  <c r="F2" i="13"/>
  <c r="E2" i="13"/>
  <c r="D2" i="13"/>
  <c r="C2" i="13"/>
  <c r="B2" i="13"/>
  <c r="C3" i="13"/>
  <c r="D3" i="13"/>
  <c r="D4" i="13" s="1"/>
  <c r="D5" i="13" s="1"/>
  <c r="D6" i="13" s="1"/>
  <c r="E3" i="13"/>
  <c r="E4" i="13" s="1"/>
  <c r="E5" i="13" s="1"/>
  <c r="E6" i="13" s="1"/>
  <c r="F3" i="13"/>
  <c r="F4" i="13" s="1"/>
  <c r="F5" i="13" s="1"/>
  <c r="F6" i="13" s="1"/>
  <c r="G3" i="13"/>
  <c r="G4" i="13" s="1"/>
  <c r="G5" i="13" s="1"/>
  <c r="G6" i="13" s="1"/>
  <c r="C4" i="13"/>
  <c r="C5" i="13" s="1"/>
  <c r="C6" i="13" s="1"/>
  <c r="B4" i="13"/>
  <c r="B5" i="13" s="1"/>
  <c r="B6" i="13" s="1"/>
  <c r="B3" i="13"/>
  <c r="D2" i="21"/>
  <c r="E2" i="21"/>
  <c r="F2" i="21"/>
  <c r="G2" i="21"/>
  <c r="H2" i="21"/>
  <c r="I2" i="21"/>
  <c r="J2" i="21"/>
  <c r="K2" i="21"/>
  <c r="L2" i="21"/>
  <c r="M2" i="21"/>
  <c r="D3" i="21"/>
  <c r="E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C3" i="21"/>
  <c r="C4" i="21"/>
  <c r="C5" i="21"/>
  <c r="C6" i="21"/>
  <c r="C2" i="21"/>
  <c r="D2" i="22"/>
  <c r="E2" i="22"/>
  <c r="F2" i="22"/>
  <c r="G2" i="22"/>
  <c r="H2" i="22"/>
  <c r="I2" i="22"/>
  <c r="J2" i="22"/>
  <c r="K2" i="22"/>
  <c r="L2" i="22"/>
  <c r="M2" i="22"/>
  <c r="D3" i="22"/>
  <c r="E3" i="22"/>
  <c r="F3" i="22"/>
  <c r="G3" i="22"/>
  <c r="H3" i="22"/>
  <c r="I3" i="22"/>
  <c r="J3" i="22"/>
  <c r="K3" i="22"/>
  <c r="L3" i="22"/>
  <c r="M3" i="22"/>
  <c r="D4" i="22"/>
  <c r="E4" i="22"/>
  <c r="F4" i="22"/>
  <c r="G4" i="22"/>
  <c r="H4" i="22"/>
  <c r="I4" i="22"/>
  <c r="J4" i="22"/>
  <c r="K4" i="22"/>
  <c r="L4" i="22"/>
  <c r="M4" i="22"/>
  <c r="D5" i="22"/>
  <c r="E5" i="22"/>
  <c r="F5" i="22"/>
  <c r="G5" i="22"/>
  <c r="H5" i="22"/>
  <c r="I5" i="22"/>
  <c r="J5" i="22"/>
  <c r="K5" i="22"/>
  <c r="L5" i="22"/>
  <c r="M5" i="22"/>
  <c r="D6" i="22"/>
  <c r="E6" i="22"/>
  <c r="F6" i="22"/>
  <c r="G6" i="22"/>
  <c r="H6" i="22"/>
  <c r="I6" i="22"/>
  <c r="J6" i="22"/>
  <c r="K6" i="22"/>
  <c r="L6" i="22"/>
  <c r="M6" i="22"/>
  <c r="C3" i="22"/>
  <c r="C4" i="22"/>
  <c r="C5" i="22"/>
  <c r="C6" i="22"/>
  <c r="C2" i="22"/>
  <c r="D2" i="20"/>
  <c r="E2" i="20"/>
  <c r="F2" i="20"/>
  <c r="G2" i="20"/>
  <c r="H2" i="20"/>
  <c r="I2" i="20"/>
  <c r="J2" i="20"/>
  <c r="K2" i="20"/>
  <c r="L2" i="20"/>
  <c r="M2" i="20"/>
  <c r="D3" i="20"/>
  <c r="E3" i="20"/>
  <c r="F3" i="20"/>
  <c r="G3" i="20"/>
  <c r="H3" i="20"/>
  <c r="I3" i="20"/>
  <c r="J3" i="20"/>
  <c r="K3" i="20"/>
  <c r="L3" i="20"/>
  <c r="M3" i="20"/>
  <c r="D4" i="20"/>
  <c r="E4" i="20"/>
  <c r="F4" i="20"/>
  <c r="G4" i="20"/>
  <c r="H4" i="20"/>
  <c r="I4" i="20"/>
  <c r="J4" i="20"/>
  <c r="K4" i="20"/>
  <c r="L4" i="20"/>
  <c r="M4" i="20"/>
  <c r="D5" i="20"/>
  <c r="E5" i="20"/>
  <c r="F5" i="20"/>
  <c r="G5" i="20"/>
  <c r="H5" i="20"/>
  <c r="I5" i="20"/>
  <c r="J5" i="20"/>
  <c r="K5" i="20"/>
  <c r="L5" i="20"/>
  <c r="M5" i="20"/>
  <c r="D6" i="20"/>
  <c r="E6" i="20"/>
  <c r="F6" i="20"/>
  <c r="G6" i="20"/>
  <c r="H6" i="20"/>
  <c r="I6" i="20"/>
  <c r="J6" i="20"/>
  <c r="K6" i="20"/>
  <c r="L6" i="20"/>
  <c r="M6" i="20"/>
  <c r="C3" i="20"/>
  <c r="C4" i="20"/>
  <c r="C5" i="20"/>
  <c r="C6" i="20"/>
  <c r="C2" i="20"/>
  <c r="D2" i="19"/>
  <c r="E2" i="19"/>
  <c r="F2" i="19"/>
  <c r="G2" i="19"/>
  <c r="H2" i="19"/>
  <c r="I2" i="19"/>
  <c r="J2" i="19"/>
  <c r="K2" i="19"/>
  <c r="L2" i="19"/>
  <c r="M2" i="19"/>
  <c r="D3" i="19"/>
  <c r="E3" i="19"/>
  <c r="F3" i="19"/>
  <c r="G3" i="19"/>
  <c r="H3" i="19"/>
  <c r="I3" i="19"/>
  <c r="J3" i="19"/>
  <c r="K3" i="19"/>
  <c r="L3" i="19"/>
  <c r="M3" i="19"/>
  <c r="D4" i="19"/>
  <c r="E4" i="19"/>
  <c r="F4" i="19"/>
  <c r="G4" i="19"/>
  <c r="H4" i="19"/>
  <c r="I4" i="19"/>
  <c r="J4" i="19"/>
  <c r="K4" i="19"/>
  <c r="L4" i="19"/>
  <c r="M4" i="19"/>
  <c r="D5" i="19"/>
  <c r="E5" i="19"/>
  <c r="F5" i="19"/>
  <c r="G5" i="19"/>
  <c r="H5" i="19"/>
  <c r="I5" i="19"/>
  <c r="J5" i="19"/>
  <c r="K5" i="19"/>
  <c r="L5" i="19"/>
  <c r="M5" i="19"/>
  <c r="D6" i="19"/>
  <c r="E6" i="19"/>
  <c r="F6" i="19"/>
  <c r="G6" i="19"/>
  <c r="H6" i="19"/>
  <c r="I6" i="19"/>
  <c r="J6" i="19"/>
  <c r="K6" i="19"/>
  <c r="L6" i="19"/>
  <c r="M6" i="19"/>
  <c r="C3" i="19"/>
  <c r="C4" i="19"/>
  <c r="C5" i="19"/>
  <c r="C6" i="19"/>
  <c r="C2" i="19"/>
  <c r="D2" i="18"/>
  <c r="E2" i="18"/>
  <c r="F2" i="18"/>
  <c r="G2" i="18"/>
  <c r="H2" i="18"/>
  <c r="I2" i="18"/>
  <c r="J2" i="18"/>
  <c r="K2" i="18"/>
  <c r="L2" i="18"/>
  <c r="M2" i="18"/>
  <c r="D3" i="18"/>
  <c r="E3" i="18"/>
  <c r="F3" i="18"/>
  <c r="G3" i="18"/>
  <c r="H3" i="18"/>
  <c r="I3" i="18"/>
  <c r="J3" i="18"/>
  <c r="K3" i="18"/>
  <c r="L3" i="18"/>
  <c r="M3" i="18"/>
  <c r="D4" i="18"/>
  <c r="E4" i="18"/>
  <c r="F4" i="18"/>
  <c r="G4" i="18"/>
  <c r="H4" i="18"/>
  <c r="I4" i="18"/>
  <c r="J4" i="18"/>
  <c r="K4" i="18"/>
  <c r="L4" i="18"/>
  <c r="M4" i="18"/>
  <c r="D5" i="18"/>
  <c r="E5" i="18"/>
  <c r="F5" i="18"/>
  <c r="G5" i="18"/>
  <c r="H5" i="18"/>
  <c r="I5" i="18"/>
  <c r="J5" i="18"/>
  <c r="K5" i="18"/>
  <c r="L5" i="18"/>
  <c r="M5" i="18"/>
  <c r="D6" i="18"/>
  <c r="E6" i="18"/>
  <c r="F6" i="18"/>
  <c r="G6" i="18"/>
  <c r="H6" i="18"/>
  <c r="I6" i="18"/>
  <c r="J6" i="18"/>
  <c r="K6" i="18"/>
  <c r="L6" i="18"/>
  <c r="M6" i="18"/>
  <c r="C3" i="18"/>
  <c r="C4" i="18"/>
  <c r="C5" i="18"/>
  <c r="C6" i="18"/>
  <c r="C2" i="18"/>
  <c r="D7" i="9"/>
  <c r="E7" i="9"/>
  <c r="F7" i="9"/>
  <c r="G7" i="9"/>
  <c r="G12" i="9" s="1"/>
  <c r="G17" i="9" s="1"/>
  <c r="G22" i="9" s="1"/>
  <c r="H7" i="9"/>
  <c r="I7" i="9"/>
  <c r="J7" i="9"/>
  <c r="K7" i="9"/>
  <c r="K12" i="9" s="1"/>
  <c r="K17" i="9" s="1"/>
  <c r="K22" i="9" s="1"/>
  <c r="L7" i="9"/>
  <c r="M7" i="9"/>
  <c r="D8" i="9"/>
  <c r="E8" i="9"/>
  <c r="E13" i="9" s="1"/>
  <c r="E18" i="9" s="1"/>
  <c r="E23" i="9" s="1"/>
  <c r="F8" i="9"/>
  <c r="G8" i="9"/>
  <c r="H8" i="9"/>
  <c r="I8" i="9"/>
  <c r="I13" i="9" s="1"/>
  <c r="I18" i="9" s="1"/>
  <c r="I23" i="9" s="1"/>
  <c r="J8" i="9"/>
  <c r="K8" i="9"/>
  <c r="L8" i="9"/>
  <c r="M8" i="9"/>
  <c r="M13" i="9" s="1"/>
  <c r="M18" i="9" s="1"/>
  <c r="M23" i="9" s="1"/>
  <c r="D9" i="9"/>
  <c r="E9" i="9"/>
  <c r="F9" i="9"/>
  <c r="G9" i="9"/>
  <c r="G14" i="9" s="1"/>
  <c r="G19" i="9" s="1"/>
  <c r="G24" i="9" s="1"/>
  <c r="H9" i="9"/>
  <c r="I9" i="9"/>
  <c r="J9" i="9"/>
  <c r="K9" i="9"/>
  <c r="K14" i="9" s="1"/>
  <c r="K19" i="9" s="1"/>
  <c r="K24" i="9" s="1"/>
  <c r="L9" i="9"/>
  <c r="M9" i="9"/>
  <c r="D10" i="9"/>
  <c r="E10" i="9"/>
  <c r="E15" i="9" s="1"/>
  <c r="E20" i="9" s="1"/>
  <c r="E25" i="9" s="1"/>
  <c r="F10" i="9"/>
  <c r="G10" i="9"/>
  <c r="H10" i="9"/>
  <c r="I10" i="9"/>
  <c r="I15" i="9" s="1"/>
  <c r="I20" i="9" s="1"/>
  <c r="I25" i="9" s="1"/>
  <c r="J10" i="9"/>
  <c r="K10" i="9"/>
  <c r="L10" i="9"/>
  <c r="M10" i="9"/>
  <c r="M15" i="9" s="1"/>
  <c r="M20" i="9" s="1"/>
  <c r="M25" i="9" s="1"/>
  <c r="D11" i="9"/>
  <c r="E11" i="9"/>
  <c r="F11" i="9"/>
  <c r="G11" i="9"/>
  <c r="G16" i="9" s="1"/>
  <c r="G21" i="9" s="1"/>
  <c r="G26" i="9" s="1"/>
  <c r="H11" i="9"/>
  <c r="I11" i="9"/>
  <c r="J11" i="9"/>
  <c r="K11" i="9"/>
  <c r="K16" i="9" s="1"/>
  <c r="K21" i="9" s="1"/>
  <c r="K26" i="9" s="1"/>
  <c r="L11" i="9"/>
  <c r="M11" i="9"/>
  <c r="D12" i="9"/>
  <c r="E12" i="9"/>
  <c r="E17" i="9" s="1"/>
  <c r="E22" i="9" s="1"/>
  <c r="F12" i="9"/>
  <c r="H12" i="9"/>
  <c r="I12" i="9"/>
  <c r="I17" i="9" s="1"/>
  <c r="I22" i="9" s="1"/>
  <c r="J12" i="9"/>
  <c r="L12" i="9"/>
  <c r="M12" i="9"/>
  <c r="M17" i="9" s="1"/>
  <c r="M22" i="9" s="1"/>
  <c r="D13" i="9"/>
  <c r="F13" i="9"/>
  <c r="G13" i="9"/>
  <c r="G18" i="9" s="1"/>
  <c r="G23" i="9" s="1"/>
  <c r="H13" i="9"/>
  <c r="J13" i="9"/>
  <c r="K13" i="9"/>
  <c r="K18" i="9" s="1"/>
  <c r="K23" i="9" s="1"/>
  <c r="L13" i="9"/>
  <c r="D14" i="9"/>
  <c r="E14" i="9"/>
  <c r="E19" i="9" s="1"/>
  <c r="E24" i="9" s="1"/>
  <c r="F14" i="9"/>
  <c r="H14" i="9"/>
  <c r="I14" i="9"/>
  <c r="I19" i="9" s="1"/>
  <c r="I24" i="9" s="1"/>
  <c r="J14" i="9"/>
  <c r="L14" i="9"/>
  <c r="M14" i="9"/>
  <c r="M19" i="9" s="1"/>
  <c r="M24" i="9" s="1"/>
  <c r="D15" i="9"/>
  <c r="F15" i="9"/>
  <c r="G15" i="9"/>
  <c r="G20" i="9" s="1"/>
  <c r="G25" i="9" s="1"/>
  <c r="H15" i="9"/>
  <c r="J15" i="9"/>
  <c r="K15" i="9"/>
  <c r="K20" i="9" s="1"/>
  <c r="K25" i="9" s="1"/>
  <c r="L15" i="9"/>
  <c r="D16" i="9"/>
  <c r="E16" i="9"/>
  <c r="E21" i="9" s="1"/>
  <c r="E26" i="9" s="1"/>
  <c r="F16" i="9"/>
  <c r="H16" i="9"/>
  <c r="I16" i="9"/>
  <c r="I21" i="9" s="1"/>
  <c r="I26" i="9" s="1"/>
  <c r="J16" i="9"/>
  <c r="L16" i="9"/>
  <c r="M16" i="9"/>
  <c r="M21" i="9" s="1"/>
  <c r="M26" i="9" s="1"/>
  <c r="D17" i="9"/>
  <c r="F17" i="9"/>
  <c r="H17" i="9"/>
  <c r="J17" i="9"/>
  <c r="L17" i="9"/>
  <c r="D18" i="9"/>
  <c r="F18" i="9"/>
  <c r="H18" i="9"/>
  <c r="J18" i="9"/>
  <c r="L18" i="9"/>
  <c r="D19" i="9"/>
  <c r="F19" i="9"/>
  <c r="H19" i="9"/>
  <c r="J19" i="9"/>
  <c r="L19" i="9"/>
  <c r="D20" i="9"/>
  <c r="F20" i="9"/>
  <c r="H20" i="9"/>
  <c r="J20" i="9"/>
  <c r="L20" i="9"/>
  <c r="D21" i="9"/>
  <c r="F21" i="9"/>
  <c r="H21" i="9"/>
  <c r="J21" i="9"/>
  <c r="L21" i="9"/>
  <c r="D22" i="9"/>
  <c r="F22" i="9"/>
  <c r="H22" i="9"/>
  <c r="J22" i="9"/>
  <c r="L22" i="9"/>
  <c r="D23" i="9"/>
  <c r="F23" i="9"/>
  <c r="H23" i="9"/>
  <c r="J23" i="9"/>
  <c r="L23" i="9"/>
  <c r="D24" i="9"/>
  <c r="F24" i="9"/>
  <c r="H24" i="9"/>
  <c r="J24" i="9"/>
  <c r="L24" i="9"/>
  <c r="D25" i="9"/>
  <c r="F25" i="9"/>
  <c r="H25" i="9"/>
  <c r="J25" i="9"/>
  <c r="L25" i="9"/>
  <c r="D26" i="9"/>
  <c r="F26" i="9"/>
  <c r="H26" i="9"/>
  <c r="J26" i="9"/>
  <c r="L26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7" i="9"/>
  <c r="C3" i="9"/>
  <c r="D3" i="9"/>
  <c r="E3" i="9"/>
  <c r="F3" i="9"/>
  <c r="G3" i="9"/>
  <c r="H3" i="9"/>
  <c r="I3" i="9"/>
  <c r="J3" i="9"/>
  <c r="K3" i="9"/>
  <c r="L3" i="9"/>
  <c r="M3" i="9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D2" i="9"/>
  <c r="E2" i="9"/>
  <c r="F2" i="9"/>
  <c r="G2" i="9"/>
  <c r="H2" i="9"/>
  <c r="I2" i="9"/>
  <c r="J2" i="9"/>
  <c r="K2" i="9"/>
  <c r="L2" i="9"/>
  <c r="M2" i="9"/>
  <c r="C2" i="9"/>
  <c r="Y6" i="24"/>
  <c r="X6" i="24"/>
  <c r="AB15" i="24"/>
  <c r="AC15" i="24"/>
  <c r="AB16" i="24"/>
  <c r="AC16" i="24"/>
  <c r="AB17" i="24"/>
  <c r="AC17" i="24"/>
  <c r="AD15" i="24"/>
  <c r="AD16" i="24"/>
  <c r="AD17" i="24"/>
  <c r="AA17" i="24"/>
  <c r="AA16" i="24"/>
  <c r="AA15" i="24"/>
  <c r="AB14" i="24"/>
  <c r="AC14" i="24"/>
  <c r="AA14" i="24"/>
  <c r="AB13" i="24"/>
  <c r="AC13" i="24"/>
  <c r="AA13" i="24"/>
  <c r="T55" i="24"/>
  <c r="S55" i="24"/>
  <c r="R55" i="24"/>
  <c r="S33" i="24"/>
  <c r="T33" i="24"/>
  <c r="R33" i="24"/>
  <c r="S29" i="24"/>
  <c r="T29" i="24" s="1"/>
  <c r="R29" i="24"/>
  <c r="Q50" i="24"/>
  <c r="Q49" i="24" s="1"/>
  <c r="R49" i="24" s="1"/>
  <c r="Q48" i="24"/>
  <c r="Q47" i="24" s="1"/>
  <c r="R47" i="24" s="1"/>
  <c r="Q46" i="24"/>
  <c r="Q45" i="24" s="1"/>
  <c r="R45" i="24" s="1"/>
  <c r="Q44" i="24"/>
  <c r="Q43" i="24" s="1"/>
  <c r="R43" i="24" s="1"/>
  <c r="Q42" i="24"/>
  <c r="Q41" i="24" s="1"/>
  <c r="R41" i="24" s="1"/>
  <c r="T39" i="24"/>
  <c r="S39" i="24"/>
  <c r="R39" i="24"/>
  <c r="Q39" i="24"/>
  <c r="R17" i="24"/>
  <c r="S21" i="24"/>
  <c r="R21" i="24"/>
  <c r="R19" i="24"/>
  <c r="S17" i="24"/>
  <c r="R18" i="24"/>
  <c r="T13" i="24"/>
  <c r="S13" i="24"/>
  <c r="R13" i="24"/>
  <c r="T7" i="24"/>
  <c r="S7" i="24"/>
  <c r="R7" i="24"/>
  <c r="T9" i="24"/>
  <c r="S9" i="24"/>
  <c r="R9" i="24"/>
  <c r="S11" i="24"/>
  <c r="T11" i="24"/>
  <c r="R11" i="24"/>
  <c r="S14" i="24"/>
  <c r="T14" i="24" s="1"/>
  <c r="R14" i="24"/>
  <c r="S12" i="24"/>
  <c r="T12" i="24" s="1"/>
  <c r="R12" i="24"/>
  <c r="S10" i="24"/>
  <c r="T10" i="24"/>
  <c r="R10" i="24"/>
  <c r="S8" i="24"/>
  <c r="T8" i="24"/>
  <c r="R8" i="24"/>
  <c r="S5" i="24"/>
  <c r="T5" i="24"/>
  <c r="R5" i="24"/>
  <c r="S6" i="24"/>
  <c r="T6" i="24" s="1"/>
  <c r="R6" i="24"/>
  <c r="S63" i="24"/>
  <c r="R63" i="24"/>
  <c r="Q63" i="24"/>
  <c r="S51" i="24"/>
  <c r="R51" i="24"/>
  <c r="Q51" i="24"/>
  <c r="S27" i="24"/>
  <c r="R27" i="24"/>
  <c r="Q27" i="24"/>
  <c r="S15" i="24"/>
  <c r="R15" i="24"/>
  <c r="Q15" i="24"/>
  <c r="S3" i="24"/>
  <c r="R3" i="24"/>
  <c r="Q3" i="24"/>
  <c r="L39" i="24"/>
  <c r="L40" i="24" s="1"/>
  <c r="L41" i="24" s="1"/>
  <c r="L42" i="24" s="1"/>
  <c r="L43" i="24" s="1"/>
  <c r="L44" i="24" s="1"/>
  <c r="L45" i="24" s="1"/>
  <c r="L46" i="24" s="1"/>
  <c r="L47" i="24" s="1"/>
  <c r="L48" i="24" s="1"/>
  <c r="T63" i="24" s="1"/>
  <c r="Q52" i="24"/>
  <c r="Q64" i="24" s="1"/>
  <c r="H16" i="24"/>
  <c r="F16" i="24"/>
  <c r="D16" i="24"/>
  <c r="H13" i="24"/>
  <c r="F13" i="24"/>
  <c r="D13" i="24"/>
  <c r="H11" i="24"/>
  <c r="F11" i="24"/>
  <c r="D11" i="24"/>
  <c r="H8" i="24"/>
  <c r="F8" i="24"/>
  <c r="D8" i="24"/>
  <c r="H6" i="24"/>
  <c r="F6" i="24"/>
  <c r="D6" i="24"/>
  <c r="AC2" i="24"/>
  <c r="AD2" i="24" s="1"/>
  <c r="AE2" i="24" s="1"/>
  <c r="AF2" i="24" s="1"/>
  <c r="AG2" i="24" s="1"/>
  <c r="AH2" i="24" s="1"/>
  <c r="T34" i="24" l="1"/>
  <c r="S34" i="24"/>
  <c r="R34" i="24"/>
  <c r="S43" i="24"/>
  <c r="R44" i="24"/>
  <c r="S45" i="24"/>
  <c r="R46" i="24"/>
  <c r="S47" i="24"/>
  <c r="R48" i="24"/>
  <c r="S41" i="24"/>
  <c r="R42" i="24"/>
  <c r="S49" i="24"/>
  <c r="R50" i="24"/>
  <c r="T3" i="24"/>
  <c r="T15" i="24"/>
  <c r="T27" i="24"/>
  <c r="T51" i="24"/>
  <c r="H17" i="24"/>
  <c r="I16" i="24" s="1"/>
  <c r="Q6" i="24" s="1"/>
  <c r="D17" i="24"/>
  <c r="E16" i="24" s="1"/>
  <c r="X3" i="24" s="1"/>
  <c r="X8" i="24" s="1"/>
  <c r="X13" i="24" s="1"/>
  <c r="X18" i="24" s="1"/>
  <c r="X23" i="24" s="1"/>
  <c r="X28" i="24" s="1"/>
  <c r="F17" i="24"/>
  <c r="G6" i="24" s="1"/>
  <c r="F4" i="23"/>
  <c r="F5" i="23"/>
  <c r="J6" i="23" s="1"/>
  <c r="F6" i="23"/>
  <c r="F7" i="23"/>
  <c r="J8" i="23" s="1"/>
  <c r="F8" i="23"/>
  <c r="F3" i="23"/>
  <c r="J4" i="23" s="1"/>
  <c r="T41" i="24" l="1"/>
  <c r="T42" i="24" s="1"/>
  <c r="S42" i="24"/>
  <c r="T45" i="24"/>
  <c r="T46" i="24" s="1"/>
  <c r="S46" i="24"/>
  <c r="T49" i="24"/>
  <c r="T50" i="24" s="1"/>
  <c r="S50" i="24"/>
  <c r="T47" i="24"/>
  <c r="T48" i="24" s="1"/>
  <c r="S48" i="24"/>
  <c r="T43" i="24"/>
  <c r="T44" i="24" s="1"/>
  <c r="S44" i="24"/>
  <c r="Q30" i="24"/>
  <c r="Q29" i="24" s="1"/>
  <c r="R30" i="24" s="1"/>
  <c r="Q5" i="24"/>
  <c r="E11" i="24"/>
  <c r="X5" i="24" s="1"/>
  <c r="X10" i="24" s="1"/>
  <c r="X15" i="24" s="1"/>
  <c r="X20" i="24" s="1"/>
  <c r="X25" i="24" s="1"/>
  <c r="X30" i="24" s="1"/>
  <c r="E13" i="24"/>
  <c r="X7" i="24" s="1"/>
  <c r="X12" i="24" s="1"/>
  <c r="X17" i="24" s="1"/>
  <c r="X22" i="24" s="1"/>
  <c r="X27" i="24" s="1"/>
  <c r="X32" i="24" s="1"/>
  <c r="Q18" i="24"/>
  <c r="AG3" i="24"/>
  <c r="AC3" i="24"/>
  <c r="AD3" i="24"/>
  <c r="AF3" i="24"/>
  <c r="AB3" i="24"/>
  <c r="AE3" i="24"/>
  <c r="AH3" i="24"/>
  <c r="AA3" i="24"/>
  <c r="Z3" i="24"/>
  <c r="Z8" i="24" s="1"/>
  <c r="Z13" i="24" s="1"/>
  <c r="Z18" i="24" s="1"/>
  <c r="Z23" i="24" s="1"/>
  <c r="Z28" i="24" s="1"/>
  <c r="Y11" i="24"/>
  <c r="Y16" i="24" s="1"/>
  <c r="Y21" i="24" s="1"/>
  <c r="Y26" i="24" s="1"/>
  <c r="Y31" i="24" s="1"/>
  <c r="G13" i="24"/>
  <c r="Y7" i="24" s="1"/>
  <c r="Y12" i="24" s="1"/>
  <c r="Y17" i="24" s="1"/>
  <c r="Y22" i="24" s="1"/>
  <c r="Y27" i="24" s="1"/>
  <c r="Y32" i="24" s="1"/>
  <c r="G16" i="24"/>
  <c r="Y3" i="24" s="1"/>
  <c r="Y8" i="24" s="1"/>
  <c r="Y13" i="24" s="1"/>
  <c r="Y18" i="24" s="1"/>
  <c r="Y23" i="24" s="1"/>
  <c r="Y28" i="24" s="1"/>
  <c r="I8" i="24"/>
  <c r="I13" i="24"/>
  <c r="G11" i="24"/>
  <c r="Y5" i="24" s="1"/>
  <c r="Y10" i="24" s="1"/>
  <c r="Y15" i="24" s="1"/>
  <c r="Y20" i="24" s="1"/>
  <c r="Y25" i="24" s="1"/>
  <c r="Y30" i="24" s="1"/>
  <c r="E6" i="24"/>
  <c r="I11" i="24"/>
  <c r="E8" i="24"/>
  <c r="X4" i="24" s="1"/>
  <c r="X9" i="24" s="1"/>
  <c r="X14" i="24" s="1"/>
  <c r="X19" i="24" s="1"/>
  <c r="X24" i="24" s="1"/>
  <c r="X29" i="24" s="1"/>
  <c r="G8" i="24"/>
  <c r="Y4" i="24" s="1"/>
  <c r="Y9" i="24" s="1"/>
  <c r="Y14" i="24" s="1"/>
  <c r="Y19" i="24" s="1"/>
  <c r="Y24" i="24" s="1"/>
  <c r="Y29" i="24" s="1"/>
  <c r="I6" i="24"/>
  <c r="J3" i="23"/>
  <c r="J5" i="23"/>
  <c r="J7" i="23"/>
  <c r="K3" i="23"/>
  <c r="K5" i="23"/>
  <c r="K7" i="23"/>
  <c r="K4" i="23"/>
  <c r="K6" i="23"/>
  <c r="K8" i="23"/>
  <c r="Q38" i="24" l="1"/>
  <c r="Q37" i="24" s="1"/>
  <c r="R37" i="24" s="1"/>
  <c r="S37" i="24" s="1"/>
  <c r="Q14" i="24"/>
  <c r="Q13" i="24" s="1"/>
  <c r="Q36" i="24"/>
  <c r="Q35" i="24" s="1"/>
  <c r="R35" i="24" s="1"/>
  <c r="Q12" i="24"/>
  <c r="Q11" i="24" s="1"/>
  <c r="Q34" i="24"/>
  <c r="Q33" i="24" s="1"/>
  <c r="Q10" i="24"/>
  <c r="Q9" i="24" s="1"/>
  <c r="Q32" i="24"/>
  <c r="Q31" i="24" s="1"/>
  <c r="R31" i="24" s="1"/>
  <c r="Q8" i="24"/>
  <c r="Q7" i="24" s="1"/>
  <c r="R36" i="24"/>
  <c r="S35" i="24"/>
  <c r="R32" i="24"/>
  <c r="S31" i="24"/>
  <c r="R38" i="24"/>
  <c r="T30" i="24"/>
  <c r="I17" i="24"/>
  <c r="AG6" i="24"/>
  <c r="AC6" i="24"/>
  <c r="AD6" i="24"/>
  <c r="AH6" i="24"/>
  <c r="AB6" i="24"/>
  <c r="Z6" i="24"/>
  <c r="Z11" i="24" s="1"/>
  <c r="Z16" i="24" s="1"/>
  <c r="Z21" i="24" s="1"/>
  <c r="Z26" i="24" s="1"/>
  <c r="Z31" i="24" s="1"/>
  <c r="Q24" i="24"/>
  <c r="AF6" i="24"/>
  <c r="AA6" i="24"/>
  <c r="AE6" i="24"/>
  <c r="Q26" i="24"/>
  <c r="AH7" i="24"/>
  <c r="AD7" i="24"/>
  <c r="Z7" i="24"/>
  <c r="Z12" i="24" s="1"/>
  <c r="Z17" i="24" s="1"/>
  <c r="Z22" i="24" s="1"/>
  <c r="Z27" i="24" s="1"/>
  <c r="Z32" i="24" s="1"/>
  <c r="AC7" i="24"/>
  <c r="AG7" i="24"/>
  <c r="AB7" i="24"/>
  <c r="AF7" i="24"/>
  <c r="AA7" i="24"/>
  <c r="AE7" i="24"/>
  <c r="Q22" i="24"/>
  <c r="AF5" i="24"/>
  <c r="AB5" i="24"/>
  <c r="AD5" i="24"/>
  <c r="AE5" i="24"/>
  <c r="AH5" i="24"/>
  <c r="AC5" i="24"/>
  <c r="AG5" i="24"/>
  <c r="AA5" i="24"/>
  <c r="Z5" i="24"/>
  <c r="Z10" i="24" s="1"/>
  <c r="Z15" i="24" s="1"/>
  <c r="Z20" i="24" s="1"/>
  <c r="Z25" i="24" s="1"/>
  <c r="Z30" i="24" s="1"/>
  <c r="AE4" i="24"/>
  <c r="AD4" i="24"/>
  <c r="Z4" i="24"/>
  <c r="Z9" i="24" s="1"/>
  <c r="Z14" i="24" s="1"/>
  <c r="Z19" i="24" s="1"/>
  <c r="Z24" i="24" s="1"/>
  <c r="Z29" i="24" s="1"/>
  <c r="Q20" i="24"/>
  <c r="AH4" i="24"/>
  <c r="AC4" i="24"/>
  <c r="AG4" i="24"/>
  <c r="AB4" i="24"/>
  <c r="AF4" i="24"/>
  <c r="AA4" i="24"/>
  <c r="G17" i="24"/>
  <c r="E17" i="24"/>
  <c r="X11" i="24"/>
  <c r="X16" i="24" s="1"/>
  <c r="X21" i="24" s="1"/>
  <c r="X26" i="24" s="1"/>
  <c r="X31" i="24" s="1"/>
  <c r="Q17" i="24"/>
  <c r="D7" i="21"/>
  <c r="D12" i="21" s="1"/>
  <c r="D17" i="21" s="1"/>
  <c r="D22" i="21" s="1"/>
  <c r="F7" i="21"/>
  <c r="F12" i="21" s="1"/>
  <c r="F17" i="21" s="1"/>
  <c r="F22" i="21" s="1"/>
  <c r="G7" i="21"/>
  <c r="G12" i="21" s="1"/>
  <c r="G17" i="21" s="1"/>
  <c r="G22" i="21" s="1"/>
  <c r="H7" i="21"/>
  <c r="H12" i="21" s="1"/>
  <c r="H17" i="21" s="1"/>
  <c r="H22" i="21" s="1"/>
  <c r="J7" i="21"/>
  <c r="J12" i="21" s="1"/>
  <c r="J17" i="21" s="1"/>
  <c r="J22" i="21" s="1"/>
  <c r="K7" i="21"/>
  <c r="K12" i="21" s="1"/>
  <c r="K17" i="21" s="1"/>
  <c r="K22" i="21" s="1"/>
  <c r="L7" i="21"/>
  <c r="L12" i="21" s="1"/>
  <c r="L17" i="21" s="1"/>
  <c r="L22" i="21" s="1"/>
  <c r="D8" i="21"/>
  <c r="D13" i="21" s="1"/>
  <c r="D18" i="21" s="1"/>
  <c r="D23" i="21" s="1"/>
  <c r="E8" i="21"/>
  <c r="E13" i="21" s="1"/>
  <c r="E18" i="21" s="1"/>
  <c r="E23" i="21" s="1"/>
  <c r="F8" i="21"/>
  <c r="F13" i="21" s="1"/>
  <c r="F18" i="21" s="1"/>
  <c r="F23" i="21" s="1"/>
  <c r="H8" i="21"/>
  <c r="H13" i="21" s="1"/>
  <c r="H18" i="21" s="1"/>
  <c r="H23" i="21" s="1"/>
  <c r="I8" i="21"/>
  <c r="I13" i="21" s="1"/>
  <c r="I18" i="21" s="1"/>
  <c r="I23" i="21" s="1"/>
  <c r="L8" i="21"/>
  <c r="L13" i="21" s="1"/>
  <c r="L18" i="21" s="1"/>
  <c r="L23" i="21" s="1"/>
  <c r="M8" i="21"/>
  <c r="M13" i="21" s="1"/>
  <c r="M18" i="21" s="1"/>
  <c r="M23" i="21" s="1"/>
  <c r="D9" i="21"/>
  <c r="D14" i="21" s="1"/>
  <c r="D19" i="21" s="1"/>
  <c r="D24" i="21" s="1"/>
  <c r="F9" i="21"/>
  <c r="F14" i="21" s="1"/>
  <c r="F19" i="21" s="1"/>
  <c r="F24" i="21" s="1"/>
  <c r="G9" i="21"/>
  <c r="G14" i="21" s="1"/>
  <c r="G19" i="21" s="1"/>
  <c r="G24" i="21" s="1"/>
  <c r="J9" i="21"/>
  <c r="J14" i="21" s="1"/>
  <c r="J19" i="21" s="1"/>
  <c r="J24" i="21" s="1"/>
  <c r="K9" i="21"/>
  <c r="K14" i="21" s="1"/>
  <c r="K19" i="21" s="1"/>
  <c r="K24" i="21" s="1"/>
  <c r="L9" i="21"/>
  <c r="L14" i="21" s="1"/>
  <c r="L19" i="21" s="1"/>
  <c r="L24" i="21" s="1"/>
  <c r="D10" i="21"/>
  <c r="D15" i="21" s="1"/>
  <c r="D20" i="21" s="1"/>
  <c r="D25" i="21" s="1"/>
  <c r="E10" i="21"/>
  <c r="E15" i="21" s="1"/>
  <c r="E20" i="21" s="1"/>
  <c r="E25" i="21" s="1"/>
  <c r="H10" i="21"/>
  <c r="H15" i="21" s="1"/>
  <c r="H20" i="21" s="1"/>
  <c r="H25" i="21" s="1"/>
  <c r="I10" i="21"/>
  <c r="I15" i="21" s="1"/>
  <c r="I20" i="21" s="1"/>
  <c r="I25" i="21" s="1"/>
  <c r="J10" i="21"/>
  <c r="J15" i="21" s="1"/>
  <c r="J20" i="21" s="1"/>
  <c r="J25" i="21" s="1"/>
  <c r="L10" i="21"/>
  <c r="L15" i="21" s="1"/>
  <c r="L20" i="21" s="1"/>
  <c r="L25" i="21" s="1"/>
  <c r="M10" i="21"/>
  <c r="M15" i="21" s="1"/>
  <c r="M20" i="21" s="1"/>
  <c r="M25" i="21" s="1"/>
  <c r="F11" i="21"/>
  <c r="F16" i="21" s="1"/>
  <c r="F21" i="21" s="1"/>
  <c r="F26" i="21" s="1"/>
  <c r="G11" i="21"/>
  <c r="G16" i="21" s="1"/>
  <c r="G21" i="21" s="1"/>
  <c r="G26" i="21" s="1"/>
  <c r="H11" i="21"/>
  <c r="H16" i="21" s="1"/>
  <c r="H21" i="21" s="1"/>
  <c r="H26" i="21" s="1"/>
  <c r="J11" i="21"/>
  <c r="J16" i="21" s="1"/>
  <c r="J21" i="21" s="1"/>
  <c r="J26" i="21" s="1"/>
  <c r="K11" i="21"/>
  <c r="K16" i="21" s="1"/>
  <c r="K21" i="21" s="1"/>
  <c r="K26" i="21" s="1"/>
  <c r="E7" i="21"/>
  <c r="E12" i="21" s="1"/>
  <c r="E17" i="21" s="1"/>
  <c r="E22" i="21" s="1"/>
  <c r="I7" i="21"/>
  <c r="I12" i="21" s="1"/>
  <c r="I17" i="21" s="1"/>
  <c r="I22" i="21" s="1"/>
  <c r="M7" i="21"/>
  <c r="M12" i="21" s="1"/>
  <c r="M17" i="21" s="1"/>
  <c r="M22" i="21" s="1"/>
  <c r="G8" i="21"/>
  <c r="G13" i="21" s="1"/>
  <c r="G18" i="21" s="1"/>
  <c r="G23" i="21" s="1"/>
  <c r="J8" i="21"/>
  <c r="J13" i="21" s="1"/>
  <c r="J18" i="21" s="1"/>
  <c r="J23" i="21" s="1"/>
  <c r="K8" i="21"/>
  <c r="K13" i="21" s="1"/>
  <c r="K18" i="21" s="1"/>
  <c r="K23" i="21" s="1"/>
  <c r="E9" i="21"/>
  <c r="E14" i="21" s="1"/>
  <c r="E19" i="21" s="1"/>
  <c r="E24" i="21" s="1"/>
  <c r="H9" i="21"/>
  <c r="H14" i="21" s="1"/>
  <c r="H19" i="21" s="1"/>
  <c r="H24" i="21" s="1"/>
  <c r="I9" i="21"/>
  <c r="I14" i="21" s="1"/>
  <c r="I19" i="21" s="1"/>
  <c r="I24" i="21" s="1"/>
  <c r="M9" i="21"/>
  <c r="M14" i="21" s="1"/>
  <c r="M19" i="21" s="1"/>
  <c r="M24" i="21" s="1"/>
  <c r="F10" i="21"/>
  <c r="F15" i="21" s="1"/>
  <c r="F20" i="21" s="1"/>
  <c r="F25" i="21" s="1"/>
  <c r="G10" i="21"/>
  <c r="G15" i="21" s="1"/>
  <c r="G20" i="21" s="1"/>
  <c r="G25" i="21" s="1"/>
  <c r="K10" i="21"/>
  <c r="K15" i="21" s="1"/>
  <c r="K20" i="21" s="1"/>
  <c r="K25" i="21" s="1"/>
  <c r="D11" i="21"/>
  <c r="D16" i="21" s="1"/>
  <c r="D21" i="21" s="1"/>
  <c r="D26" i="21" s="1"/>
  <c r="E11" i="21"/>
  <c r="E16" i="21" s="1"/>
  <c r="E21" i="21" s="1"/>
  <c r="E26" i="21" s="1"/>
  <c r="I11" i="21"/>
  <c r="I16" i="21" s="1"/>
  <c r="I21" i="21" s="1"/>
  <c r="I26" i="21" s="1"/>
  <c r="L11" i="21"/>
  <c r="L16" i="21" s="1"/>
  <c r="L21" i="21" s="1"/>
  <c r="L26" i="21" s="1"/>
  <c r="M11" i="21"/>
  <c r="M16" i="21" s="1"/>
  <c r="M21" i="21" s="1"/>
  <c r="M26" i="21" s="1"/>
  <c r="C9" i="21"/>
  <c r="C14" i="21" s="1"/>
  <c r="C19" i="21" s="1"/>
  <c r="C24" i="21" s="1"/>
  <c r="C8" i="21"/>
  <c r="C13" i="21" s="1"/>
  <c r="C18" i="21" s="1"/>
  <c r="C23" i="21" s="1"/>
  <c r="C10" i="21"/>
  <c r="C15" i="21" s="1"/>
  <c r="C20" i="21" s="1"/>
  <c r="C25" i="21" s="1"/>
  <c r="C11" i="21"/>
  <c r="C16" i="21" s="1"/>
  <c r="C21" i="21" s="1"/>
  <c r="C26" i="21" s="1"/>
  <c r="C7" i="21"/>
  <c r="C12" i="21" s="1"/>
  <c r="C17" i="21" s="1"/>
  <c r="C22" i="21" s="1"/>
  <c r="E8" i="22"/>
  <c r="E13" i="22" s="1"/>
  <c r="E18" i="22" s="1"/>
  <c r="E23" i="22" s="1"/>
  <c r="I8" i="22"/>
  <c r="I13" i="22" s="1"/>
  <c r="I18" i="22" s="1"/>
  <c r="I23" i="22" s="1"/>
  <c r="M8" i="22"/>
  <c r="M13" i="22" s="1"/>
  <c r="M18" i="22" s="1"/>
  <c r="M23" i="22" s="1"/>
  <c r="E10" i="22"/>
  <c r="E15" i="22" s="1"/>
  <c r="E20" i="22" s="1"/>
  <c r="E25" i="22" s="1"/>
  <c r="I10" i="22"/>
  <c r="I15" i="22" s="1"/>
  <c r="I20" i="22" s="1"/>
  <c r="I25" i="22" s="1"/>
  <c r="G11" i="22"/>
  <c r="G16" i="22" s="1"/>
  <c r="G21" i="22" s="1"/>
  <c r="G26" i="22" s="1"/>
  <c r="D7" i="22"/>
  <c r="D12" i="22" s="1"/>
  <c r="D17" i="22" s="1"/>
  <c r="D22" i="22" s="1"/>
  <c r="E7" i="22"/>
  <c r="E12" i="22" s="1"/>
  <c r="E17" i="22" s="1"/>
  <c r="E22" i="22" s="1"/>
  <c r="F7" i="22"/>
  <c r="F12" i="22" s="1"/>
  <c r="F17" i="22" s="1"/>
  <c r="F22" i="22" s="1"/>
  <c r="G7" i="22"/>
  <c r="G12" i="22" s="1"/>
  <c r="G17" i="22" s="1"/>
  <c r="G22" i="22" s="1"/>
  <c r="H7" i="22"/>
  <c r="H12" i="22" s="1"/>
  <c r="H17" i="22" s="1"/>
  <c r="H22" i="22" s="1"/>
  <c r="I7" i="22"/>
  <c r="I12" i="22" s="1"/>
  <c r="I17" i="22" s="1"/>
  <c r="I22" i="22" s="1"/>
  <c r="J7" i="22"/>
  <c r="J12" i="22" s="1"/>
  <c r="J17" i="22" s="1"/>
  <c r="J22" i="22" s="1"/>
  <c r="K7" i="22"/>
  <c r="K12" i="22" s="1"/>
  <c r="K17" i="22" s="1"/>
  <c r="K22" i="22" s="1"/>
  <c r="L7" i="22"/>
  <c r="L12" i="22" s="1"/>
  <c r="L17" i="22" s="1"/>
  <c r="L22" i="22" s="1"/>
  <c r="M7" i="22"/>
  <c r="M12" i="22" s="1"/>
  <c r="M17" i="22" s="1"/>
  <c r="M22" i="22" s="1"/>
  <c r="D8" i="22"/>
  <c r="D13" i="22" s="1"/>
  <c r="D18" i="22" s="1"/>
  <c r="D23" i="22" s="1"/>
  <c r="F8" i="22"/>
  <c r="F13" i="22" s="1"/>
  <c r="F18" i="22" s="1"/>
  <c r="F23" i="22" s="1"/>
  <c r="G8" i="22"/>
  <c r="G13" i="22" s="1"/>
  <c r="G18" i="22" s="1"/>
  <c r="G23" i="22" s="1"/>
  <c r="H8" i="22"/>
  <c r="H13" i="22" s="1"/>
  <c r="H18" i="22" s="1"/>
  <c r="H23" i="22" s="1"/>
  <c r="J8" i="22"/>
  <c r="J13" i="22" s="1"/>
  <c r="J18" i="22" s="1"/>
  <c r="J23" i="22" s="1"/>
  <c r="K8" i="22"/>
  <c r="K13" i="22" s="1"/>
  <c r="K18" i="22" s="1"/>
  <c r="K23" i="22" s="1"/>
  <c r="L8" i="22"/>
  <c r="L13" i="22" s="1"/>
  <c r="L18" i="22" s="1"/>
  <c r="L23" i="22" s="1"/>
  <c r="D9" i="22"/>
  <c r="D14" i="22" s="1"/>
  <c r="D19" i="22" s="1"/>
  <c r="D24" i="22" s="1"/>
  <c r="E9" i="22"/>
  <c r="E14" i="22" s="1"/>
  <c r="E19" i="22" s="1"/>
  <c r="E24" i="22" s="1"/>
  <c r="F9" i="22"/>
  <c r="F14" i="22" s="1"/>
  <c r="F19" i="22" s="1"/>
  <c r="F24" i="22" s="1"/>
  <c r="G9" i="22"/>
  <c r="G14" i="22" s="1"/>
  <c r="G19" i="22" s="1"/>
  <c r="G24" i="22" s="1"/>
  <c r="H9" i="22"/>
  <c r="H14" i="22" s="1"/>
  <c r="H19" i="22" s="1"/>
  <c r="H24" i="22" s="1"/>
  <c r="I9" i="22"/>
  <c r="I14" i="22" s="1"/>
  <c r="I19" i="22" s="1"/>
  <c r="I24" i="22" s="1"/>
  <c r="J9" i="22"/>
  <c r="J14" i="22" s="1"/>
  <c r="J19" i="22" s="1"/>
  <c r="J24" i="22" s="1"/>
  <c r="K9" i="22"/>
  <c r="K14" i="22" s="1"/>
  <c r="K19" i="22" s="1"/>
  <c r="K24" i="22" s="1"/>
  <c r="L9" i="22"/>
  <c r="L14" i="22" s="1"/>
  <c r="L19" i="22" s="1"/>
  <c r="L24" i="22" s="1"/>
  <c r="M9" i="22"/>
  <c r="M14" i="22" s="1"/>
  <c r="M19" i="22" s="1"/>
  <c r="M24" i="22" s="1"/>
  <c r="D10" i="22"/>
  <c r="D15" i="22" s="1"/>
  <c r="D20" i="22" s="1"/>
  <c r="D25" i="22" s="1"/>
  <c r="F10" i="22"/>
  <c r="F15" i="22" s="1"/>
  <c r="F20" i="22" s="1"/>
  <c r="F25" i="22" s="1"/>
  <c r="G10" i="22"/>
  <c r="G15" i="22" s="1"/>
  <c r="G20" i="22" s="1"/>
  <c r="G25" i="22" s="1"/>
  <c r="H10" i="22"/>
  <c r="H15" i="22" s="1"/>
  <c r="H20" i="22" s="1"/>
  <c r="H25" i="22" s="1"/>
  <c r="J10" i="22"/>
  <c r="J15" i="22" s="1"/>
  <c r="J20" i="22" s="1"/>
  <c r="J25" i="22" s="1"/>
  <c r="K10" i="22"/>
  <c r="K15" i="22" s="1"/>
  <c r="K20" i="22" s="1"/>
  <c r="K25" i="22" s="1"/>
  <c r="L10" i="22"/>
  <c r="L15" i="22" s="1"/>
  <c r="L20" i="22" s="1"/>
  <c r="L25" i="22" s="1"/>
  <c r="M10" i="22"/>
  <c r="M15" i="22" s="1"/>
  <c r="M20" i="22" s="1"/>
  <c r="M25" i="22" s="1"/>
  <c r="D11" i="22"/>
  <c r="D16" i="22" s="1"/>
  <c r="D21" i="22" s="1"/>
  <c r="D26" i="22" s="1"/>
  <c r="E11" i="22"/>
  <c r="E16" i="22" s="1"/>
  <c r="E21" i="22" s="1"/>
  <c r="E26" i="22" s="1"/>
  <c r="F11" i="22"/>
  <c r="F16" i="22" s="1"/>
  <c r="F21" i="22" s="1"/>
  <c r="F26" i="22" s="1"/>
  <c r="H11" i="22"/>
  <c r="H16" i="22" s="1"/>
  <c r="H21" i="22" s="1"/>
  <c r="H26" i="22" s="1"/>
  <c r="I11" i="22"/>
  <c r="I16" i="22" s="1"/>
  <c r="I21" i="22" s="1"/>
  <c r="I26" i="22" s="1"/>
  <c r="J11" i="22"/>
  <c r="J16" i="22" s="1"/>
  <c r="J21" i="22" s="1"/>
  <c r="J26" i="22" s="1"/>
  <c r="K11" i="22"/>
  <c r="K16" i="22" s="1"/>
  <c r="K21" i="22" s="1"/>
  <c r="K26" i="22" s="1"/>
  <c r="L11" i="22"/>
  <c r="L16" i="22" s="1"/>
  <c r="L21" i="22" s="1"/>
  <c r="L26" i="22" s="1"/>
  <c r="M11" i="22"/>
  <c r="M16" i="22" s="1"/>
  <c r="M21" i="22" s="1"/>
  <c r="M26" i="22" s="1"/>
  <c r="C8" i="22"/>
  <c r="C13" i="22" s="1"/>
  <c r="C18" i="22" s="1"/>
  <c r="C23" i="22" s="1"/>
  <c r="C9" i="22"/>
  <c r="C14" i="22" s="1"/>
  <c r="C19" i="22" s="1"/>
  <c r="C24" i="22" s="1"/>
  <c r="C10" i="22"/>
  <c r="C15" i="22" s="1"/>
  <c r="C20" i="22" s="1"/>
  <c r="C25" i="22" s="1"/>
  <c r="C11" i="22"/>
  <c r="C16" i="22" s="1"/>
  <c r="C21" i="22" s="1"/>
  <c r="C26" i="22" s="1"/>
  <c r="C7" i="22"/>
  <c r="C12" i="22" s="1"/>
  <c r="C17" i="22" s="1"/>
  <c r="C22" i="22" s="1"/>
  <c r="H9" i="20"/>
  <c r="H14" i="20" s="1"/>
  <c r="H19" i="20" s="1"/>
  <c r="H24" i="20" s="1"/>
  <c r="C8" i="20"/>
  <c r="C13" i="20" s="1"/>
  <c r="C18" i="20" s="1"/>
  <c r="C23" i="20" s="1"/>
  <c r="C7" i="20"/>
  <c r="C12" i="20" s="1"/>
  <c r="C17" i="20" s="1"/>
  <c r="C22" i="20" s="1"/>
  <c r="D7" i="20"/>
  <c r="D12" i="20" s="1"/>
  <c r="D17" i="20" s="1"/>
  <c r="D22" i="20" s="1"/>
  <c r="E7" i="20"/>
  <c r="E12" i="20" s="1"/>
  <c r="E17" i="20" s="1"/>
  <c r="E22" i="20" s="1"/>
  <c r="D8" i="20"/>
  <c r="D13" i="20" s="1"/>
  <c r="D18" i="20" s="1"/>
  <c r="D23" i="20" s="1"/>
  <c r="E8" i="20"/>
  <c r="E13" i="20" s="1"/>
  <c r="E18" i="20" s="1"/>
  <c r="E23" i="20" s="1"/>
  <c r="F8" i="20"/>
  <c r="F13" i="20" s="1"/>
  <c r="F18" i="20" s="1"/>
  <c r="F23" i="20" s="1"/>
  <c r="G8" i="20"/>
  <c r="G13" i="20" s="1"/>
  <c r="G18" i="20" s="1"/>
  <c r="G23" i="20" s="1"/>
  <c r="H8" i="20"/>
  <c r="H13" i="20" s="1"/>
  <c r="H18" i="20" s="1"/>
  <c r="H23" i="20" s="1"/>
  <c r="I8" i="20"/>
  <c r="I13" i="20" s="1"/>
  <c r="I18" i="20" s="1"/>
  <c r="I23" i="20" s="1"/>
  <c r="J8" i="20"/>
  <c r="J13" i="20" s="1"/>
  <c r="J18" i="20" s="1"/>
  <c r="J23" i="20" s="1"/>
  <c r="K8" i="20"/>
  <c r="K13" i="20" s="1"/>
  <c r="K18" i="20" s="1"/>
  <c r="K23" i="20" s="1"/>
  <c r="L8" i="20"/>
  <c r="L13" i="20" s="1"/>
  <c r="L18" i="20" s="1"/>
  <c r="L23" i="20" s="1"/>
  <c r="M8" i="20"/>
  <c r="M13" i="20" s="1"/>
  <c r="M18" i="20" s="1"/>
  <c r="M23" i="20" s="1"/>
  <c r="D9" i="20"/>
  <c r="D14" i="20" s="1"/>
  <c r="D19" i="20" s="1"/>
  <c r="D24" i="20" s="1"/>
  <c r="E9" i="20"/>
  <c r="E14" i="20" s="1"/>
  <c r="E19" i="20" s="1"/>
  <c r="E24" i="20" s="1"/>
  <c r="F9" i="20"/>
  <c r="F14" i="20" s="1"/>
  <c r="F19" i="20" s="1"/>
  <c r="F24" i="20" s="1"/>
  <c r="G9" i="20"/>
  <c r="G14" i="20" s="1"/>
  <c r="G19" i="20" s="1"/>
  <c r="G24" i="20" s="1"/>
  <c r="I9" i="20"/>
  <c r="I14" i="20" s="1"/>
  <c r="I19" i="20" s="1"/>
  <c r="I24" i="20" s="1"/>
  <c r="J9" i="20"/>
  <c r="J14" i="20" s="1"/>
  <c r="J19" i="20" s="1"/>
  <c r="J24" i="20" s="1"/>
  <c r="K9" i="20"/>
  <c r="K14" i="20" s="1"/>
  <c r="K19" i="20" s="1"/>
  <c r="K24" i="20" s="1"/>
  <c r="L9" i="20"/>
  <c r="L14" i="20" s="1"/>
  <c r="L19" i="20" s="1"/>
  <c r="L24" i="20" s="1"/>
  <c r="M9" i="20"/>
  <c r="M14" i="20" s="1"/>
  <c r="M19" i="20" s="1"/>
  <c r="M24" i="20" s="1"/>
  <c r="D10" i="20"/>
  <c r="D15" i="20" s="1"/>
  <c r="D20" i="20" s="1"/>
  <c r="D25" i="20" s="1"/>
  <c r="E10" i="20"/>
  <c r="E15" i="20" s="1"/>
  <c r="E20" i="20" s="1"/>
  <c r="E25" i="20" s="1"/>
  <c r="D11" i="20"/>
  <c r="D16" i="20" s="1"/>
  <c r="D21" i="20" s="1"/>
  <c r="D26" i="20" s="1"/>
  <c r="E11" i="20"/>
  <c r="E16" i="20" s="1"/>
  <c r="E21" i="20" s="1"/>
  <c r="E26" i="20" s="1"/>
  <c r="F11" i="20"/>
  <c r="F16" i="20" s="1"/>
  <c r="F21" i="20" s="1"/>
  <c r="F26" i="20" s="1"/>
  <c r="G11" i="20"/>
  <c r="G16" i="20" s="1"/>
  <c r="G21" i="20" s="1"/>
  <c r="G26" i="20" s="1"/>
  <c r="H11" i="20"/>
  <c r="H16" i="20" s="1"/>
  <c r="H21" i="20" s="1"/>
  <c r="H26" i="20" s="1"/>
  <c r="I11" i="20"/>
  <c r="I16" i="20" s="1"/>
  <c r="I21" i="20" s="1"/>
  <c r="I26" i="20" s="1"/>
  <c r="J11" i="20"/>
  <c r="J16" i="20" s="1"/>
  <c r="J21" i="20" s="1"/>
  <c r="J26" i="20" s="1"/>
  <c r="K11" i="20"/>
  <c r="K16" i="20" s="1"/>
  <c r="K21" i="20" s="1"/>
  <c r="K26" i="20" s="1"/>
  <c r="L11" i="20"/>
  <c r="L16" i="20" s="1"/>
  <c r="L21" i="20" s="1"/>
  <c r="L26" i="20" s="1"/>
  <c r="M11" i="20"/>
  <c r="M16" i="20" s="1"/>
  <c r="M21" i="20" s="1"/>
  <c r="M26" i="20" s="1"/>
  <c r="C9" i="20"/>
  <c r="C14" i="20" s="1"/>
  <c r="C19" i="20" s="1"/>
  <c r="C24" i="20" s="1"/>
  <c r="C10" i="20"/>
  <c r="C15" i="20" s="1"/>
  <c r="C20" i="20" s="1"/>
  <c r="C25" i="20" s="1"/>
  <c r="C11" i="20"/>
  <c r="C16" i="20" s="1"/>
  <c r="C21" i="20" s="1"/>
  <c r="C26" i="20" s="1"/>
  <c r="F7" i="19"/>
  <c r="F12" i="19" s="1"/>
  <c r="F17" i="19" s="1"/>
  <c r="F22" i="19" s="1"/>
  <c r="J7" i="19"/>
  <c r="J12" i="19" s="1"/>
  <c r="J17" i="19" s="1"/>
  <c r="J22" i="19" s="1"/>
  <c r="K7" i="19"/>
  <c r="K12" i="19" s="1"/>
  <c r="K17" i="19" s="1"/>
  <c r="K22" i="19" s="1"/>
  <c r="D8" i="19"/>
  <c r="D13" i="19" s="1"/>
  <c r="D18" i="19" s="1"/>
  <c r="D23" i="19" s="1"/>
  <c r="H8" i="19"/>
  <c r="H13" i="19" s="1"/>
  <c r="H18" i="19" s="1"/>
  <c r="H23" i="19" s="1"/>
  <c r="L8" i="19"/>
  <c r="L13" i="19" s="1"/>
  <c r="L18" i="19" s="1"/>
  <c r="L23" i="19" s="1"/>
  <c r="F9" i="19"/>
  <c r="F14" i="19" s="1"/>
  <c r="F19" i="19" s="1"/>
  <c r="F24" i="19" s="1"/>
  <c r="G9" i="19"/>
  <c r="G14" i="19" s="1"/>
  <c r="G19" i="19" s="1"/>
  <c r="G24" i="19" s="1"/>
  <c r="J9" i="19"/>
  <c r="J14" i="19" s="1"/>
  <c r="J19" i="19" s="1"/>
  <c r="J24" i="19" s="1"/>
  <c r="D10" i="19"/>
  <c r="D15" i="19" s="1"/>
  <c r="D20" i="19" s="1"/>
  <c r="D25" i="19" s="1"/>
  <c r="H10" i="19"/>
  <c r="H15" i="19" s="1"/>
  <c r="H20" i="19" s="1"/>
  <c r="H25" i="19" s="1"/>
  <c r="L10" i="19"/>
  <c r="L15" i="19" s="1"/>
  <c r="L20" i="19" s="1"/>
  <c r="L25" i="19" s="1"/>
  <c r="M10" i="19"/>
  <c r="M15" i="19" s="1"/>
  <c r="M20" i="19" s="1"/>
  <c r="M25" i="19" s="1"/>
  <c r="F11" i="19"/>
  <c r="F16" i="19" s="1"/>
  <c r="F21" i="19" s="1"/>
  <c r="F26" i="19" s="1"/>
  <c r="J11" i="19"/>
  <c r="J16" i="19" s="1"/>
  <c r="J21" i="19" s="1"/>
  <c r="J26" i="19" s="1"/>
  <c r="C8" i="19"/>
  <c r="C13" i="19" s="1"/>
  <c r="C18" i="19" s="1"/>
  <c r="C23" i="19" s="1"/>
  <c r="C7" i="19"/>
  <c r="C12" i="19" s="1"/>
  <c r="C17" i="19" s="1"/>
  <c r="C22" i="19" s="1"/>
  <c r="D7" i="19"/>
  <c r="D12" i="19" s="1"/>
  <c r="D17" i="19" s="1"/>
  <c r="D22" i="19" s="1"/>
  <c r="E7" i="19"/>
  <c r="E12" i="19" s="1"/>
  <c r="E17" i="19" s="1"/>
  <c r="E22" i="19" s="1"/>
  <c r="G7" i="19"/>
  <c r="G12" i="19" s="1"/>
  <c r="G17" i="19" s="1"/>
  <c r="G22" i="19" s="1"/>
  <c r="H7" i="19"/>
  <c r="H12" i="19" s="1"/>
  <c r="H17" i="19" s="1"/>
  <c r="H22" i="19" s="1"/>
  <c r="I7" i="19"/>
  <c r="I12" i="19" s="1"/>
  <c r="I17" i="19" s="1"/>
  <c r="I22" i="19" s="1"/>
  <c r="L7" i="19"/>
  <c r="L12" i="19" s="1"/>
  <c r="L17" i="19" s="1"/>
  <c r="L22" i="19" s="1"/>
  <c r="M7" i="19"/>
  <c r="M12" i="19" s="1"/>
  <c r="M17" i="19" s="1"/>
  <c r="M22" i="19" s="1"/>
  <c r="E8" i="19"/>
  <c r="E13" i="19" s="1"/>
  <c r="E18" i="19" s="1"/>
  <c r="E23" i="19" s="1"/>
  <c r="F8" i="19"/>
  <c r="F13" i="19" s="1"/>
  <c r="F18" i="19" s="1"/>
  <c r="F23" i="19" s="1"/>
  <c r="G8" i="19"/>
  <c r="G13" i="19" s="1"/>
  <c r="G18" i="19" s="1"/>
  <c r="G23" i="19" s="1"/>
  <c r="I8" i="19"/>
  <c r="I13" i="19" s="1"/>
  <c r="I18" i="19" s="1"/>
  <c r="I23" i="19" s="1"/>
  <c r="J8" i="19"/>
  <c r="J13" i="19" s="1"/>
  <c r="J18" i="19" s="1"/>
  <c r="J23" i="19" s="1"/>
  <c r="K8" i="19"/>
  <c r="K13" i="19" s="1"/>
  <c r="K18" i="19" s="1"/>
  <c r="K23" i="19" s="1"/>
  <c r="M8" i="19"/>
  <c r="M13" i="19" s="1"/>
  <c r="M18" i="19" s="1"/>
  <c r="M23" i="19" s="1"/>
  <c r="D9" i="19"/>
  <c r="D14" i="19" s="1"/>
  <c r="D19" i="19" s="1"/>
  <c r="D24" i="19" s="1"/>
  <c r="E9" i="19"/>
  <c r="E14" i="19" s="1"/>
  <c r="E19" i="19" s="1"/>
  <c r="E24" i="19" s="1"/>
  <c r="H9" i="19"/>
  <c r="H14" i="19" s="1"/>
  <c r="H19" i="19" s="1"/>
  <c r="H24" i="19" s="1"/>
  <c r="I9" i="19"/>
  <c r="I14" i="19" s="1"/>
  <c r="I19" i="19" s="1"/>
  <c r="I24" i="19" s="1"/>
  <c r="K9" i="19"/>
  <c r="K14" i="19" s="1"/>
  <c r="K19" i="19" s="1"/>
  <c r="K24" i="19" s="1"/>
  <c r="L9" i="19"/>
  <c r="L14" i="19" s="1"/>
  <c r="L19" i="19" s="1"/>
  <c r="L24" i="19" s="1"/>
  <c r="M9" i="19"/>
  <c r="M14" i="19" s="1"/>
  <c r="M19" i="19" s="1"/>
  <c r="M24" i="19" s="1"/>
  <c r="E10" i="19"/>
  <c r="E15" i="19" s="1"/>
  <c r="E20" i="19" s="1"/>
  <c r="E25" i="19" s="1"/>
  <c r="F10" i="19"/>
  <c r="F15" i="19" s="1"/>
  <c r="F20" i="19" s="1"/>
  <c r="F25" i="19" s="1"/>
  <c r="G10" i="19"/>
  <c r="G15" i="19" s="1"/>
  <c r="G20" i="19" s="1"/>
  <c r="G25" i="19" s="1"/>
  <c r="I10" i="19"/>
  <c r="I15" i="19" s="1"/>
  <c r="I20" i="19" s="1"/>
  <c r="I25" i="19" s="1"/>
  <c r="J10" i="19"/>
  <c r="J15" i="19" s="1"/>
  <c r="J20" i="19" s="1"/>
  <c r="J25" i="19" s="1"/>
  <c r="K10" i="19"/>
  <c r="K15" i="19" s="1"/>
  <c r="K20" i="19" s="1"/>
  <c r="K25" i="19" s="1"/>
  <c r="D11" i="19"/>
  <c r="D16" i="19" s="1"/>
  <c r="D21" i="19" s="1"/>
  <c r="D26" i="19" s="1"/>
  <c r="E11" i="19"/>
  <c r="E16" i="19" s="1"/>
  <c r="E21" i="19" s="1"/>
  <c r="E26" i="19" s="1"/>
  <c r="G11" i="19"/>
  <c r="G16" i="19" s="1"/>
  <c r="G21" i="19" s="1"/>
  <c r="G26" i="19" s="1"/>
  <c r="H11" i="19"/>
  <c r="H16" i="19" s="1"/>
  <c r="H21" i="19" s="1"/>
  <c r="H26" i="19" s="1"/>
  <c r="I11" i="19"/>
  <c r="I16" i="19" s="1"/>
  <c r="I21" i="19" s="1"/>
  <c r="I26" i="19" s="1"/>
  <c r="K11" i="19"/>
  <c r="K16" i="19" s="1"/>
  <c r="K21" i="19" s="1"/>
  <c r="K26" i="19" s="1"/>
  <c r="L11" i="19"/>
  <c r="L16" i="19" s="1"/>
  <c r="L21" i="19" s="1"/>
  <c r="L26" i="19" s="1"/>
  <c r="M11" i="19"/>
  <c r="M16" i="19" s="1"/>
  <c r="M21" i="19" s="1"/>
  <c r="M26" i="19" s="1"/>
  <c r="C9" i="19"/>
  <c r="C14" i="19" s="1"/>
  <c r="C19" i="19" s="1"/>
  <c r="C24" i="19" s="1"/>
  <c r="C10" i="19"/>
  <c r="C15" i="19" s="1"/>
  <c r="C20" i="19" s="1"/>
  <c r="C25" i="19" s="1"/>
  <c r="C11" i="19"/>
  <c r="C16" i="19" s="1"/>
  <c r="C21" i="19" s="1"/>
  <c r="C26" i="19" s="1"/>
  <c r="D7" i="18"/>
  <c r="D12" i="18" s="1"/>
  <c r="D17" i="18" s="1"/>
  <c r="E7" i="18"/>
  <c r="E12" i="18" s="1"/>
  <c r="E17" i="18" s="1"/>
  <c r="E22" i="18" s="1"/>
  <c r="H7" i="18"/>
  <c r="I7" i="18"/>
  <c r="I12" i="18" s="1"/>
  <c r="I17" i="18" s="1"/>
  <c r="I22" i="18" s="1"/>
  <c r="J7" i="18"/>
  <c r="J12" i="18" s="1"/>
  <c r="J17" i="18" s="1"/>
  <c r="J22" i="18" s="1"/>
  <c r="F8" i="18"/>
  <c r="F13" i="18" s="1"/>
  <c r="F18" i="18" s="1"/>
  <c r="F23" i="18" s="1"/>
  <c r="J8" i="18"/>
  <c r="J13" i="18" s="1"/>
  <c r="J18" i="18" s="1"/>
  <c r="J23" i="18" s="1"/>
  <c r="K8" i="18"/>
  <c r="K13" i="18" s="1"/>
  <c r="K18" i="18" s="1"/>
  <c r="K23" i="18" s="1"/>
  <c r="D9" i="18"/>
  <c r="D14" i="18" s="1"/>
  <c r="D19" i="18" s="1"/>
  <c r="D24" i="18" s="1"/>
  <c r="E9" i="18"/>
  <c r="E14" i="18" s="1"/>
  <c r="E19" i="18" s="1"/>
  <c r="E24" i="18" s="1"/>
  <c r="F9" i="18"/>
  <c r="F14" i="18" s="1"/>
  <c r="F19" i="18" s="1"/>
  <c r="F24" i="18" s="1"/>
  <c r="L9" i="18"/>
  <c r="L14" i="18" s="1"/>
  <c r="L19" i="18" s="1"/>
  <c r="L24" i="18" s="1"/>
  <c r="F10" i="18"/>
  <c r="F15" i="18" s="1"/>
  <c r="F20" i="18" s="1"/>
  <c r="F25" i="18" s="1"/>
  <c r="G10" i="18"/>
  <c r="G15" i="18" s="1"/>
  <c r="G20" i="18" s="1"/>
  <c r="G25" i="18" s="1"/>
  <c r="J10" i="18"/>
  <c r="J15" i="18" s="1"/>
  <c r="J20" i="18" s="1"/>
  <c r="J25" i="18" s="1"/>
  <c r="K10" i="18"/>
  <c r="K15" i="18" s="1"/>
  <c r="K20" i="18" s="1"/>
  <c r="K25" i="18" s="1"/>
  <c r="L10" i="18"/>
  <c r="L15" i="18" s="1"/>
  <c r="L20" i="18" s="1"/>
  <c r="L25" i="18" s="1"/>
  <c r="H11" i="18"/>
  <c r="H16" i="18" s="1"/>
  <c r="H21" i="18" s="1"/>
  <c r="H26" i="18" s="1"/>
  <c r="L11" i="18"/>
  <c r="M11" i="18"/>
  <c r="M16" i="18" s="1"/>
  <c r="M21" i="18" s="1"/>
  <c r="M26" i="18" s="1"/>
  <c r="H12" i="18"/>
  <c r="H17" i="18" s="1"/>
  <c r="H22" i="18" s="1"/>
  <c r="H15" i="18"/>
  <c r="H20" i="18" s="1"/>
  <c r="H25" i="18" s="1"/>
  <c r="L16" i="18"/>
  <c r="L21" i="18" s="1"/>
  <c r="L26" i="18" s="1"/>
  <c r="D22" i="18"/>
  <c r="F26" i="18"/>
  <c r="C10" i="18"/>
  <c r="C15" i="18" s="1"/>
  <c r="C20" i="18" s="1"/>
  <c r="C25" i="18" s="1"/>
  <c r="F7" i="18"/>
  <c r="F12" i="18" s="1"/>
  <c r="F17" i="18" s="1"/>
  <c r="F22" i="18" s="1"/>
  <c r="G7" i="18"/>
  <c r="G12" i="18" s="1"/>
  <c r="G17" i="18" s="1"/>
  <c r="G22" i="18" s="1"/>
  <c r="K7" i="18"/>
  <c r="K12" i="18" s="1"/>
  <c r="K17" i="18" s="1"/>
  <c r="K22" i="18" s="1"/>
  <c r="L7" i="18"/>
  <c r="L12" i="18" s="1"/>
  <c r="L17" i="18" s="1"/>
  <c r="L22" i="18" s="1"/>
  <c r="M7" i="18"/>
  <c r="M12" i="18" s="1"/>
  <c r="M17" i="18" s="1"/>
  <c r="M22" i="18" s="1"/>
  <c r="D8" i="18"/>
  <c r="D13" i="18" s="1"/>
  <c r="D18" i="18" s="1"/>
  <c r="D23" i="18" s="1"/>
  <c r="E8" i="18"/>
  <c r="E13" i="18" s="1"/>
  <c r="E18" i="18" s="1"/>
  <c r="E23" i="18" s="1"/>
  <c r="G8" i="18"/>
  <c r="G13" i="18" s="1"/>
  <c r="G18" i="18" s="1"/>
  <c r="G23" i="18" s="1"/>
  <c r="H8" i="18"/>
  <c r="H13" i="18" s="1"/>
  <c r="H18" i="18" s="1"/>
  <c r="H23" i="18" s="1"/>
  <c r="I8" i="18"/>
  <c r="I13" i="18" s="1"/>
  <c r="I18" i="18" s="1"/>
  <c r="I23" i="18" s="1"/>
  <c r="L8" i="18"/>
  <c r="L13" i="18" s="1"/>
  <c r="L18" i="18" s="1"/>
  <c r="L23" i="18" s="1"/>
  <c r="M8" i="18"/>
  <c r="M13" i="18" s="1"/>
  <c r="M18" i="18" s="1"/>
  <c r="M23" i="18" s="1"/>
  <c r="G9" i="18"/>
  <c r="G14" i="18" s="1"/>
  <c r="G19" i="18" s="1"/>
  <c r="G24" i="18" s="1"/>
  <c r="H9" i="18"/>
  <c r="H14" i="18" s="1"/>
  <c r="H19" i="18" s="1"/>
  <c r="H24" i="18" s="1"/>
  <c r="I9" i="18"/>
  <c r="I14" i="18" s="1"/>
  <c r="I19" i="18" s="1"/>
  <c r="I24" i="18" s="1"/>
  <c r="J9" i="18"/>
  <c r="J14" i="18" s="1"/>
  <c r="J19" i="18" s="1"/>
  <c r="J24" i="18" s="1"/>
  <c r="K9" i="18"/>
  <c r="K14" i="18" s="1"/>
  <c r="K19" i="18" s="1"/>
  <c r="K24" i="18" s="1"/>
  <c r="M9" i="18"/>
  <c r="M14" i="18" s="1"/>
  <c r="M19" i="18" s="1"/>
  <c r="M24" i="18" s="1"/>
  <c r="D10" i="18"/>
  <c r="D15" i="18" s="1"/>
  <c r="D20" i="18" s="1"/>
  <c r="D25" i="18" s="1"/>
  <c r="E10" i="18"/>
  <c r="E15" i="18" s="1"/>
  <c r="E20" i="18" s="1"/>
  <c r="E25" i="18" s="1"/>
  <c r="H10" i="18"/>
  <c r="I10" i="18"/>
  <c r="I15" i="18" s="1"/>
  <c r="I20" i="18" s="1"/>
  <c r="I25" i="18" s="1"/>
  <c r="M10" i="18"/>
  <c r="M15" i="18" s="1"/>
  <c r="M20" i="18" s="1"/>
  <c r="M25" i="18" s="1"/>
  <c r="D11" i="18"/>
  <c r="D16" i="18" s="1"/>
  <c r="D21" i="18" s="1"/>
  <c r="D26" i="18" s="1"/>
  <c r="E11" i="18"/>
  <c r="E16" i="18" s="1"/>
  <c r="E21" i="18" s="1"/>
  <c r="E26" i="18" s="1"/>
  <c r="F11" i="18"/>
  <c r="F16" i="18" s="1"/>
  <c r="F21" i="18" s="1"/>
  <c r="G11" i="18"/>
  <c r="G16" i="18" s="1"/>
  <c r="G21" i="18" s="1"/>
  <c r="G26" i="18" s="1"/>
  <c r="I11" i="18"/>
  <c r="I16" i="18" s="1"/>
  <c r="I21" i="18" s="1"/>
  <c r="I26" i="18" s="1"/>
  <c r="J11" i="18"/>
  <c r="J16" i="18" s="1"/>
  <c r="J21" i="18" s="1"/>
  <c r="J26" i="18" s="1"/>
  <c r="K11" i="18"/>
  <c r="K16" i="18" s="1"/>
  <c r="K21" i="18" s="1"/>
  <c r="K26" i="18" s="1"/>
  <c r="C8" i="18"/>
  <c r="C13" i="18" s="1"/>
  <c r="C18" i="18" s="1"/>
  <c r="C23" i="18" s="1"/>
  <c r="C9" i="18"/>
  <c r="C14" i="18" s="1"/>
  <c r="C19" i="18" s="1"/>
  <c r="C24" i="18" s="1"/>
  <c r="C11" i="18"/>
  <c r="C16" i="18" s="1"/>
  <c r="C21" i="18" s="1"/>
  <c r="C26" i="18" s="1"/>
  <c r="C7" i="18"/>
  <c r="C12" i="18" s="1"/>
  <c r="C17" i="18" s="1"/>
  <c r="C22" i="18" s="1"/>
  <c r="F7" i="20"/>
  <c r="F12" i="20" s="1"/>
  <c r="F17" i="20" s="1"/>
  <c r="F22" i="20" s="1"/>
  <c r="S30" i="24" l="1"/>
  <c r="T37" i="24"/>
  <c r="T38" i="24" s="1"/>
  <c r="S38" i="24"/>
  <c r="S32" i="24"/>
  <c r="T31" i="24"/>
  <c r="T32" i="24" s="1"/>
  <c r="T35" i="24"/>
  <c r="T36" i="24" s="1"/>
  <c r="S36" i="24"/>
  <c r="Q25" i="24"/>
  <c r="R25" i="24" s="1"/>
  <c r="Q23" i="24"/>
  <c r="R23" i="24" s="1"/>
  <c r="Q19" i="24"/>
  <c r="AA8" i="24"/>
  <c r="Q21" i="24"/>
  <c r="F10" i="20"/>
  <c r="F15" i="20" s="1"/>
  <c r="F20" i="20" s="1"/>
  <c r="F25" i="20" s="1"/>
  <c r="Q54" i="24" l="1"/>
  <c r="T17" i="24"/>
  <c r="T18" i="24" s="1"/>
  <c r="AC8" i="24" s="1"/>
  <c r="AD8" i="24" s="1"/>
  <c r="AE8" i="24" s="1"/>
  <c r="AF8" i="24" s="1"/>
  <c r="AG8" i="24" s="1"/>
  <c r="AH8" i="24" s="1"/>
  <c r="S18" i="24"/>
  <c r="AB8" i="24" s="1"/>
  <c r="S23" i="24"/>
  <c r="R24" i="24"/>
  <c r="AA11" i="24" s="1"/>
  <c r="S19" i="24"/>
  <c r="R20" i="24"/>
  <c r="AA9" i="24" s="1"/>
  <c r="R22" i="24"/>
  <c r="AA10" i="24" s="1"/>
  <c r="R26" i="24"/>
  <c r="AA12" i="24" s="1"/>
  <c r="S25" i="24"/>
  <c r="G10" i="20"/>
  <c r="G15" i="20" s="1"/>
  <c r="G20" i="20" s="1"/>
  <c r="G25" i="20" s="1"/>
  <c r="G7" i="20"/>
  <c r="G12" i="20" s="1"/>
  <c r="G17" i="20" s="1"/>
  <c r="G22" i="20" s="1"/>
  <c r="T25" i="24" l="1"/>
  <c r="T26" i="24" s="1"/>
  <c r="AC12" i="24" s="1"/>
  <c r="AD12" i="24" s="1"/>
  <c r="AE12" i="24" s="1"/>
  <c r="AF12" i="24" s="1"/>
  <c r="AG12" i="24" s="1"/>
  <c r="AH12" i="24" s="1"/>
  <c r="S26" i="24"/>
  <c r="AB12" i="24" s="1"/>
  <c r="Q56" i="24"/>
  <c r="T19" i="24"/>
  <c r="T20" i="24" s="1"/>
  <c r="AC9" i="24" s="1"/>
  <c r="AD9" i="24" s="1"/>
  <c r="AE9" i="24" s="1"/>
  <c r="AF9" i="24" s="1"/>
  <c r="AG9" i="24" s="1"/>
  <c r="AH9" i="24" s="1"/>
  <c r="S20" i="24"/>
  <c r="AB9" i="24" s="1"/>
  <c r="AD13" i="24"/>
  <c r="AE13" i="24" s="1"/>
  <c r="AF13" i="24" s="1"/>
  <c r="AG13" i="24" s="1"/>
  <c r="AH13" i="24" s="1"/>
  <c r="Q62" i="24"/>
  <c r="Q58" i="24"/>
  <c r="T21" i="24"/>
  <c r="T22" i="24" s="1"/>
  <c r="AC10" i="24" s="1"/>
  <c r="AD10" i="24" s="1"/>
  <c r="AE10" i="24" s="1"/>
  <c r="AF10" i="24" s="1"/>
  <c r="AG10" i="24" s="1"/>
  <c r="AH10" i="24" s="1"/>
  <c r="S22" i="24"/>
  <c r="AB10" i="24" s="1"/>
  <c r="AA18" i="24"/>
  <c r="Q60" i="24"/>
  <c r="T23" i="24"/>
  <c r="T24" i="24" s="1"/>
  <c r="AC11" i="24" s="1"/>
  <c r="AD11" i="24" s="1"/>
  <c r="AE11" i="24" s="1"/>
  <c r="AF11" i="24" s="1"/>
  <c r="AG11" i="24" s="1"/>
  <c r="AH11" i="24" s="1"/>
  <c r="S24" i="24"/>
  <c r="AB11" i="24" s="1"/>
  <c r="Q53" i="24"/>
  <c r="R53" i="24" s="1"/>
  <c r="Q66" i="24"/>
  <c r="Q65" i="24" s="1"/>
  <c r="R65" i="24" s="1"/>
  <c r="H7" i="20"/>
  <c r="H12" i="20" s="1"/>
  <c r="H17" i="20" s="1"/>
  <c r="H22" i="20" s="1"/>
  <c r="H10" i="20"/>
  <c r="H15" i="20" s="1"/>
  <c r="H20" i="20" s="1"/>
  <c r="H25" i="20" s="1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17" i="16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AA22" i="24" l="1"/>
  <c r="AD14" i="24"/>
  <c r="AE14" i="24" s="1"/>
  <c r="AF14" i="24" s="1"/>
  <c r="AG14" i="24" s="1"/>
  <c r="AH14" i="24" s="1"/>
  <c r="S53" i="24"/>
  <c r="R54" i="24"/>
  <c r="AA23" i="24" s="1"/>
  <c r="AE17" i="24"/>
  <c r="AF17" i="24" s="1"/>
  <c r="AG17" i="24" s="1"/>
  <c r="AH17" i="24" s="1"/>
  <c r="AE15" i="24"/>
  <c r="AF15" i="24" s="1"/>
  <c r="AG15" i="24" s="1"/>
  <c r="AH15" i="24" s="1"/>
  <c r="AC18" i="24"/>
  <c r="AD18" i="24" s="1"/>
  <c r="AE18" i="24" s="1"/>
  <c r="AF18" i="24" s="1"/>
  <c r="AG18" i="24" s="1"/>
  <c r="AH18" i="24" s="1"/>
  <c r="AB18" i="24"/>
  <c r="Q61" i="24"/>
  <c r="R61" i="24" s="1"/>
  <c r="Q74" i="24"/>
  <c r="Q73" i="24" s="1"/>
  <c r="R73" i="24" s="1"/>
  <c r="R66" i="24"/>
  <c r="AA28" i="24" s="1"/>
  <c r="S65" i="24"/>
  <c r="Q72" i="24"/>
  <c r="Q71" i="24" s="1"/>
  <c r="R71" i="24" s="1"/>
  <c r="Q59" i="24"/>
  <c r="R59" i="24" s="1"/>
  <c r="AE16" i="24"/>
  <c r="AF16" i="24" s="1"/>
  <c r="AG16" i="24" s="1"/>
  <c r="AH16" i="24" s="1"/>
  <c r="AA20" i="24"/>
  <c r="Q68" i="24"/>
  <c r="Q67" i="24" s="1"/>
  <c r="R67" i="24" s="1"/>
  <c r="Q55" i="24"/>
  <c r="AA21" i="24"/>
  <c r="Q57" i="24"/>
  <c r="R57" i="24" s="1"/>
  <c r="Q70" i="24"/>
  <c r="Q69" i="24" s="1"/>
  <c r="R69" i="24" s="1"/>
  <c r="AA19" i="24"/>
  <c r="F132" i="16"/>
  <c r="E132" i="16"/>
  <c r="I7" i="20"/>
  <c r="I12" i="20" s="1"/>
  <c r="I17" i="20" s="1"/>
  <c r="I22" i="20" s="1"/>
  <c r="I10" i="20"/>
  <c r="I15" i="20" s="1"/>
  <c r="I20" i="20" s="1"/>
  <c r="I25" i="20" s="1"/>
  <c r="U46" i="16"/>
  <c r="R72" i="24" l="1"/>
  <c r="AA31" i="24" s="1"/>
  <c r="S71" i="24"/>
  <c r="S61" i="24"/>
  <c r="R62" i="24"/>
  <c r="AA27" i="24" s="1"/>
  <c r="R70" i="24"/>
  <c r="AA30" i="24" s="1"/>
  <c r="S69" i="24"/>
  <c r="R56" i="24"/>
  <c r="AA24" i="24" s="1"/>
  <c r="S66" i="24"/>
  <c r="AB28" i="24" s="1"/>
  <c r="T65" i="24"/>
  <c r="T66" i="24" s="1"/>
  <c r="AC28" i="24" s="1"/>
  <c r="AD28" i="24" s="1"/>
  <c r="AE28" i="24" s="1"/>
  <c r="AF28" i="24" s="1"/>
  <c r="AG28" i="24" s="1"/>
  <c r="AH28" i="24" s="1"/>
  <c r="AC21" i="24"/>
  <c r="AD21" i="24" s="1"/>
  <c r="AE21" i="24" s="1"/>
  <c r="AF21" i="24" s="1"/>
  <c r="AG21" i="24" s="1"/>
  <c r="AH21" i="24" s="1"/>
  <c r="AB21" i="24"/>
  <c r="AC20" i="24"/>
  <c r="AD20" i="24" s="1"/>
  <c r="AE20" i="24" s="1"/>
  <c r="AF20" i="24" s="1"/>
  <c r="AG20" i="24" s="1"/>
  <c r="AH20" i="24" s="1"/>
  <c r="AB20" i="24"/>
  <c r="S57" i="24"/>
  <c r="R58" i="24"/>
  <c r="AA25" i="24" s="1"/>
  <c r="R68" i="24"/>
  <c r="AA29" i="24" s="1"/>
  <c r="S67" i="24"/>
  <c r="AC19" i="24"/>
  <c r="AD19" i="24" s="1"/>
  <c r="AE19" i="24" s="1"/>
  <c r="AF19" i="24" s="1"/>
  <c r="AG19" i="24" s="1"/>
  <c r="AH19" i="24" s="1"/>
  <c r="AB19" i="24"/>
  <c r="S59" i="24"/>
  <c r="R60" i="24"/>
  <c r="AA26" i="24" s="1"/>
  <c r="R74" i="24"/>
  <c r="AA32" i="24" s="1"/>
  <c r="S73" i="24"/>
  <c r="S54" i="24"/>
  <c r="AB23" i="24" s="1"/>
  <c r="T53" i="24"/>
  <c r="T54" i="24" s="1"/>
  <c r="AC23" i="24" s="1"/>
  <c r="AD23" i="24" s="1"/>
  <c r="AE23" i="24" s="1"/>
  <c r="AF23" i="24" s="1"/>
  <c r="AG23" i="24" s="1"/>
  <c r="AH23" i="24" s="1"/>
  <c r="AC22" i="24"/>
  <c r="AD22" i="24" s="1"/>
  <c r="AE22" i="24" s="1"/>
  <c r="AF22" i="24" s="1"/>
  <c r="AG22" i="24" s="1"/>
  <c r="AH22" i="24" s="1"/>
  <c r="AB22" i="24"/>
  <c r="E134" i="16"/>
  <c r="E135" i="16" s="1"/>
  <c r="J7" i="20"/>
  <c r="J12" i="20" s="1"/>
  <c r="J17" i="20" s="1"/>
  <c r="J22" i="20" s="1"/>
  <c r="J10" i="20"/>
  <c r="J15" i="20" s="1"/>
  <c r="J20" i="20" s="1"/>
  <c r="J25" i="20" s="1"/>
  <c r="D22" i="7"/>
  <c r="D23" i="7"/>
  <c r="D24" i="7"/>
  <c r="D25" i="7"/>
  <c r="D26" i="7"/>
  <c r="C23" i="7"/>
  <c r="C24" i="7"/>
  <c r="C25" i="7"/>
  <c r="C26" i="7"/>
  <c r="C22" i="7"/>
  <c r="D17" i="7"/>
  <c r="D18" i="7"/>
  <c r="D19" i="7"/>
  <c r="D20" i="7"/>
  <c r="D21" i="7"/>
  <c r="C21" i="7"/>
  <c r="C20" i="7"/>
  <c r="C19" i="7"/>
  <c r="C18" i="7"/>
  <c r="C17" i="7"/>
  <c r="D12" i="7"/>
  <c r="D13" i="7"/>
  <c r="D14" i="7"/>
  <c r="D15" i="7"/>
  <c r="D16" i="7"/>
  <c r="C13" i="7"/>
  <c r="C14" i="7"/>
  <c r="C15" i="7"/>
  <c r="C16" i="7"/>
  <c r="C12" i="7"/>
  <c r="D7" i="7"/>
  <c r="D8" i="7"/>
  <c r="D9" i="7"/>
  <c r="D10" i="7"/>
  <c r="D11" i="7"/>
  <c r="C8" i="7"/>
  <c r="C9" i="7"/>
  <c r="C10" i="7"/>
  <c r="C11" i="7"/>
  <c r="C7" i="7"/>
  <c r="D2" i="7"/>
  <c r="D3" i="7"/>
  <c r="D4" i="7"/>
  <c r="D5" i="7"/>
  <c r="D6" i="7"/>
  <c r="C3" i="7"/>
  <c r="C4" i="7"/>
  <c r="C5" i="7"/>
  <c r="C6" i="7"/>
  <c r="C2" i="7"/>
  <c r="U2" i="5"/>
  <c r="V2" i="5" s="1"/>
  <c r="W2" i="5" s="1"/>
  <c r="X2" i="5" s="1"/>
  <c r="Y2" i="5" s="1"/>
  <c r="Z2" i="5" s="1"/>
  <c r="AA2" i="5" s="1"/>
  <c r="S74" i="24" l="1"/>
  <c r="AB32" i="24" s="1"/>
  <c r="T73" i="24"/>
  <c r="T74" i="24" s="1"/>
  <c r="AC32" i="24" s="1"/>
  <c r="AD32" i="24" s="1"/>
  <c r="AE32" i="24" s="1"/>
  <c r="AF32" i="24" s="1"/>
  <c r="AG32" i="24" s="1"/>
  <c r="AH32" i="24" s="1"/>
  <c r="S60" i="24"/>
  <c r="AB26" i="24" s="1"/>
  <c r="T59" i="24"/>
  <c r="T60" i="24" s="1"/>
  <c r="AC26" i="24" s="1"/>
  <c r="AD26" i="24" s="1"/>
  <c r="AE26" i="24" s="1"/>
  <c r="AF26" i="24" s="1"/>
  <c r="AG26" i="24" s="1"/>
  <c r="AH26" i="24" s="1"/>
  <c r="S58" i="24"/>
  <c r="AB25" i="24" s="1"/>
  <c r="T57" i="24"/>
  <c r="T58" i="24" s="1"/>
  <c r="AC25" i="24" s="1"/>
  <c r="AD25" i="24" s="1"/>
  <c r="AE25" i="24" s="1"/>
  <c r="AF25" i="24" s="1"/>
  <c r="AG25" i="24" s="1"/>
  <c r="AH25" i="24" s="1"/>
  <c r="S56" i="24"/>
  <c r="AB24" i="24" s="1"/>
  <c r="T56" i="24"/>
  <c r="AC24" i="24" s="1"/>
  <c r="AD24" i="24" s="1"/>
  <c r="AE24" i="24" s="1"/>
  <c r="AF24" i="24" s="1"/>
  <c r="AG24" i="24" s="1"/>
  <c r="AH24" i="24" s="1"/>
  <c r="S62" i="24"/>
  <c r="AB27" i="24" s="1"/>
  <c r="T61" i="24"/>
  <c r="T62" i="24" s="1"/>
  <c r="AC27" i="24" s="1"/>
  <c r="AD27" i="24" s="1"/>
  <c r="AE27" i="24" s="1"/>
  <c r="AF27" i="24" s="1"/>
  <c r="AG27" i="24" s="1"/>
  <c r="AH27" i="24" s="1"/>
  <c r="T67" i="24"/>
  <c r="T68" i="24" s="1"/>
  <c r="AC29" i="24" s="1"/>
  <c r="AD29" i="24" s="1"/>
  <c r="AE29" i="24" s="1"/>
  <c r="AF29" i="24" s="1"/>
  <c r="AG29" i="24" s="1"/>
  <c r="AH29" i="24" s="1"/>
  <c r="S68" i="24"/>
  <c r="AB29" i="24" s="1"/>
  <c r="S70" i="24"/>
  <c r="AB30" i="24" s="1"/>
  <c r="T69" i="24"/>
  <c r="T70" i="24" s="1"/>
  <c r="AC30" i="24" s="1"/>
  <c r="AD30" i="24" s="1"/>
  <c r="AE30" i="24" s="1"/>
  <c r="AF30" i="24" s="1"/>
  <c r="AG30" i="24" s="1"/>
  <c r="AH30" i="24" s="1"/>
  <c r="T71" i="24"/>
  <c r="T72" i="24" s="1"/>
  <c r="AC31" i="24" s="1"/>
  <c r="AD31" i="24" s="1"/>
  <c r="AE31" i="24" s="1"/>
  <c r="AF31" i="24" s="1"/>
  <c r="AG31" i="24" s="1"/>
  <c r="AH31" i="24" s="1"/>
  <c r="S72" i="24"/>
  <c r="AB31" i="24" s="1"/>
  <c r="K7" i="20"/>
  <c r="K12" i="20" s="1"/>
  <c r="K17" i="20" s="1"/>
  <c r="K22" i="20" s="1"/>
  <c r="K10" i="20"/>
  <c r="K15" i="20" s="1"/>
  <c r="K20" i="20" s="1"/>
  <c r="K25" i="20" s="1"/>
  <c r="M7" i="20" l="1"/>
  <c r="M12" i="20" s="1"/>
  <c r="M17" i="20" s="1"/>
  <c r="M22" i="20" s="1"/>
  <c r="L7" i="20"/>
  <c r="L12" i="20" s="1"/>
  <c r="L17" i="20" s="1"/>
  <c r="L22" i="20" s="1"/>
  <c r="M10" i="20"/>
  <c r="M15" i="20" s="1"/>
  <c r="M20" i="20" s="1"/>
  <c r="M25" i="20" s="1"/>
  <c r="L10" i="20"/>
  <c r="L15" i="20" s="1"/>
  <c r="L20" i="20" s="1"/>
  <c r="L25" i="20" s="1"/>
  <c r="L8" i="12"/>
  <c r="L5" i="12"/>
  <c r="S3" i="5" l="1"/>
  <c r="E3" i="7" l="1"/>
  <c r="E5" i="7"/>
  <c r="E2" i="7"/>
  <c r="E4" i="7"/>
  <c r="E6" i="7"/>
  <c r="T3" i="5"/>
  <c r="T4" i="5"/>
  <c r="T5" i="5"/>
  <c r="T6" i="5"/>
  <c r="T7" i="5"/>
  <c r="F19" i="7" s="1"/>
  <c r="T8" i="5"/>
  <c r="F20" i="7" s="1"/>
  <c r="T9" i="5"/>
  <c r="S4" i="5"/>
  <c r="S5" i="5"/>
  <c r="S6" i="5"/>
  <c r="S7" i="5"/>
  <c r="E19" i="7" s="1"/>
  <c r="S8" i="5"/>
  <c r="E20" i="7" s="1"/>
  <c r="S9" i="5"/>
  <c r="AN16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AD8" i="16" s="1"/>
  <c r="C6" i="11" s="1"/>
  <c r="S28" i="16"/>
  <c r="AE6" i="16" s="1"/>
  <c r="D4" i="11" s="1"/>
  <c r="S29" i="16"/>
  <c r="S30" i="16"/>
  <c r="AF7" i="16" s="1"/>
  <c r="E5" i="10" s="1"/>
  <c r="S31" i="16"/>
  <c r="S32" i="16"/>
  <c r="AG8" i="16" s="1"/>
  <c r="S33" i="16"/>
  <c r="S34" i="16"/>
  <c r="AH8" i="16" s="1"/>
  <c r="S35" i="16"/>
  <c r="S36" i="16"/>
  <c r="AI6" i="16" s="1"/>
  <c r="H4" i="10" s="1"/>
  <c r="S37" i="16"/>
  <c r="S38" i="16"/>
  <c r="AJ7" i="16" s="1"/>
  <c r="S39" i="16"/>
  <c r="S40" i="16"/>
  <c r="AK7" i="16" s="1"/>
  <c r="J5" i="11" s="1"/>
  <c r="S41" i="16"/>
  <c r="S42" i="16"/>
  <c r="AL5" i="16" s="1"/>
  <c r="S43" i="16"/>
  <c r="S44" i="16"/>
  <c r="AM6" i="16" s="1"/>
  <c r="L4" i="11" s="1"/>
  <c r="S45" i="16"/>
  <c r="S46" i="16"/>
  <c r="T46" i="16" s="1"/>
  <c r="AN25" i="16" s="1"/>
  <c r="M23" i="11" s="1"/>
  <c r="S4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5" i="16"/>
  <c r="F12" i="7" l="1"/>
  <c r="F14" i="7"/>
  <c r="F16" i="7"/>
  <c r="F15" i="7"/>
  <c r="F13" i="7"/>
  <c r="E23" i="7"/>
  <c r="E25" i="7"/>
  <c r="E24" i="7"/>
  <c r="E22" i="7"/>
  <c r="E26" i="7"/>
  <c r="E12" i="7"/>
  <c r="E14" i="7"/>
  <c r="E16" i="7"/>
  <c r="E15" i="7"/>
  <c r="E13" i="7"/>
  <c r="F3" i="7"/>
  <c r="F5" i="7"/>
  <c r="F4" i="7"/>
  <c r="F2" i="7"/>
  <c r="F6" i="7"/>
  <c r="E8" i="7"/>
  <c r="E10" i="7"/>
  <c r="E7" i="7"/>
  <c r="E11" i="7"/>
  <c r="E9" i="7"/>
  <c r="F18" i="7"/>
  <c r="F17" i="7"/>
  <c r="F21" i="7"/>
  <c r="F23" i="7"/>
  <c r="F25" i="7"/>
  <c r="F24" i="7"/>
  <c r="F22" i="7"/>
  <c r="F26" i="7"/>
  <c r="E17" i="7"/>
  <c r="E21" i="7"/>
  <c r="E18" i="7"/>
  <c r="F7" i="7"/>
  <c r="F9" i="7"/>
  <c r="F11" i="7"/>
  <c r="F8" i="7"/>
  <c r="F10" i="7"/>
  <c r="L18" i="16"/>
  <c r="L14" i="16"/>
  <c r="L10" i="16"/>
  <c r="AL4" i="16"/>
  <c r="K2" i="10" s="1"/>
  <c r="AE8" i="16"/>
  <c r="D6" i="10" s="1"/>
  <c r="AK6" i="16"/>
  <c r="J4" i="10" s="1"/>
  <c r="AF5" i="16"/>
  <c r="E3" i="11" s="1"/>
  <c r="AN19" i="16"/>
  <c r="M17" i="11" s="1"/>
  <c r="AH4" i="16"/>
  <c r="G2" i="11" s="1"/>
  <c r="AL7" i="16"/>
  <c r="K5" i="11" s="1"/>
  <c r="AG6" i="16"/>
  <c r="F4" i="11" s="1"/>
  <c r="AN13" i="16"/>
  <c r="M11" i="11" s="1"/>
  <c r="AN23" i="16"/>
  <c r="M21" i="10" s="1"/>
  <c r="AN8" i="16"/>
  <c r="M6" i="10" s="1"/>
  <c r="AH7" i="16"/>
  <c r="G5" i="11" s="1"/>
  <c r="AN5" i="16"/>
  <c r="M3" i="11" s="1"/>
  <c r="AN11" i="16"/>
  <c r="M9" i="11" s="1"/>
  <c r="AN27" i="16"/>
  <c r="M25" i="11" s="1"/>
  <c r="AJ8" i="16"/>
  <c r="I6" i="11" s="1"/>
  <c r="AD7" i="16"/>
  <c r="C5" i="11" s="1"/>
  <c r="AJ5" i="16"/>
  <c r="I3" i="10" s="1"/>
  <c r="AN9" i="16"/>
  <c r="M7" i="10" s="1"/>
  <c r="AN15" i="16"/>
  <c r="M13" i="10" s="1"/>
  <c r="AN18" i="16"/>
  <c r="M16" i="11" s="1"/>
  <c r="AN14" i="16"/>
  <c r="M12" i="11" s="1"/>
  <c r="AN17" i="16"/>
  <c r="M15" i="11" s="1"/>
  <c r="L13" i="16"/>
  <c r="AM4" i="16"/>
  <c r="L2" i="10" s="1"/>
  <c r="AI4" i="16"/>
  <c r="H2" i="11" s="1"/>
  <c r="AE4" i="16"/>
  <c r="D2" i="10" s="1"/>
  <c r="AK8" i="16"/>
  <c r="J6" i="10" s="1"/>
  <c r="AF8" i="16"/>
  <c r="E6" i="11" s="1"/>
  <c r="AM7" i="16"/>
  <c r="L5" i="11" s="1"/>
  <c r="AI7" i="16"/>
  <c r="H5" i="10" s="1"/>
  <c r="AE7" i="16"/>
  <c r="D5" i="10" s="1"/>
  <c r="AL6" i="16"/>
  <c r="K4" i="11" s="1"/>
  <c r="AH6" i="16"/>
  <c r="G4" i="10" s="1"/>
  <c r="AD6" i="16"/>
  <c r="C4" i="11" s="1"/>
  <c r="AK5" i="16"/>
  <c r="J3" i="10" s="1"/>
  <c r="AG5" i="16"/>
  <c r="F3" i="11" s="1"/>
  <c r="AN20" i="16"/>
  <c r="M18" i="10" s="1"/>
  <c r="AN24" i="16"/>
  <c r="M22" i="11" s="1"/>
  <c r="AN28" i="16"/>
  <c r="M26" i="11" s="1"/>
  <c r="AK4" i="16"/>
  <c r="J2" i="10" s="1"/>
  <c r="AG4" i="16"/>
  <c r="F2" i="10" s="1"/>
  <c r="AM8" i="16"/>
  <c r="L6" i="10" s="1"/>
  <c r="AI8" i="16"/>
  <c r="H6" i="11" s="1"/>
  <c r="AG7" i="16"/>
  <c r="F5" i="10" s="1"/>
  <c r="AN6" i="16"/>
  <c r="M4" i="11" s="1"/>
  <c r="AJ6" i="16"/>
  <c r="I4" i="10" s="1"/>
  <c r="AF6" i="16"/>
  <c r="E4" i="11" s="1"/>
  <c r="AM5" i="16"/>
  <c r="L3" i="10" s="1"/>
  <c r="AI5" i="16"/>
  <c r="H3" i="10" s="1"/>
  <c r="AE5" i="16"/>
  <c r="D3" i="11" s="1"/>
  <c r="AN22" i="16"/>
  <c r="M20" i="11" s="1"/>
  <c r="AN26" i="16"/>
  <c r="M24" i="10" s="1"/>
  <c r="L17" i="16"/>
  <c r="L9" i="16"/>
  <c r="AD4" i="16"/>
  <c r="C2" i="11" s="1"/>
  <c r="U27" i="16"/>
  <c r="T27" i="16"/>
  <c r="AN4" i="16"/>
  <c r="M2" i="10" s="1"/>
  <c r="AJ4" i="16"/>
  <c r="I2" i="11" s="1"/>
  <c r="AF4" i="16"/>
  <c r="E2" i="10" s="1"/>
  <c r="AL8" i="16"/>
  <c r="K6" i="10" s="1"/>
  <c r="AN7" i="16"/>
  <c r="M5" i="10" s="1"/>
  <c r="AH5" i="16"/>
  <c r="G3" i="11" s="1"/>
  <c r="AD5" i="16"/>
  <c r="C3" i="11" s="1"/>
  <c r="AN12" i="16"/>
  <c r="M10" i="11" s="1"/>
  <c r="AN10" i="16"/>
  <c r="M8" i="11" s="1"/>
  <c r="AN21" i="16"/>
  <c r="M19" i="11" s="1"/>
  <c r="F6" i="10"/>
  <c r="F6" i="11"/>
  <c r="I5" i="10"/>
  <c r="I5" i="11"/>
  <c r="K3" i="11"/>
  <c r="K3" i="10"/>
  <c r="M23" i="10"/>
  <c r="I2" i="10"/>
  <c r="H4" i="11"/>
  <c r="C6" i="10"/>
  <c r="J5" i="10"/>
  <c r="D4" i="10"/>
  <c r="G2" i="10"/>
  <c r="J4" i="11"/>
  <c r="F4" i="10"/>
  <c r="G6" i="10"/>
  <c r="G6" i="11"/>
  <c r="M14" i="11"/>
  <c r="M14" i="10"/>
  <c r="H6" i="10"/>
  <c r="L4" i="10"/>
  <c r="E5" i="11"/>
  <c r="L6" i="16"/>
  <c r="L5" i="16"/>
  <c r="L15" i="16"/>
  <c r="L11" i="16"/>
  <c r="L7" i="16"/>
  <c r="L16" i="16"/>
  <c r="L12" i="16"/>
  <c r="L8" i="16"/>
  <c r="J3" i="11" l="1"/>
  <c r="G5" i="10"/>
  <c r="M26" i="10"/>
  <c r="D5" i="11"/>
  <c r="E3" i="10"/>
  <c r="F2" i="11"/>
  <c r="M19" i="10"/>
  <c r="J6" i="11"/>
  <c r="M20" i="10"/>
  <c r="I6" i="10"/>
  <c r="M9" i="10"/>
  <c r="M13" i="11"/>
  <c r="C2" i="10"/>
  <c r="D6" i="11"/>
  <c r="I3" i="11"/>
  <c r="M12" i="10"/>
  <c r="G3" i="10"/>
  <c r="E4" i="10"/>
  <c r="H3" i="11"/>
  <c r="M6" i="11"/>
  <c r="M21" i="11"/>
  <c r="L5" i="10"/>
  <c r="M25" i="10"/>
  <c r="M7" i="11"/>
  <c r="M18" i="11"/>
  <c r="K5" i="10"/>
  <c r="M11" i="10"/>
  <c r="K4" i="10"/>
  <c r="M4" i="10"/>
  <c r="H2" i="10"/>
  <c r="M10" i="10"/>
  <c r="G4" i="11"/>
  <c r="M17" i="10"/>
  <c r="M24" i="11"/>
  <c r="M3" i="10"/>
  <c r="M16" i="10"/>
  <c r="L3" i="11"/>
  <c r="E2" i="11"/>
  <c r="J2" i="11"/>
  <c r="E6" i="10"/>
  <c r="L2" i="11"/>
  <c r="F3" i="10"/>
  <c r="C5" i="10"/>
  <c r="F5" i="11"/>
  <c r="K2" i="11"/>
  <c r="M5" i="11"/>
  <c r="M22" i="10"/>
  <c r="D3" i="10"/>
  <c r="L6" i="11"/>
  <c r="M8" i="10"/>
  <c r="I4" i="11"/>
  <c r="C4" i="10"/>
  <c r="M2" i="11"/>
  <c r="H5" i="11"/>
  <c r="D2" i="11"/>
  <c r="M15" i="10"/>
  <c r="C3" i="10"/>
  <c r="K6" i="11"/>
  <c r="AD27" i="16"/>
  <c r="AD23" i="16"/>
  <c r="AD19" i="16"/>
  <c r="AD10" i="16"/>
  <c r="AD25" i="16"/>
  <c r="AD28" i="16"/>
  <c r="AD24" i="16"/>
  <c r="AD20" i="16"/>
  <c r="AD11" i="16"/>
  <c r="AD26" i="16"/>
  <c r="AD22" i="16"/>
  <c r="AD13" i="16"/>
  <c r="AD9" i="16"/>
  <c r="AD21" i="16"/>
  <c r="AD12" i="16"/>
  <c r="AD17" i="16"/>
  <c r="AD15" i="16"/>
  <c r="AD18" i="16"/>
  <c r="AD16" i="16"/>
  <c r="AD14" i="16"/>
  <c r="L19" i="16"/>
  <c r="C16" i="10" l="1"/>
  <c r="C16" i="11"/>
  <c r="C12" i="11"/>
  <c r="C12" i="10"/>
  <c r="C15" i="11"/>
  <c r="C15" i="10"/>
  <c r="C11" i="11"/>
  <c r="C11" i="10"/>
  <c r="C18" i="11"/>
  <c r="C18" i="10"/>
  <c r="C8" i="11"/>
  <c r="C8" i="10"/>
  <c r="C14" i="11"/>
  <c r="C14" i="10"/>
  <c r="C10" i="11"/>
  <c r="C10" i="10"/>
  <c r="C20" i="11"/>
  <c r="C20" i="10"/>
  <c r="C22" i="11"/>
  <c r="C22" i="10"/>
  <c r="C17" i="10"/>
  <c r="C17" i="11"/>
  <c r="C19" i="11"/>
  <c r="C19" i="10"/>
  <c r="C24" i="11"/>
  <c r="C24" i="10"/>
  <c r="C26" i="11"/>
  <c r="C26" i="10"/>
  <c r="C21" i="11"/>
  <c r="C21" i="10"/>
  <c r="C13" i="11"/>
  <c r="C13" i="10"/>
  <c r="C7" i="11"/>
  <c r="C7" i="10"/>
  <c r="C9" i="11"/>
  <c r="C9" i="10"/>
  <c r="C23" i="11"/>
  <c r="C23" i="10"/>
  <c r="C25" i="11"/>
  <c r="C25" i="10"/>
  <c r="G6" i="12"/>
  <c r="F5" i="2" l="1"/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C2" i="2"/>
  <c r="D2" i="2"/>
  <c r="E2" i="2"/>
  <c r="F2" i="2"/>
  <c r="G2" i="2"/>
  <c r="H2" i="2"/>
  <c r="R2" i="5" l="1"/>
  <c r="B2" i="2" l="1"/>
  <c r="U3" i="5" l="1"/>
  <c r="U4" i="5"/>
  <c r="U5" i="5"/>
  <c r="U6" i="5"/>
  <c r="U7" i="5"/>
  <c r="G19" i="7" s="1"/>
  <c r="U8" i="5"/>
  <c r="G20" i="7" s="1"/>
  <c r="U9" i="5"/>
  <c r="G13" i="7" l="1"/>
  <c r="G15" i="7"/>
  <c r="G14" i="7"/>
  <c r="G12" i="7"/>
  <c r="G16" i="7"/>
  <c r="G22" i="7"/>
  <c r="G24" i="7"/>
  <c r="G26" i="7"/>
  <c r="G25" i="7"/>
  <c r="G23" i="7"/>
  <c r="G7" i="7"/>
  <c r="G9" i="7"/>
  <c r="G11" i="7"/>
  <c r="G8" i="7"/>
  <c r="G10" i="7"/>
  <c r="G18" i="7"/>
  <c r="G21" i="7"/>
  <c r="G17" i="7"/>
  <c r="G2" i="7"/>
  <c r="G4" i="7"/>
  <c r="G6" i="7"/>
  <c r="G3" i="7"/>
  <c r="G5" i="7"/>
  <c r="V3" i="5"/>
  <c r="V4" i="5"/>
  <c r="V5" i="5"/>
  <c r="V6" i="5"/>
  <c r="V7" i="5"/>
  <c r="H19" i="7" s="1"/>
  <c r="V8" i="5"/>
  <c r="H20" i="7" s="1"/>
  <c r="V9" i="5"/>
  <c r="H17" i="7" l="1"/>
  <c r="H21" i="7"/>
  <c r="H18" i="7"/>
  <c r="H2" i="7"/>
  <c r="H4" i="7"/>
  <c r="H6" i="7"/>
  <c r="H3" i="7"/>
  <c r="H5" i="7"/>
  <c r="H22" i="7"/>
  <c r="H24" i="7"/>
  <c r="H26" i="7"/>
  <c r="H23" i="7"/>
  <c r="H25" i="7"/>
  <c r="H13" i="7"/>
  <c r="H15" i="7"/>
  <c r="H12" i="7"/>
  <c r="H16" i="7"/>
  <c r="H14" i="7"/>
  <c r="H8" i="7"/>
  <c r="H10" i="7"/>
  <c r="H7" i="7"/>
  <c r="H11" i="7"/>
  <c r="H9" i="7"/>
  <c r="W3" i="5"/>
  <c r="W5" i="5"/>
  <c r="W6" i="5"/>
  <c r="W7" i="5"/>
  <c r="I19" i="7" s="1"/>
  <c r="W8" i="5"/>
  <c r="I20" i="7" s="1"/>
  <c r="W9" i="5"/>
  <c r="W4" i="5"/>
  <c r="I3" i="7" l="1"/>
  <c r="I5" i="7"/>
  <c r="I2" i="7"/>
  <c r="I4" i="7"/>
  <c r="I6" i="7"/>
  <c r="I8" i="7"/>
  <c r="I10" i="7"/>
  <c r="I9" i="7"/>
  <c r="I7" i="7"/>
  <c r="I11" i="7"/>
  <c r="I17" i="7"/>
  <c r="I21" i="7"/>
  <c r="I18" i="7"/>
  <c r="I23" i="7"/>
  <c r="I25" i="7"/>
  <c r="I26" i="7"/>
  <c r="I22" i="7"/>
  <c r="I24" i="7"/>
  <c r="I12" i="7"/>
  <c r="I14" i="7"/>
  <c r="I16" i="7"/>
  <c r="I13" i="7"/>
  <c r="I15" i="7"/>
  <c r="X3" i="5"/>
  <c r="X4" i="5"/>
  <c r="X5" i="5"/>
  <c r="X6" i="5"/>
  <c r="X7" i="5"/>
  <c r="J19" i="7" s="1"/>
  <c r="X8" i="5"/>
  <c r="J20" i="7" s="1"/>
  <c r="X9" i="5"/>
  <c r="J18" i="7" l="1"/>
  <c r="J17" i="7"/>
  <c r="J21" i="7"/>
  <c r="J23" i="7"/>
  <c r="J25" i="7"/>
  <c r="J24" i="7"/>
  <c r="J22" i="7"/>
  <c r="J26" i="7"/>
  <c r="J12" i="7"/>
  <c r="J14" i="7"/>
  <c r="J16" i="7"/>
  <c r="J13" i="7"/>
  <c r="J15" i="7"/>
  <c r="J3" i="7"/>
  <c r="J5" i="7"/>
  <c r="J2" i="7"/>
  <c r="J6" i="7"/>
  <c r="J4" i="7"/>
  <c r="J7" i="7"/>
  <c r="J9" i="7"/>
  <c r="J11" i="7"/>
  <c r="J10" i="7"/>
  <c r="J8" i="7"/>
  <c r="Y3" i="5"/>
  <c r="Y4" i="5"/>
  <c r="Y5" i="5"/>
  <c r="Y6" i="5"/>
  <c r="Y7" i="5"/>
  <c r="K19" i="7" s="1"/>
  <c r="Y8" i="5"/>
  <c r="K20" i="7" s="1"/>
  <c r="Y9" i="5"/>
  <c r="S48" i="16"/>
  <c r="U28" i="16" s="1"/>
  <c r="T28" i="16" s="1"/>
  <c r="K2" i="7" l="1"/>
  <c r="K4" i="7"/>
  <c r="K6" i="7"/>
  <c r="K3" i="7"/>
  <c r="K5" i="7"/>
  <c r="K18" i="7"/>
  <c r="K21" i="7"/>
  <c r="K17" i="7"/>
  <c r="K22" i="7"/>
  <c r="K24" i="7"/>
  <c r="K26" i="7"/>
  <c r="K23" i="7"/>
  <c r="K25" i="7"/>
  <c r="K13" i="7"/>
  <c r="K15" i="7"/>
  <c r="K12" i="7"/>
  <c r="K16" i="7"/>
  <c r="K14" i="7"/>
  <c r="K7" i="7"/>
  <c r="K9" i="7"/>
  <c r="K11" i="7"/>
  <c r="K10" i="7"/>
  <c r="K8" i="7"/>
  <c r="AE28" i="16"/>
  <c r="AE24" i="16"/>
  <c r="AE20" i="16"/>
  <c r="AE25" i="16"/>
  <c r="AE21" i="16"/>
  <c r="AE9" i="16"/>
  <c r="AE11" i="16"/>
  <c r="AE13" i="16"/>
  <c r="AE27" i="16"/>
  <c r="AE23" i="16"/>
  <c r="AE19" i="16"/>
  <c r="AE10" i="16"/>
  <c r="AE12" i="16"/>
  <c r="AE26" i="16"/>
  <c r="AE22" i="16"/>
  <c r="U31" i="16"/>
  <c r="T31" i="16" s="1"/>
  <c r="U35" i="16"/>
  <c r="T35" i="16" s="1"/>
  <c r="U39" i="16"/>
  <c r="T39" i="16" s="1"/>
  <c r="U43" i="16"/>
  <c r="T43" i="16" s="1"/>
  <c r="U36" i="16"/>
  <c r="T36" i="16" s="1"/>
  <c r="U40" i="16"/>
  <c r="T40" i="16" s="1"/>
  <c r="U33" i="16"/>
  <c r="T33" i="16" s="1"/>
  <c r="U41" i="16"/>
  <c r="T41" i="16" s="1"/>
  <c r="U32" i="16"/>
  <c r="T32" i="16" s="1"/>
  <c r="U29" i="16"/>
  <c r="T29" i="16" s="1"/>
  <c r="U30" i="16"/>
  <c r="T30" i="16" s="1"/>
  <c r="U34" i="16"/>
  <c r="T34" i="16" s="1"/>
  <c r="U38" i="16"/>
  <c r="T38" i="16" s="1"/>
  <c r="U42" i="16"/>
  <c r="T42" i="16" s="1"/>
  <c r="U44" i="16"/>
  <c r="T44" i="16" s="1"/>
  <c r="U37" i="16"/>
  <c r="T37" i="16" s="1"/>
  <c r="U45" i="16"/>
  <c r="T45" i="16" s="1"/>
  <c r="AH27" i="16" l="1"/>
  <c r="AH23" i="16"/>
  <c r="AH19" i="16"/>
  <c r="AH9" i="16"/>
  <c r="AH11" i="16"/>
  <c r="AH13" i="16"/>
  <c r="AH21" i="16"/>
  <c r="AH12" i="16"/>
  <c r="AH28" i="16"/>
  <c r="AH24" i="16"/>
  <c r="AH20" i="16"/>
  <c r="AH26" i="16"/>
  <c r="AH22" i="16"/>
  <c r="AH25" i="16"/>
  <c r="AH10" i="16"/>
  <c r="AJ25" i="16"/>
  <c r="AJ21" i="16"/>
  <c r="AJ10" i="16"/>
  <c r="AJ12" i="16"/>
  <c r="AJ23" i="16"/>
  <c r="AJ11" i="16"/>
  <c r="AJ13" i="16"/>
  <c r="AJ26" i="16"/>
  <c r="AJ22" i="16"/>
  <c r="AJ28" i="16"/>
  <c r="AJ24" i="16"/>
  <c r="AJ20" i="16"/>
  <c r="AJ27" i="16"/>
  <c r="AJ19" i="16"/>
  <c r="AJ9" i="16"/>
  <c r="AG26" i="16"/>
  <c r="AG22" i="16"/>
  <c r="AG24" i="16"/>
  <c r="AG27" i="16"/>
  <c r="AG23" i="16"/>
  <c r="AG19" i="16"/>
  <c r="AG10" i="16"/>
  <c r="AG12" i="16"/>
  <c r="AG25" i="16"/>
  <c r="AG21" i="16"/>
  <c r="AG9" i="16"/>
  <c r="AG11" i="16"/>
  <c r="AG13" i="16"/>
  <c r="AG28" i="16"/>
  <c r="AG20" i="16"/>
  <c r="AI28" i="16"/>
  <c r="AI24" i="16"/>
  <c r="AI20" i="16"/>
  <c r="AI25" i="16"/>
  <c r="AI21" i="16"/>
  <c r="AI9" i="16"/>
  <c r="AI11" i="16"/>
  <c r="AI13" i="16"/>
  <c r="AI27" i="16"/>
  <c r="AI23" i="16"/>
  <c r="AI19" i="16"/>
  <c r="AI10" i="16"/>
  <c r="AI12" i="16"/>
  <c r="AI26" i="16"/>
  <c r="AI22" i="16"/>
  <c r="D8" i="11"/>
  <c r="D8" i="10"/>
  <c r="D11" i="11"/>
  <c r="D11" i="10"/>
  <c r="D23" i="11"/>
  <c r="D23" i="10"/>
  <c r="D20" i="11"/>
  <c r="D20" i="10"/>
  <c r="D17" i="11"/>
  <c r="D17" i="10"/>
  <c r="D9" i="11"/>
  <c r="D9" i="10"/>
  <c r="D18" i="10"/>
  <c r="D18" i="11"/>
  <c r="AM28" i="16"/>
  <c r="AM24" i="16"/>
  <c r="AM20" i="16"/>
  <c r="AM26" i="16"/>
  <c r="AM22" i="16"/>
  <c r="AM25" i="16"/>
  <c r="AM21" i="16"/>
  <c r="AM9" i="16"/>
  <c r="AM11" i="16"/>
  <c r="AM13" i="16"/>
  <c r="AM27" i="16"/>
  <c r="AM23" i="16"/>
  <c r="AM19" i="16"/>
  <c r="AM10" i="16"/>
  <c r="AM12" i="16"/>
  <c r="D24" i="11"/>
  <c r="D24" i="10"/>
  <c r="D21" i="11"/>
  <c r="D21" i="10"/>
  <c r="D7" i="11"/>
  <c r="D7" i="10"/>
  <c r="D22" i="10"/>
  <c r="D22" i="11"/>
  <c r="AF25" i="16"/>
  <c r="AF21" i="16"/>
  <c r="AF10" i="16"/>
  <c r="AF12" i="16"/>
  <c r="AF23" i="16"/>
  <c r="AF9" i="16"/>
  <c r="AF26" i="16"/>
  <c r="AF22" i="16"/>
  <c r="AF28" i="16"/>
  <c r="AF24" i="16"/>
  <c r="AF20" i="16"/>
  <c r="AF27" i="16"/>
  <c r="AF19" i="16"/>
  <c r="AF11" i="16"/>
  <c r="AF13" i="16"/>
  <c r="AL27" i="16"/>
  <c r="AL23" i="16"/>
  <c r="AL19" i="16"/>
  <c r="AL9" i="16"/>
  <c r="AL11" i="16"/>
  <c r="AL13" i="16"/>
  <c r="AL25" i="16"/>
  <c r="AL10" i="16"/>
  <c r="AL12" i="16"/>
  <c r="AL28" i="16"/>
  <c r="AL24" i="16"/>
  <c r="AL20" i="16"/>
  <c r="AL26" i="16"/>
  <c r="AL22" i="16"/>
  <c r="AL21" i="16"/>
  <c r="AK26" i="16"/>
  <c r="AK22" i="16"/>
  <c r="AK28" i="16"/>
  <c r="AK20" i="16"/>
  <c r="AK27" i="16"/>
  <c r="AK23" i="16"/>
  <c r="AK19" i="16"/>
  <c r="AK10" i="16"/>
  <c r="AK12" i="16"/>
  <c r="AK25" i="16"/>
  <c r="AK21" i="16"/>
  <c r="AK9" i="16"/>
  <c r="AK11" i="16"/>
  <c r="AK13" i="16"/>
  <c r="AK24" i="16"/>
  <c r="D10" i="10"/>
  <c r="D10" i="11"/>
  <c r="D25" i="11"/>
  <c r="D25" i="10"/>
  <c r="D19" i="11"/>
  <c r="D19" i="10"/>
  <c r="D26" i="10"/>
  <c r="D26" i="11"/>
  <c r="AM15" i="16"/>
  <c r="AM17" i="16"/>
  <c r="AM14" i="16"/>
  <c r="AM16" i="16"/>
  <c r="AM18" i="16"/>
  <c r="AL15" i="16"/>
  <c r="AL17" i="16"/>
  <c r="AL14" i="16"/>
  <c r="AL16" i="16"/>
  <c r="AL18" i="16"/>
  <c r="AK14" i="16"/>
  <c r="AK16" i="16"/>
  <c r="AK18" i="16"/>
  <c r="AK15" i="16"/>
  <c r="AK17" i="16"/>
  <c r="AG14" i="16"/>
  <c r="AG16" i="16"/>
  <c r="AG18" i="16"/>
  <c r="AG15" i="16"/>
  <c r="AG17" i="16"/>
  <c r="AI15" i="16"/>
  <c r="AI17" i="16"/>
  <c r="AI14" i="16"/>
  <c r="AI16" i="16"/>
  <c r="AI18" i="16"/>
  <c r="AF14" i="16"/>
  <c r="AF16" i="16"/>
  <c r="AF18" i="16"/>
  <c r="AF15" i="16"/>
  <c r="AF17" i="16"/>
  <c r="AJ14" i="16"/>
  <c r="AJ16" i="16"/>
  <c r="AJ18" i="16"/>
  <c r="AJ15" i="16"/>
  <c r="AJ17" i="16"/>
  <c r="AH15" i="16"/>
  <c r="AH17" i="16"/>
  <c r="AH14" i="16"/>
  <c r="AH16" i="16"/>
  <c r="AH18" i="16"/>
  <c r="AE15" i="16"/>
  <c r="AE17" i="16"/>
  <c r="AE14" i="16"/>
  <c r="AE16" i="16"/>
  <c r="AE18" i="16"/>
  <c r="Z3" i="5"/>
  <c r="Z4" i="5"/>
  <c r="Z5" i="5"/>
  <c r="Z6" i="5"/>
  <c r="Z7" i="5"/>
  <c r="L19" i="7" s="1"/>
  <c r="Z8" i="5"/>
  <c r="L20" i="7" s="1"/>
  <c r="Z9" i="5"/>
  <c r="L2" i="7" l="1"/>
  <c r="L4" i="7"/>
  <c r="L6" i="7"/>
  <c r="L5" i="7"/>
  <c r="L3" i="7"/>
  <c r="L17" i="7"/>
  <c r="L21" i="7"/>
  <c r="L18" i="7"/>
  <c r="L22" i="7"/>
  <c r="L24" i="7"/>
  <c r="L26" i="7"/>
  <c r="L25" i="7"/>
  <c r="L23" i="7"/>
  <c r="L13" i="7"/>
  <c r="L15" i="7"/>
  <c r="L12" i="7"/>
  <c r="L16" i="7"/>
  <c r="L14" i="7"/>
  <c r="L8" i="7"/>
  <c r="L10" i="7"/>
  <c r="L9" i="7"/>
  <c r="L11" i="7"/>
  <c r="L7" i="7"/>
  <c r="J9" i="11"/>
  <c r="J9" i="10"/>
  <c r="J10" i="11"/>
  <c r="J10" i="10"/>
  <c r="J25" i="11"/>
  <c r="J25" i="10"/>
  <c r="J24" i="11"/>
  <c r="J24" i="10"/>
  <c r="K18" i="10"/>
  <c r="K18" i="11"/>
  <c r="K8" i="11"/>
  <c r="K8" i="10"/>
  <c r="K7" i="10"/>
  <c r="K7" i="11"/>
  <c r="E11" i="11"/>
  <c r="E11" i="10"/>
  <c r="E18" i="10"/>
  <c r="E18" i="11"/>
  <c r="E24" i="10"/>
  <c r="E24" i="11"/>
  <c r="E8" i="11"/>
  <c r="E8" i="10"/>
  <c r="L8" i="10"/>
  <c r="L8" i="11"/>
  <c r="L11" i="11"/>
  <c r="L11" i="10"/>
  <c r="L23" i="11"/>
  <c r="L23" i="10"/>
  <c r="L22" i="10"/>
  <c r="L22" i="11"/>
  <c r="H20" i="10"/>
  <c r="H20" i="11"/>
  <c r="H17" i="11"/>
  <c r="H17" i="10"/>
  <c r="H9" i="11"/>
  <c r="H9" i="10"/>
  <c r="H18" i="10"/>
  <c r="H18" i="11"/>
  <c r="F26" i="11"/>
  <c r="F26" i="10"/>
  <c r="F19" i="10"/>
  <c r="F19" i="11"/>
  <c r="F17" i="10"/>
  <c r="F17" i="11"/>
  <c r="F20" i="11"/>
  <c r="F20" i="10"/>
  <c r="I25" i="11"/>
  <c r="I25" i="10"/>
  <c r="I20" i="10"/>
  <c r="I20" i="11"/>
  <c r="I21" i="11"/>
  <c r="I21" i="10"/>
  <c r="I23" i="10"/>
  <c r="I23" i="11"/>
  <c r="G24" i="11"/>
  <c r="G24" i="10"/>
  <c r="G10" i="11"/>
  <c r="G10" i="10"/>
  <c r="G7" i="11"/>
  <c r="G7" i="10"/>
  <c r="J7" i="10"/>
  <c r="J7" i="11"/>
  <c r="J8" i="11"/>
  <c r="J8" i="10"/>
  <c r="J18" i="11"/>
  <c r="J18" i="10"/>
  <c r="K19" i="10"/>
  <c r="K19" i="11"/>
  <c r="K22" i="11"/>
  <c r="K22" i="10"/>
  <c r="K23" i="11"/>
  <c r="K23" i="10"/>
  <c r="K17" i="10"/>
  <c r="K17" i="11"/>
  <c r="E9" i="10"/>
  <c r="E9" i="11"/>
  <c r="E22" i="10"/>
  <c r="E22" i="11"/>
  <c r="E7" i="10"/>
  <c r="E7" i="11"/>
  <c r="E19" i="11"/>
  <c r="E19" i="10"/>
  <c r="L17" i="11"/>
  <c r="L17" i="10"/>
  <c r="L9" i="11"/>
  <c r="L9" i="10"/>
  <c r="L20" i="10"/>
  <c r="L20" i="11"/>
  <c r="L26" i="10"/>
  <c r="L26" i="11"/>
  <c r="H24" i="10"/>
  <c r="H24" i="11"/>
  <c r="H21" i="11"/>
  <c r="H21" i="10"/>
  <c r="H7" i="10"/>
  <c r="H7" i="11"/>
  <c r="H22" i="11"/>
  <c r="H22" i="10"/>
  <c r="F11" i="11"/>
  <c r="F11" i="10"/>
  <c r="F23" i="10"/>
  <c r="F23" i="11"/>
  <c r="F21" i="10"/>
  <c r="F21" i="11"/>
  <c r="F24" i="11"/>
  <c r="F24" i="10"/>
  <c r="I18" i="11"/>
  <c r="I18" i="10"/>
  <c r="I24" i="11"/>
  <c r="I24" i="10"/>
  <c r="I10" i="10"/>
  <c r="I10" i="11"/>
  <c r="G8" i="10"/>
  <c r="G8" i="11"/>
  <c r="G18" i="11"/>
  <c r="G18" i="10"/>
  <c r="G19" i="10"/>
  <c r="G19" i="11"/>
  <c r="G17" i="11"/>
  <c r="G17" i="10"/>
  <c r="J22" i="11"/>
  <c r="J22" i="10"/>
  <c r="J19" i="10"/>
  <c r="J19" i="11"/>
  <c r="J17" i="10"/>
  <c r="J17" i="11"/>
  <c r="J26" i="11"/>
  <c r="J26" i="10"/>
  <c r="K20" i="11"/>
  <c r="K20" i="10"/>
  <c r="K26" i="11"/>
  <c r="K26" i="10"/>
  <c r="K11" i="11"/>
  <c r="K11" i="10"/>
  <c r="K21" i="11"/>
  <c r="K21" i="10"/>
  <c r="E17" i="10"/>
  <c r="E17" i="11"/>
  <c r="E26" i="11"/>
  <c r="E26" i="10"/>
  <c r="E21" i="11"/>
  <c r="E21" i="10"/>
  <c r="E23" i="11"/>
  <c r="E23" i="10"/>
  <c r="L21" i="11"/>
  <c r="L21" i="10"/>
  <c r="L7" i="11"/>
  <c r="L7" i="10"/>
  <c r="L24" i="10"/>
  <c r="L24" i="11"/>
  <c r="H10" i="10"/>
  <c r="H10" i="11"/>
  <c r="H25" i="11"/>
  <c r="H25" i="10"/>
  <c r="H19" i="11"/>
  <c r="H19" i="10"/>
  <c r="H26" i="11"/>
  <c r="H26" i="10"/>
  <c r="F9" i="10"/>
  <c r="F9" i="11"/>
  <c r="F10" i="11"/>
  <c r="F10" i="10"/>
  <c r="F25" i="10"/>
  <c r="F25" i="11"/>
  <c r="I7" i="10"/>
  <c r="I7" i="11"/>
  <c r="I22" i="11"/>
  <c r="I22" i="10"/>
  <c r="I11" i="11"/>
  <c r="I11" i="10"/>
  <c r="I8" i="11"/>
  <c r="I8" i="10"/>
  <c r="G23" i="11"/>
  <c r="G23" i="10"/>
  <c r="G22" i="11"/>
  <c r="G22" i="10"/>
  <c r="G11" i="10"/>
  <c r="G11" i="11"/>
  <c r="G21" i="10"/>
  <c r="G21" i="11"/>
  <c r="J11" i="10"/>
  <c r="J11" i="11"/>
  <c r="J23" i="10"/>
  <c r="J23" i="11"/>
  <c r="J21" i="10"/>
  <c r="J21" i="11"/>
  <c r="J20" i="11"/>
  <c r="J20" i="10"/>
  <c r="K24" i="11"/>
  <c r="K24" i="10"/>
  <c r="K10" i="10"/>
  <c r="K10" i="11"/>
  <c r="K9" i="10"/>
  <c r="K9" i="11"/>
  <c r="K25" i="11"/>
  <c r="K25" i="10"/>
  <c r="E25" i="10"/>
  <c r="E25" i="11"/>
  <c r="E20" i="10"/>
  <c r="E20" i="11"/>
  <c r="E10" i="11"/>
  <c r="E10" i="10"/>
  <c r="L10" i="10"/>
  <c r="L10" i="11"/>
  <c r="L25" i="11"/>
  <c r="L25" i="10"/>
  <c r="L19" i="11"/>
  <c r="L19" i="10"/>
  <c r="L18" i="10"/>
  <c r="L18" i="11"/>
  <c r="H8" i="10"/>
  <c r="H8" i="11"/>
  <c r="H11" i="11"/>
  <c r="H11" i="10"/>
  <c r="H23" i="11"/>
  <c r="H23" i="10"/>
  <c r="F18" i="11"/>
  <c r="F18" i="10"/>
  <c r="F7" i="11"/>
  <c r="F7" i="10"/>
  <c r="F8" i="10"/>
  <c r="F8" i="11"/>
  <c r="F22" i="11"/>
  <c r="F22" i="10"/>
  <c r="I17" i="11"/>
  <c r="I17" i="10"/>
  <c r="I26" i="11"/>
  <c r="I26" i="10"/>
  <c r="I9" i="11"/>
  <c r="I9" i="10"/>
  <c r="I19" i="11"/>
  <c r="I19" i="10"/>
  <c r="G20" i="10"/>
  <c r="G20" i="11"/>
  <c r="G26" i="11"/>
  <c r="G26" i="10"/>
  <c r="G9" i="11"/>
  <c r="G9" i="10"/>
  <c r="G25" i="11"/>
  <c r="G25" i="10"/>
  <c r="D14" i="10"/>
  <c r="D14" i="11"/>
  <c r="I14" i="11"/>
  <c r="I14" i="10"/>
  <c r="F15" i="10"/>
  <c r="F15" i="11"/>
  <c r="K12" i="11"/>
  <c r="K12" i="10"/>
  <c r="L14" i="10"/>
  <c r="L14" i="11"/>
  <c r="D12" i="10"/>
  <c r="D12" i="11"/>
  <c r="G14" i="11"/>
  <c r="G14" i="10"/>
  <c r="I15" i="10"/>
  <c r="I15" i="11"/>
  <c r="I12" i="11"/>
  <c r="I12" i="10"/>
  <c r="E14" i="11"/>
  <c r="E14" i="10"/>
  <c r="H12" i="10"/>
  <c r="H12" i="11"/>
  <c r="F13" i="10"/>
  <c r="F13" i="11"/>
  <c r="J15" i="10"/>
  <c r="J15" i="11"/>
  <c r="J12" i="11"/>
  <c r="J12" i="10"/>
  <c r="K15" i="11"/>
  <c r="K15" i="10"/>
  <c r="L12" i="10"/>
  <c r="L12" i="11"/>
  <c r="G16" i="11"/>
  <c r="G16" i="10"/>
  <c r="E16" i="11"/>
  <c r="E16" i="10"/>
  <c r="F12" i="11"/>
  <c r="F12" i="10"/>
  <c r="G12" i="10"/>
  <c r="G12" i="11"/>
  <c r="I13" i="11"/>
  <c r="I13" i="10"/>
  <c r="E15" i="11"/>
  <c r="E15" i="10"/>
  <c r="E12" i="11"/>
  <c r="E12" i="10"/>
  <c r="H15" i="11"/>
  <c r="H15" i="10"/>
  <c r="F16" i="11"/>
  <c r="F16" i="10"/>
  <c r="J13" i="10"/>
  <c r="J13" i="11"/>
  <c r="K16" i="11"/>
  <c r="K16" i="10"/>
  <c r="K13" i="11"/>
  <c r="K13" i="10"/>
  <c r="L15" i="11"/>
  <c r="L15" i="10"/>
  <c r="G13" i="11"/>
  <c r="G13" i="10"/>
  <c r="H14" i="10"/>
  <c r="H14" i="11"/>
  <c r="J14" i="11"/>
  <c r="J14" i="10"/>
  <c r="D15" i="11"/>
  <c r="D15" i="10"/>
  <c r="D16" i="10"/>
  <c r="D16" i="11"/>
  <c r="D13" i="11"/>
  <c r="D13" i="10"/>
  <c r="G15" i="11"/>
  <c r="G15" i="10"/>
  <c r="I16" i="11"/>
  <c r="I16" i="10"/>
  <c r="E13" i="11"/>
  <c r="E13" i="10"/>
  <c r="H16" i="10"/>
  <c r="H16" i="11"/>
  <c r="H13" i="11"/>
  <c r="H13" i="10"/>
  <c r="F14" i="11"/>
  <c r="F14" i="10"/>
  <c r="J16" i="11"/>
  <c r="J16" i="10"/>
  <c r="K14" i="11"/>
  <c r="K14" i="10"/>
  <c r="L16" i="10"/>
  <c r="L16" i="11"/>
  <c r="L13" i="11"/>
  <c r="L13" i="10"/>
  <c r="AA8" i="5"/>
  <c r="M20" i="7" s="1"/>
  <c r="AA4" i="5"/>
  <c r="AA5" i="5"/>
  <c r="AA6" i="5"/>
  <c r="AA7" i="5"/>
  <c r="M19" i="7" s="1"/>
  <c r="AA9" i="5"/>
  <c r="AA3" i="5"/>
  <c r="M12" i="7" l="1"/>
  <c r="M14" i="7"/>
  <c r="M16" i="7"/>
  <c r="M15" i="7"/>
  <c r="M13" i="7"/>
  <c r="M23" i="7"/>
  <c r="M25" i="7"/>
  <c r="M22" i="7"/>
  <c r="M24" i="7"/>
  <c r="M26" i="7"/>
  <c r="M8" i="7"/>
  <c r="M10" i="7"/>
  <c r="M11" i="7"/>
  <c r="M9" i="7"/>
  <c r="M7" i="7"/>
  <c r="M3" i="7"/>
  <c r="M5" i="7"/>
  <c r="M2" i="7"/>
  <c r="M6" i="7"/>
  <c r="M4" i="7"/>
  <c r="M17" i="7"/>
  <c r="M21" i="7"/>
  <c r="M18" i="7"/>
</calcChain>
</file>

<file path=xl/sharedStrings.xml><?xml version="1.0" encoding="utf-8"?>
<sst xmlns="http://schemas.openxmlformats.org/spreadsheetml/2006/main" count="6887" uniqueCount="220">
  <si>
    <t xml:space="preserve"> o_alu</t>
  </si>
  <si>
    <t xml:space="preserve"> alu_liq</t>
  </si>
  <si>
    <t>alu_ing</t>
  </si>
  <si>
    <t xml:space="preserve">bauxite </t>
  </si>
  <si>
    <t>Asia</t>
  </si>
  <si>
    <t>Biomass</t>
  </si>
  <si>
    <t>Coal</t>
  </si>
  <si>
    <t>Gas</t>
  </si>
  <si>
    <t>Hydro</t>
  </si>
  <si>
    <t>Nuclear</t>
  </si>
  <si>
    <t>Oil</t>
  </si>
  <si>
    <t>Solar</t>
  </si>
  <si>
    <t>Wind</t>
  </si>
  <si>
    <t>LAM</t>
  </si>
  <si>
    <t>MAF</t>
  </si>
  <si>
    <t>OECD</t>
  </si>
  <si>
    <t>REF</t>
  </si>
  <si>
    <t>A</t>
  </si>
  <si>
    <t>k</t>
  </si>
  <si>
    <t>th</t>
  </si>
  <si>
    <t>high</t>
  </si>
  <si>
    <t>med</t>
  </si>
  <si>
    <t>low</t>
  </si>
  <si>
    <t>anode_pb</t>
  </si>
  <si>
    <t>anode_in</t>
  </si>
  <si>
    <t>elec_cast</t>
  </si>
  <si>
    <t>Source</t>
  </si>
  <si>
    <t>Africa</t>
  </si>
  <si>
    <t>GCC</t>
  </si>
  <si>
    <t>Oceania</t>
  </si>
  <si>
    <t>o_alu</t>
  </si>
  <si>
    <t>bauxite</t>
  </si>
  <si>
    <t>alu_liq</t>
  </si>
  <si>
    <t>ASIA-REF-LAM</t>
  </si>
  <si>
    <t>PRISMAL DATA</t>
  </si>
  <si>
    <t>Data electricity intensity</t>
  </si>
  <si>
    <t>Year</t>
  </si>
  <si>
    <t>Historical data</t>
  </si>
  <si>
    <t>elec_int [kWh/kg]</t>
  </si>
  <si>
    <t>Extrapolation</t>
  </si>
  <si>
    <t>a</t>
  </si>
  <si>
    <t>b</t>
  </si>
  <si>
    <t>c</t>
  </si>
  <si>
    <t>h</t>
  </si>
  <si>
    <t>Parameters</t>
  </si>
  <si>
    <t>y</t>
  </si>
  <si>
    <t>y_calc</t>
  </si>
  <si>
    <t xml:space="preserve">(y-y_calc)^2 </t>
  </si>
  <si>
    <t>Sum</t>
  </si>
  <si>
    <t>x</t>
  </si>
  <si>
    <t>y= a/(x-h)+b/(x-h)^2+c</t>
  </si>
  <si>
    <t>Low</t>
  </si>
  <si>
    <t>Med</t>
  </si>
  <si>
    <t>High</t>
  </si>
  <si>
    <t>Actual BAT</t>
  </si>
  <si>
    <t>Medium</t>
  </si>
  <si>
    <t>Bauxite to alumina</t>
  </si>
  <si>
    <t>Alumina to liquid aluminium</t>
  </si>
  <si>
    <t>Liquid aluminium to ingot</t>
  </si>
  <si>
    <t>Aluminium, primary, ingot {CN}| production | Cut-off, U</t>
  </si>
  <si>
    <t>Notes</t>
  </si>
  <si>
    <t>Ratio</t>
  </si>
  <si>
    <t>Anode prebaked to liquid aluminium</t>
  </si>
  <si>
    <t>Anode inert to liquid aluminium</t>
  </si>
  <si>
    <t>Bauxite to aluminium hydrixyde - From Ecoinvent 3.5 - Aluminium hydroxide {GLO}| production | Cut-off, U</t>
  </si>
  <si>
    <t>Aluminium hydroxyde aluminium oxyde  to From Ecoinvent 3.5 - Aluminium oxide {GLO}| production | Cut-off, U</t>
  </si>
  <si>
    <t>From Ecoinvent 3.5 - Aluminium, primary, liquid {CN}| aluminium production, primary, liquid, prebake | Cut-off, U</t>
  </si>
  <si>
    <t>Consume 30 times slower than prebaked anode (Elysis, 2019)</t>
  </si>
  <si>
    <t>OECD90</t>
  </si>
  <si>
    <t>Total</t>
  </si>
  <si>
    <t>East &amp; central Europe</t>
  </si>
  <si>
    <t>Asia (ex Chaine)</t>
  </si>
  <si>
    <t>China</t>
  </si>
  <si>
    <t>World</t>
  </si>
  <si>
    <t>Bauxite</t>
  </si>
  <si>
    <t>Alumina</t>
  </si>
  <si>
    <t>Anode_in</t>
  </si>
  <si>
    <t>Anode_pb</t>
  </si>
  <si>
    <t>Smelting_in</t>
  </si>
  <si>
    <t>Smelting_pb</t>
  </si>
  <si>
    <t>Casting</t>
  </si>
  <si>
    <t>GHG</t>
  </si>
  <si>
    <t>EQ</t>
  </si>
  <si>
    <t>HH</t>
  </si>
  <si>
    <t>BAT</t>
  </si>
  <si>
    <t>PRISMAL1</t>
  </si>
  <si>
    <t>PRISMAL2</t>
  </si>
  <si>
    <t>PRISMAL3</t>
  </si>
  <si>
    <t>PRISMAL4</t>
  </si>
  <si>
    <t>PRISMAL5</t>
  </si>
  <si>
    <t>Regions</t>
  </si>
  <si>
    <t>Level</t>
  </si>
  <si>
    <t>PRISMAL</t>
  </si>
  <si>
    <t xml:space="preserve"> </t>
  </si>
  <si>
    <t>Scenario</t>
  </si>
  <si>
    <t>Asia-REF-LAM</t>
  </si>
  <si>
    <t>Baseline</t>
  </si>
  <si>
    <t>MS45</t>
  </si>
  <si>
    <t>MS19</t>
  </si>
  <si>
    <t>MS26</t>
  </si>
  <si>
    <t>MS34</t>
  </si>
  <si>
    <t>MS60</t>
  </si>
  <si>
    <t>y*</t>
  </si>
  <si>
    <t>sqrd err w /line</t>
  </si>
  <si>
    <t>sqrd from mean y</t>
  </si>
  <si>
    <t>R^2 calculation</t>
  </si>
  <si>
    <t>R^2</t>
  </si>
  <si>
    <t>W. Europe</t>
  </si>
  <si>
    <t>N. America</t>
  </si>
  <si>
    <t>S. America</t>
  </si>
  <si>
    <t>sag1</t>
  </si>
  <si>
    <t>sag2</t>
  </si>
  <si>
    <t>sag3</t>
  </si>
  <si>
    <t>sag4</t>
  </si>
  <si>
    <t>sag5</t>
  </si>
  <si>
    <t>Sag1 - 50% MAF - 50% Asia</t>
  </si>
  <si>
    <t>Anode</t>
  </si>
  <si>
    <t>Smelting</t>
  </si>
  <si>
    <t>IN</t>
  </si>
  <si>
    <t>PB</t>
  </si>
  <si>
    <t>Anode production</t>
  </si>
  <si>
    <t>Smelting process</t>
  </si>
  <si>
    <t>Sheet</t>
  </si>
  <si>
    <t>Description</t>
  </si>
  <si>
    <t>Greenhouse gas</t>
  </si>
  <si>
    <t>Human health</t>
  </si>
  <si>
    <t>Ecosystem quality</t>
  </si>
  <si>
    <t>Data_elec_int</t>
  </si>
  <si>
    <t>Data_D_in</t>
  </si>
  <si>
    <t>Data_a</t>
  </si>
  <si>
    <t>d_elec</t>
  </si>
  <si>
    <t>d_in</t>
  </si>
  <si>
    <t>prod</t>
  </si>
  <si>
    <t>prod_geo_bl</t>
  </si>
  <si>
    <t>prod_geo_sag1</t>
  </si>
  <si>
    <t>prod_geo_sag2</t>
  </si>
  <si>
    <t>prod_geo_sag3</t>
  </si>
  <si>
    <t>prod_geo_sag4</t>
  </si>
  <si>
    <t>prod_geo_sag5</t>
  </si>
  <si>
    <t>elec_int_in</t>
  </si>
  <si>
    <t>elec_int_pb</t>
  </si>
  <si>
    <t>inert anode</t>
  </si>
  <si>
    <t>(McGeer, 1987)</t>
  </si>
  <si>
    <t>Historical data, curve fitting and projections to obtain the levels of energy intensity</t>
  </si>
  <si>
    <t>Data and calculations</t>
  </si>
  <si>
    <t>Electricity intensity of aluminium smelting process with inert anode [kWh/kg]</t>
  </si>
  <si>
    <t>Electricity intensity of aluminium smelting process with prebaked anode  [kWh/kg]</t>
  </si>
  <si>
    <t>Total aluminium production [kg]</t>
  </si>
  <si>
    <t>Market share of inert anode technology adoption [%]</t>
  </si>
  <si>
    <t>Technological matrix to produce 1 kf of aluminium</t>
  </si>
  <si>
    <t>Market share of electricity technologies [%]</t>
  </si>
  <si>
    <t>Market share of aluminium production per region for baseline scenario</t>
  </si>
  <si>
    <t>Matrix directly read by the PRISMAL program as dataframe</t>
  </si>
  <si>
    <t>Market share of aluminium production per region for sensitivity analysis on geography-1 [%]</t>
  </si>
  <si>
    <t>Market share of aluminium production per region for sensitivity analysis on geography-2 [%]</t>
  </si>
  <si>
    <t>Market share of aluminium production per region for sensitivity analysis on geography-3 [%]</t>
  </si>
  <si>
    <t>Market share of aluminium production per region for sensitivity analysis on geography-4 [%]</t>
  </si>
  <si>
    <t>Market share of aluminium production per region for sensitivity analysis on geography-5 [%]</t>
  </si>
  <si>
    <t>(Kvande &amp; Drabløs, 2014)</t>
  </si>
  <si>
    <t>(IAI, 2020)</t>
  </si>
  <si>
    <t>Mutiplication of two previous ratios</t>
  </si>
  <si>
    <t>Environemental impacts comparison</t>
  </si>
  <si>
    <t>Comparison of smelting 1kg of aluminium with prebaked anode VS inert anode</t>
  </si>
  <si>
    <t>Data_Prod</t>
  </si>
  <si>
    <t>impacts</t>
  </si>
  <si>
    <t>Calculation of market share of inert anode technology accorgind a logitic curve</t>
  </si>
  <si>
    <t>Precalculated environmental impacts of different processes</t>
  </si>
  <si>
    <t>Technological matrix of the system</t>
  </si>
  <si>
    <t>Source: (Bertram et al., 2017)</t>
  </si>
  <si>
    <t>Production [kt]</t>
  </si>
  <si>
    <t>Constant growth of 0.5%</t>
  </si>
  <si>
    <t>Growth rate [2040-2050]</t>
  </si>
  <si>
    <t>Sag 2 - 100% MAF</t>
  </si>
  <si>
    <t>Sag 5 - Equally split</t>
  </si>
  <si>
    <t>Sag 4 - 100% to LAM</t>
  </si>
  <si>
    <t>Sag 3 - 100% to Asia</t>
  </si>
  <si>
    <t>OECD91</t>
  </si>
  <si>
    <t>Baseline - No change in market share</t>
  </si>
  <si>
    <t>Production volume and geographical market share of production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</si>
  <si>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</si>
  <si>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</si>
  <si>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</si>
  <si>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</si>
  <si>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</si>
  <si>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</si>
  <si>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</si>
  <si>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</si>
  <si>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</si>
  <si>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</si>
  <si>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Biomass_CCS</t>
  </si>
  <si>
    <t>Coal_CCS</t>
  </si>
  <si>
    <t>Gas_CCS</t>
  </si>
  <si>
    <t>Carbon intensity [kg CO2 eq./kWh]</t>
  </si>
  <si>
    <t>SSP1-1.5°C (CO2)</t>
  </si>
  <si>
    <t>SSP2-1.5°C (CO2)</t>
  </si>
  <si>
    <t>SSP5-1.5°C (CO2)</t>
  </si>
  <si>
    <t>SSP1-2.0°C (CO2)</t>
  </si>
  <si>
    <t>SSP2-2.0°C (CO2)</t>
  </si>
  <si>
    <t>SSP4-2.0°C (CO2)</t>
  </si>
  <si>
    <t>SSP5-2.0°C (CO2)</t>
  </si>
  <si>
    <t>SSP1-bl (CO2)</t>
  </si>
  <si>
    <t>SSP2-bl (CO2)</t>
  </si>
  <si>
    <t>SSP3-bl (CO2)</t>
  </si>
  <si>
    <t>SSP4-bl (CO2)</t>
  </si>
  <si>
    <t>SSP5-bl (CO2)</t>
  </si>
  <si>
    <t>PRISMAL1-1.5°C (GHG)</t>
  </si>
  <si>
    <t>PRISMAL2-1.5°C (GHG)</t>
  </si>
  <si>
    <t>PRISMAL5-1.5°C (GHG)</t>
  </si>
  <si>
    <t>PRISMAL1-2.0°C (GHG)</t>
  </si>
  <si>
    <t>PRISMAL2-2.0°C (GHG)</t>
  </si>
  <si>
    <t>PRISMAL4-2.0°C (GHG)</t>
  </si>
  <si>
    <t>PRISMAL5-2.0°C (GHG)</t>
  </si>
  <si>
    <t>PRISMAL1-bl (GHG)</t>
  </si>
  <si>
    <t>PRISMAL2-bl (GHG)</t>
  </si>
  <si>
    <t>PRISMAL3-bl (GHG)</t>
  </si>
  <si>
    <t>PRISMAL4-bl (GHG)</t>
  </si>
  <si>
    <t>PRISMAL5-bl (GHG)</t>
  </si>
  <si>
    <t>Normalized carbon intensity [kg CO2/kWh]</t>
  </si>
  <si>
    <t>Electricity</t>
  </si>
  <si>
    <t>Comparison of kg CO2 emission / 1 kWh (world average) between PRIMSAL results and SSP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</si>
</sst>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4" applyNumberFormat="0" applyFill="0" applyAlignment="0" applyProtection="0"/>
    <xf numFmtId="0" fontId="8" fillId="0" borderId="25" applyNumberFormat="0" applyFill="0" applyAlignment="0" applyProtection="0"/>
    <xf numFmtId="0" fontId="9" fillId="0" borderId="2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27" applyNumberFormat="0" applyAlignment="0" applyProtection="0"/>
    <xf numFmtId="0" fontId="14" fillId="7" borderId="28" applyNumberFormat="0" applyAlignment="0" applyProtection="0"/>
    <xf numFmtId="0" fontId="15" fillId="7" borderId="27" applyNumberFormat="0" applyAlignment="0" applyProtection="0"/>
    <xf numFmtId="0" fontId="16" fillId="0" borderId="29" applyNumberFormat="0" applyFill="0" applyAlignment="0" applyProtection="0"/>
    <xf numFmtId="0" fontId="17" fillId="8" borderId="30" applyNumberFormat="0" applyAlignment="0" applyProtection="0"/>
    <xf numFmtId="0" fontId="18" fillId="0" borderId="0" applyNumberFormat="0" applyFill="0" applyBorder="0" applyAlignment="0" applyProtection="0"/>
    <xf numFmtId="0" fontId="1" fillId="9" borderId="31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32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</cellStyleXfs>
  <cellXfs count="344">
    <xf numFmtId="0" fontId="0" fillId="0" borderId="0" xfId="0"/>
    <xf numFmtId="9" fontId="0" fillId="0" borderId="0" xfId="1" applyFont="1"/>
    <xf numFmtId="11" fontId="0" fillId="0" borderId="0" xfId="0" applyNumberFormat="1"/>
    <xf numFmtId="9" fontId="0" fillId="0" borderId="0" xfId="0" applyNumberFormat="1"/>
    <xf numFmtId="9" fontId="0" fillId="0" borderId="5" xfId="1" applyFont="1" applyBorder="1" applyAlignment="1">
      <alignment horizontal="center"/>
    </xf>
    <xf numFmtId="9" fontId="0" fillId="0" borderId="9" xfId="1" applyFont="1" applyBorder="1"/>
    <xf numFmtId="9" fontId="0" fillId="0" borderId="8" xfId="1" applyFont="1" applyBorder="1"/>
    <xf numFmtId="9" fontId="0" fillId="0" borderId="5" xfId="1" applyFont="1" applyBorder="1"/>
    <xf numFmtId="9" fontId="0" fillId="0" borderId="4" xfId="1" applyFont="1" applyBorder="1"/>
    <xf numFmtId="9" fontId="0" fillId="0" borderId="11" xfId="1" applyFont="1" applyBorder="1"/>
    <xf numFmtId="9" fontId="0" fillId="0" borderId="15" xfId="1" applyFont="1" applyBorder="1"/>
    <xf numFmtId="9" fontId="0" fillId="0" borderId="2" xfId="1" applyFont="1" applyBorder="1"/>
    <xf numFmtId="9" fontId="0" fillId="0" borderId="1" xfId="1" applyFont="1" applyBorder="1"/>
    <xf numFmtId="9" fontId="0" fillId="0" borderId="12" xfId="1" applyFont="1" applyBorder="1"/>
    <xf numFmtId="9" fontId="0" fillId="0" borderId="16" xfId="1" applyFont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Alignment="1"/>
    <xf numFmtId="2" fontId="0" fillId="0" borderId="5" xfId="0" applyNumberFormat="1" applyBorder="1"/>
    <xf numFmtId="0" fontId="0" fillId="0" borderId="0" xfId="0"/>
    <xf numFmtId="2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Fill="1"/>
    <xf numFmtId="0" fontId="0" fillId="0" borderId="5" xfId="0" applyFill="1" applyBorder="1"/>
    <xf numFmtId="0" fontId="0" fillId="0" borderId="20" xfId="0" applyBorder="1"/>
    <xf numFmtId="0" fontId="0" fillId="0" borderId="7" xfId="0" applyBorder="1"/>
    <xf numFmtId="0" fontId="0" fillId="0" borderId="3" xfId="0" applyBorder="1"/>
    <xf numFmtId="0" fontId="0" fillId="0" borderId="10" xfId="0" applyBorder="1"/>
    <xf numFmtId="0" fontId="0" fillId="0" borderId="6" xfId="0" applyBorder="1"/>
    <xf numFmtId="0" fontId="0" fillId="0" borderId="22" xfId="0" applyBorder="1"/>
    <xf numFmtId="9" fontId="0" fillId="0" borderId="10" xfId="1" applyFont="1" applyBorder="1"/>
    <xf numFmtId="9" fontId="0" fillId="0" borderId="6" xfId="1" applyFont="1" applyBorder="1"/>
    <xf numFmtId="9" fontId="0" fillId="0" borderId="3" xfId="1" applyFont="1" applyBorder="1"/>
    <xf numFmtId="9" fontId="0" fillId="0" borderId="21" xfId="1" applyFont="1" applyBorder="1"/>
    <xf numFmtId="9" fontId="0" fillId="0" borderId="13" xfId="1" applyFont="1" applyBorder="1"/>
    <xf numFmtId="0" fontId="0" fillId="0" borderId="19" xfId="0" applyBorder="1"/>
    <xf numFmtId="0" fontId="0" fillId="0" borderId="14" xfId="0" applyBorder="1"/>
    <xf numFmtId="0" fontId="0" fillId="0" borderId="23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9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left"/>
    </xf>
    <xf numFmtId="11" fontId="21" fillId="0" borderId="5" xfId="0" applyNumberFormat="1" applyFont="1" applyFill="1" applyBorder="1" applyAlignment="1">
      <alignment horizontal="right" vertical="center" wrapText="1"/>
    </xf>
    <xf numFmtId="11" fontId="0" fillId="0" borderId="5" xfId="0" applyNumberFormat="1" applyBorder="1"/>
    <xf numFmtId="0" fontId="0" fillId="0" borderId="5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2" fontId="0" fillId="0" borderId="4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3" xfId="0" applyBorder="1"/>
    <xf numFmtId="0" fontId="0" fillId="0" borderId="12" xfId="0" applyBorder="1"/>
    <xf numFmtId="2" fontId="0" fillId="0" borderId="12" xfId="0" applyNumberFormat="1" applyBorder="1"/>
    <xf numFmtId="2" fontId="0" fillId="0" borderId="16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35" xfId="0" applyNumberFormat="1" applyBorder="1"/>
    <xf numFmtId="2" fontId="0" fillId="0" borderId="17" xfId="0" applyNumberFormat="1" applyBorder="1"/>
    <xf numFmtId="2" fontId="0" fillId="0" borderId="36" xfId="0" applyNumberFormat="1" applyBorder="1"/>
    <xf numFmtId="0" fontId="0" fillId="0" borderId="8" xfId="0" quotePrefix="1" applyBorder="1"/>
    <xf numFmtId="0" fontId="0" fillId="0" borderId="4" xfId="0" quotePrefix="1" applyBorder="1"/>
    <xf numFmtId="0" fontId="0" fillId="0" borderId="1" xfId="0" quotePrefix="1" applyBorder="1"/>
    <xf numFmtId="0" fontId="0" fillId="0" borderId="4" xfId="0" applyBorder="1"/>
    <xf numFmtId="0" fontId="0" fillId="0" borderId="1" xfId="0" applyBorder="1"/>
    <xf numFmtId="2" fontId="0" fillId="0" borderId="37" xfId="0" applyNumberFormat="1" applyBorder="1"/>
    <xf numFmtId="0" fontId="0" fillId="0" borderId="21" xfId="0" applyBorder="1"/>
    <xf numFmtId="0" fontId="0" fillId="0" borderId="11" xfId="0" applyBorder="1"/>
    <xf numFmtId="0" fontId="0" fillId="0" borderId="15" xfId="0" applyBorder="1"/>
    <xf numFmtId="0" fontId="0" fillId="0" borderId="38" xfId="0" applyBorder="1"/>
    <xf numFmtId="0" fontId="2" fillId="0" borderId="8" xfId="0" applyFont="1" applyBorder="1"/>
    <xf numFmtId="0" fontId="0" fillId="0" borderId="6" xfId="0" applyBorder="1" applyAlignment="1">
      <alignment horizontal="left"/>
    </xf>
    <xf numFmtId="0" fontId="2" fillId="0" borderId="10" xfId="0" applyFont="1" applyBorder="1"/>
    <xf numFmtId="11" fontId="0" fillId="0" borderId="8" xfId="0" applyNumberFormat="1" applyFont="1" applyBorder="1"/>
    <xf numFmtId="0" fontId="2" fillId="0" borderId="3" xfId="0" applyFont="1" applyBorder="1"/>
    <xf numFmtId="1" fontId="0" fillId="0" borderId="1" xfId="0" applyNumberFormat="1" applyFont="1" applyBorder="1"/>
    <xf numFmtId="0" fontId="0" fillId="0" borderId="45" xfId="0" applyBorder="1" applyAlignment="1">
      <alignment horizontal="right"/>
    </xf>
    <xf numFmtId="2" fontId="2" fillId="0" borderId="46" xfId="0" applyNumberFormat="1" applyFont="1" applyBorder="1"/>
    <xf numFmtId="0" fontId="2" fillId="0" borderId="47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 wrapText="1"/>
    </xf>
    <xf numFmtId="2" fontId="0" fillId="0" borderId="3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/>
    <xf numFmtId="2" fontId="0" fillId="0" borderId="38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/>
    <xf numFmtId="0" fontId="0" fillId="0" borderId="17" xfId="0" applyFont="1" applyBorder="1"/>
    <xf numFmtId="0" fontId="0" fillId="0" borderId="36" xfId="0" applyFont="1" applyBorder="1"/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Border="1"/>
    <xf numFmtId="0" fontId="2" fillId="0" borderId="60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0" fillId="0" borderId="61" xfId="0" applyBorder="1"/>
    <xf numFmtId="0" fontId="0" fillId="0" borderId="0" xfId="0" applyBorder="1"/>
    <xf numFmtId="0" fontId="0" fillId="0" borderId="62" xfId="0" applyBorder="1"/>
    <xf numFmtId="0" fontId="0" fillId="0" borderId="43" xfId="0" applyBorder="1"/>
    <xf numFmtId="0" fontId="0" fillId="0" borderId="44" xfId="0" applyBorder="1"/>
    <xf numFmtId="0" fontId="0" fillId="0" borderId="63" xfId="0" applyBorder="1"/>
    <xf numFmtId="0" fontId="0" fillId="0" borderId="60" xfId="0" applyBorder="1"/>
    <xf numFmtId="0" fontId="0" fillId="0" borderId="56" xfId="0" applyBorder="1"/>
    <xf numFmtId="0" fontId="2" fillId="0" borderId="61" xfId="0" applyFont="1" applyBorder="1"/>
    <xf numFmtId="0" fontId="2" fillId="0" borderId="43" xfId="0" applyFont="1" applyBorder="1"/>
    <xf numFmtId="0" fontId="0" fillId="0" borderId="9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0" fillId="0" borderId="64" xfId="0" applyFont="1" applyBorder="1"/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9" fontId="0" fillId="0" borderId="35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57" xfId="0" applyBorder="1"/>
    <xf numFmtId="0" fontId="0" fillId="0" borderId="3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8" xfId="0" applyBorder="1"/>
    <xf numFmtId="0" fontId="2" fillId="0" borderId="64" xfId="0" applyFont="1" applyBorder="1"/>
    <xf numFmtId="0" fontId="2" fillId="0" borderId="65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3" xfId="0" applyFont="1" applyBorder="1" applyAlignment="1">
      <alignment horizontal="left"/>
    </xf>
    <xf numFmtId="0" fontId="0" fillId="0" borderId="53" xfId="0" applyFont="1" applyFill="1" applyBorder="1" applyAlignment="1">
      <alignment horizontal="left"/>
    </xf>
    <xf numFmtId="0" fontId="0" fillId="0" borderId="54" xfId="0" applyFont="1" applyFill="1" applyBorder="1" applyAlignment="1">
      <alignment horizontal="left"/>
    </xf>
    <xf numFmtId="1" fontId="0" fillId="0" borderId="2" xfId="0" applyNumberFormat="1" applyBorder="1"/>
    <xf numFmtId="0" fontId="2" fillId="0" borderId="19" xfId="0" applyFont="1" applyBorder="1"/>
    <xf numFmtId="9" fontId="0" fillId="0" borderId="4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4" xfId="0" applyNumberFormat="1" applyBorder="1"/>
    <xf numFmtId="9" fontId="0" fillId="0" borderId="4" xfId="0" applyNumberFormat="1" applyBorder="1"/>
    <xf numFmtId="9" fontId="0" fillId="0" borderId="2" xfId="0" applyNumberFormat="1" applyBorder="1"/>
    <xf numFmtId="0" fontId="0" fillId="0" borderId="64" xfId="0" applyBorder="1"/>
    <xf numFmtId="0" fontId="0" fillId="0" borderId="65" xfId="0" applyBorder="1"/>
    <xf numFmtId="1" fontId="0" fillId="0" borderId="16" xfId="0" applyNumberFormat="1" applyBorder="1"/>
    <xf numFmtId="1" fontId="0" fillId="0" borderId="8" xfId="0" applyNumberFormat="1" applyBorder="1"/>
    <xf numFmtId="0" fontId="0" fillId="0" borderId="3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9" fontId="0" fillId="0" borderId="6" xfId="0" applyNumberFormat="1" applyBorder="1"/>
    <xf numFmtId="9" fontId="0" fillId="0" borderId="3" xfId="0" applyNumberForma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9" fontId="0" fillId="0" borderId="10" xfId="0" applyNumberFormat="1" applyBorder="1"/>
    <xf numFmtId="9" fontId="0" fillId="0" borderId="9" xfId="0" applyNumberFormat="1" applyBorder="1"/>
    <xf numFmtId="9" fontId="0" fillId="0" borderId="8" xfId="0" applyNumberFormat="1" applyBorder="1"/>
    <xf numFmtId="9" fontId="0" fillId="0" borderId="1" xfId="0" applyNumberFormat="1" applyBorder="1"/>
    <xf numFmtId="9" fontId="0" fillId="0" borderId="17" xfId="0" applyNumberFormat="1" applyBorder="1"/>
    <xf numFmtId="9" fontId="0" fillId="0" borderId="36" xfId="0" applyNumberFormat="1" applyBorder="1"/>
    <xf numFmtId="9" fontId="0" fillId="0" borderId="59" xfId="0" applyNumberFormat="1" applyBorder="1"/>
    <xf numFmtId="9" fontId="0" fillId="0" borderId="11" xfId="0" applyNumberFormat="1" applyBorder="1"/>
    <xf numFmtId="9" fontId="0" fillId="0" borderId="15" xfId="0" applyNumberFormat="1" applyBorder="1"/>
    <xf numFmtId="9" fontId="0" fillId="0" borderId="37" xfId="0" applyNumberFormat="1" applyBorder="1"/>
    <xf numFmtId="9" fontId="0" fillId="0" borderId="12" xfId="0" applyNumberFormat="1" applyBorder="1"/>
    <xf numFmtId="9" fontId="0" fillId="0" borderId="16" xfId="0" applyNumberFormat="1" applyBorder="1"/>
    <xf numFmtId="0" fontId="0" fillId="34" borderId="6" xfId="0" applyFill="1" applyBorder="1"/>
    <xf numFmtId="0" fontId="0" fillId="35" borderId="6" xfId="0" applyFill="1" applyBorder="1"/>
    <xf numFmtId="0" fontId="0" fillId="36" borderId="3" xfId="0" applyFill="1" applyBorder="1"/>
    <xf numFmtId="0" fontId="2" fillId="0" borderId="68" xfId="0" applyFont="1" applyBorder="1" applyAlignment="1">
      <alignment horizontal="center"/>
    </xf>
    <xf numFmtId="0" fontId="0" fillId="34" borderId="3" xfId="0" applyFill="1" applyBorder="1"/>
    <xf numFmtId="0" fontId="0" fillId="35" borderId="3" xfId="0" applyFill="1" applyBorder="1"/>
    <xf numFmtId="0" fontId="23" fillId="0" borderId="0" xfId="43"/>
    <xf numFmtId="0" fontId="0" fillId="0" borderId="0" xfId="0" applyAlignment="1">
      <alignment horizontal="center"/>
    </xf>
    <xf numFmtId="0" fontId="23" fillId="0" borderId="5" xfId="43" applyBorder="1"/>
    <xf numFmtId="0" fontId="24" fillId="37" borderId="11" xfId="0" applyFont="1" applyFill="1" applyBorder="1" applyAlignment="1">
      <alignment horizontal="right" vertical="center" wrapText="1"/>
    </xf>
    <xf numFmtId="0" fontId="23" fillId="0" borderId="20" xfId="43" applyBorder="1"/>
    <xf numFmtId="0" fontId="23" fillId="0" borderId="7" xfId="43" applyBorder="1"/>
    <xf numFmtId="0" fontId="23" fillId="0" borderId="22" xfId="43" applyBorder="1"/>
    <xf numFmtId="165" fontId="0" fillId="0" borderId="10" xfId="0" applyNumberFormat="1" applyBorder="1"/>
    <xf numFmtId="165" fontId="23" fillId="0" borderId="9" xfId="43" applyNumberFormat="1" applyBorder="1"/>
    <xf numFmtId="165" fontId="23" fillId="0" borderId="8" xfId="43" applyNumberFormat="1" applyBorder="1"/>
    <xf numFmtId="165" fontId="0" fillId="0" borderId="6" xfId="0" applyNumberFormat="1" applyBorder="1"/>
    <xf numFmtId="165" fontId="23" fillId="0" borderId="5" xfId="43" applyNumberFormat="1" applyBorder="1"/>
    <xf numFmtId="165" fontId="23" fillId="0" borderId="4" xfId="43" applyNumberFormat="1" applyBorder="1"/>
    <xf numFmtId="165" fontId="0" fillId="0" borderId="21" xfId="0" applyNumberFormat="1" applyBorder="1"/>
    <xf numFmtId="165" fontId="23" fillId="0" borderId="11" xfId="43" applyNumberFormat="1" applyBorder="1"/>
    <xf numFmtId="165" fontId="23" fillId="0" borderId="15" xfId="43" applyNumberFormat="1" applyBorder="1"/>
    <xf numFmtId="165" fontId="0" fillId="0" borderId="3" xfId="0" applyNumberFormat="1" applyBorder="1"/>
    <xf numFmtId="165" fontId="23" fillId="0" borderId="2" xfId="43" applyNumberFormat="1" applyBorder="1"/>
    <xf numFmtId="165" fontId="23" fillId="0" borderId="1" xfId="43" applyNumberFormat="1" applyBorder="1"/>
    <xf numFmtId="165" fontId="0" fillId="0" borderId="13" xfId="0" applyNumberFormat="1" applyBorder="1"/>
    <xf numFmtId="165" fontId="23" fillId="0" borderId="12" xfId="43" applyNumberFormat="1" applyBorder="1"/>
    <xf numFmtId="165" fontId="23" fillId="0" borderId="16" xfId="43" applyNumberFormat="1" applyBorder="1"/>
    <xf numFmtId="0" fontId="23" fillId="0" borderId="41" xfId="43" applyBorder="1"/>
    <xf numFmtId="0" fontId="23" fillId="0" borderId="74" xfId="43" applyBorder="1"/>
    <xf numFmtId="0" fontId="23" fillId="0" borderId="75" xfId="43" applyBorder="1"/>
    <xf numFmtId="0" fontId="0" fillId="0" borderId="0" xfId="0" applyFill="1" applyBorder="1"/>
    <xf numFmtId="0" fontId="24" fillId="0" borderId="0" xfId="0" applyFont="1" applyFill="1" applyBorder="1" applyAlignment="1">
      <alignment horizontal="right" vertical="center" wrapText="1"/>
    </xf>
    <xf numFmtId="0" fontId="24" fillId="37" borderId="0" xfId="0" applyFont="1" applyFill="1" applyAlignment="1">
      <alignment horizontal="right" vertical="center" wrapText="1"/>
    </xf>
    <xf numFmtId="0" fontId="21" fillId="38" borderId="0" xfId="0" applyFont="1" applyFill="1" applyAlignment="1">
      <alignment horizontal="right" vertical="center" wrapText="1"/>
    </xf>
    <xf numFmtId="0" fontId="21" fillId="37" borderId="0" xfId="0" applyFont="1" applyFill="1" applyAlignment="1">
      <alignment horizontal="right" vertical="center" wrapText="1"/>
    </xf>
    <xf numFmtId="0" fontId="21" fillId="0" borderId="0" xfId="0" applyFont="1" applyFill="1" applyAlignment="1">
      <alignment horizontal="right" vertical="center" wrapText="1"/>
    </xf>
    <xf numFmtId="0" fontId="21" fillId="0" borderId="0" xfId="0" applyFont="1" applyFill="1" applyBorder="1" applyAlignment="1">
      <alignment horizontal="right" vertical="center" wrapText="1"/>
    </xf>
    <xf numFmtId="0" fontId="0" fillId="36" borderId="6" xfId="0" applyFont="1" applyFill="1" applyBorder="1" applyAlignment="1">
      <alignment horizontal="left"/>
    </xf>
    <xf numFmtId="0" fontId="0" fillId="0" borderId="62" xfId="0" applyFont="1" applyFill="1" applyBorder="1" applyAlignment="1">
      <alignment horizontal="center"/>
    </xf>
    <xf numFmtId="11" fontId="0" fillId="0" borderId="0" xfId="0" applyNumberFormat="1" applyFill="1"/>
    <xf numFmtId="0" fontId="2" fillId="35" borderId="39" xfId="0" applyFont="1" applyFill="1" applyBorder="1" applyAlignment="1">
      <alignment horizontal="center"/>
    </xf>
    <xf numFmtId="0" fontId="2" fillId="35" borderId="41" xfId="0" applyFont="1" applyFill="1" applyBorder="1" applyAlignment="1">
      <alignment horizontal="center"/>
    </xf>
    <xf numFmtId="0" fontId="2" fillId="34" borderId="39" xfId="0" applyFont="1" applyFill="1" applyBorder="1" applyAlignment="1">
      <alignment horizontal="center"/>
    </xf>
    <xf numFmtId="0" fontId="2" fillId="34" borderId="41" xfId="0" applyFont="1" applyFill="1" applyBorder="1" applyAlignment="1">
      <alignment horizontal="center"/>
    </xf>
    <xf numFmtId="0" fontId="22" fillId="0" borderId="49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" fillId="36" borderId="39" xfId="0" applyFont="1" applyFill="1" applyBorder="1" applyAlignment="1">
      <alignment horizontal="center"/>
    </xf>
    <xf numFmtId="0" fontId="2" fillId="36" borderId="4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6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69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6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 vertical="center" textRotation="90"/>
    </xf>
    <xf numFmtId="0" fontId="0" fillId="0" borderId="6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13" xfId="0" applyBorder="1" applyAlignment="1">
      <alignment horizontal="right" vertical="center" textRotation="90"/>
    </xf>
    <xf numFmtId="0" fontId="0" fillId="0" borderId="21" xfId="0" applyBorder="1" applyAlignment="1">
      <alignment horizontal="right" vertical="center" textRotation="90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0" fillId="0" borderId="1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23" fillId="0" borderId="5" xfId="43" applyBorder="1" applyAlignment="1">
      <alignment horizontal="center"/>
    </xf>
    <xf numFmtId="11" fontId="25" fillId="0" borderId="0" xfId="0" applyNumberFormat="1" applyFont="1" applyBorder="1" applyAlignment="1">
      <alignment horizontal="center" vertical="center"/>
    </xf>
    <xf numFmtId="11" fontId="26" fillId="0" borderId="0" xfId="0" applyNumberFormat="1" applyFont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3670103E-D643-489B-881F-267BA73F8DE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Data_elec_int!$S$4:$S$46</c:f>
              <c:numCache>
                <c:formatCode>0.00</c:formatCode>
                <c:ptCount val="43"/>
                <c:pt idx="0">
                  <c:v>48.957573398869187</c:v>
                </c:pt>
                <c:pt idx="1">
                  <c:v>42.393706962039502</c:v>
                </c:pt>
                <c:pt idx="2">
                  <c:v>37.577983238948597</c:v>
                </c:pt>
                <c:pt idx="3">
                  <c:v>33.894102965556584</c:v>
                </c:pt>
                <c:pt idx="4">
                  <c:v>30.985000363346828</c:v>
                </c:pt>
                <c:pt idx="5">
                  <c:v>28.629511098940828</c:v>
                </c:pt>
                <c:pt idx="6">
                  <c:v>26.68333379202846</c:v>
                </c:pt>
                <c:pt idx="7">
                  <c:v>25.048308311556934</c:v>
                </c:pt>
                <c:pt idx="8">
                  <c:v>23.655338497440159</c:v>
                </c:pt>
                <c:pt idx="9">
                  <c:v>22.454376689332499</c:v>
                </c:pt>
                <c:pt idx="10">
                  <c:v>21.408282825658709</c:v>
                </c:pt>
                <c:pt idx="11">
                  <c:v>20.488915307144723</c:v>
                </c:pt>
                <c:pt idx="12">
                  <c:v>19.674561405853932</c:v>
                </c:pt>
                <c:pt idx="13">
                  <c:v>18.948200625978664</c:v>
                </c:pt>
                <c:pt idx="14">
                  <c:v>18.296302154238727</c:v>
                </c:pt>
                <c:pt idx="15">
                  <c:v>17.707974112595444</c:v>
                </c:pt>
                <c:pt idx="16">
                  <c:v>17.174350123736868</c:v>
                </c:pt>
                <c:pt idx="17">
                  <c:v>16.688139389938851</c:v>
                </c:pt>
                <c:pt idx="18">
                  <c:v>16.243291598919004</c:v>
                </c:pt>
                <c:pt idx="19">
                  <c:v>15.834743861714539</c:v>
                </c:pt>
                <c:pt idx="20">
                  <c:v>15.458227172390812</c:v>
                </c:pt>
                <c:pt idx="21">
                  <c:v>15.11011667247633</c:v>
                </c:pt>
                <c:pt idx="22">
                  <c:v>14.787314573686119</c:v>
                </c:pt>
                <c:pt idx="23">
                  <c:v>14.48715772027551</c:v>
                </c:pt>
                <c:pt idx="24">
                  <c:v>14.207343946216522</c:v>
                </c:pt>
                <c:pt idx="25">
                  <c:v>13.945872914975194</c:v>
                </c:pt>
                <c:pt idx="26">
                  <c:v>13.700998224505142</c:v>
                </c:pt>
                <c:pt idx="27">
                  <c:v>13.471188351812398</c:v>
                </c:pt>
                <c:pt idx="28">
                  <c:v>13.255094590540867</c:v>
                </c:pt>
                <c:pt idx="29">
                  <c:v>13.051524563095272</c:v>
                </c:pt>
                <c:pt idx="30">
                  <c:v>12.859420208391164</c:v>
                </c:pt>
                <c:pt idx="31">
                  <c:v>12.677839387115906</c:v>
                </c:pt>
                <c:pt idx="32">
                  <c:v>12.505940429402923</c:v>
                </c:pt>
                <c:pt idx="33">
                  <c:v>12.342969090066914</c:v>
                </c:pt>
                <c:pt idx="34">
                  <c:v>12.188247484846258</c:v>
                </c:pt>
                <c:pt idx="35">
                  <c:v>12.041164665336536</c:v>
                </c:pt>
                <c:pt idx="36">
                  <c:v>11.901168556272683</c:v>
                </c:pt>
                <c:pt idx="37">
                  <c:v>11.767759030823061</c:v>
                </c:pt>
                <c:pt idx="38">
                  <c:v>11.640481940807046</c:v>
                </c:pt>
                <c:pt idx="39">
                  <c:v>11.518923951655484</c:v>
                </c:pt>
                <c:pt idx="40">
                  <c:v>11.402708058333257</c:v>
                </c:pt>
                <c:pt idx="41">
                  <c:v>11.291489679734438</c:v>
                </c:pt>
                <c:pt idx="42">
                  <c:v>11.184953246318479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D-426C-B335-42AE2DD6F7A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Data_elec_int!$T$4:$T$46</c:f>
              <c:numCache>
                <c:formatCode>0.00</c:formatCode>
                <c:ptCount val="43"/>
                <c:pt idx="23">
                  <c:v>14.48715772027551</c:v>
                </c:pt>
                <c:pt idx="24">
                  <c:v>14.308115103765083</c:v>
                </c:pt>
                <c:pt idx="25">
                  <c:v>14.138243858663483</c:v>
                </c:pt>
                <c:pt idx="26">
                  <c:v>13.976670783947522</c:v>
                </c:pt>
                <c:pt idx="27">
                  <c:v>13.822630118120216</c:v>
                </c:pt>
                <c:pt idx="28">
                  <c:v>13.675447508003517</c:v>
                </c:pt>
                <c:pt idx="29">
                  <c:v>13.534526764799784</c:v>
                </c:pt>
                <c:pt idx="30">
                  <c:v>13.399338857966796</c:v>
                </c:pt>
                <c:pt idx="31">
                  <c:v>13.269412717848233</c:v>
                </c:pt>
                <c:pt idx="32">
                  <c:v>13.144327509510806</c:v>
                </c:pt>
                <c:pt idx="33">
                  <c:v>13.023706110361868</c:v>
                </c:pt>
                <c:pt idx="34">
                  <c:v>12.907209578270605</c:v>
                </c:pt>
                <c:pt idx="35">
                  <c:v>12.794532439034811</c:v>
                </c:pt>
                <c:pt idx="36">
                  <c:v>12.685398655021949</c:v>
                </c:pt>
                <c:pt idx="37">
                  <c:v>12.579558162816202</c:v>
                </c:pt>
                <c:pt idx="38">
                  <c:v>12.476783888327262</c:v>
                </c:pt>
                <c:pt idx="39">
                  <c:v>12.376869164270545</c:v>
                </c:pt>
                <c:pt idx="40">
                  <c:v>12.279625488128497</c:v>
                </c:pt>
                <c:pt idx="41">
                  <c:v>12.184880569348152</c:v>
                </c:pt>
                <c:pt idx="42">
                  <c:v>12.092476623159239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D-426C-B335-42AE2DD6F7A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Data_elec_int!$U$4:$U$46</c:f>
              <c:numCache>
                <c:formatCode>0.00</c:formatCode>
                <c:ptCount val="43"/>
                <c:pt idx="23">
                  <c:v>14.48715772027551</c:v>
                </c:pt>
                <c:pt idx="24">
                  <c:v>14.408886261313642</c:v>
                </c:pt>
                <c:pt idx="25">
                  <c:v>14.330614802351771</c:v>
                </c:pt>
                <c:pt idx="26">
                  <c:v>14.252343343389903</c:v>
                </c:pt>
                <c:pt idx="27">
                  <c:v>14.174071884428034</c:v>
                </c:pt>
                <c:pt idx="28">
                  <c:v>14.095800425466166</c:v>
                </c:pt>
                <c:pt idx="29">
                  <c:v>14.017528966504296</c:v>
                </c:pt>
                <c:pt idx="30">
                  <c:v>13.939257507542427</c:v>
                </c:pt>
                <c:pt idx="31">
                  <c:v>13.860986048580559</c:v>
                </c:pt>
                <c:pt idx="32">
                  <c:v>13.78271458961869</c:v>
                </c:pt>
                <c:pt idx="33">
                  <c:v>13.70444313065682</c:v>
                </c:pt>
                <c:pt idx="34">
                  <c:v>13.626171671694951</c:v>
                </c:pt>
                <c:pt idx="35">
                  <c:v>13.547900212733083</c:v>
                </c:pt>
                <c:pt idx="36">
                  <c:v>13.469628753771214</c:v>
                </c:pt>
                <c:pt idx="37">
                  <c:v>13.391357294809344</c:v>
                </c:pt>
                <c:pt idx="38">
                  <c:v>13.313085835847476</c:v>
                </c:pt>
                <c:pt idx="39">
                  <c:v>13.234814376885607</c:v>
                </c:pt>
                <c:pt idx="40">
                  <c:v>13.156542917923737</c:v>
                </c:pt>
                <c:pt idx="41">
                  <c:v>13.078271458961868</c:v>
                </c:pt>
                <c:pt idx="4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D-426C-B335-42AE2DD6F7A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Data_elec_int!$R$4:$R$46</c:f>
              <c:numCache>
                <c:formatCode>General</c:formatCode>
                <c:ptCount val="43"/>
                <c:pt idx="0">
                  <c:v>50</c:v>
                </c:pt>
                <c:pt idx="2" formatCode="0.00">
                  <c:v>35</c:v>
                </c:pt>
                <c:pt idx="4" formatCode="0.00">
                  <c:v>31</c:v>
                </c:pt>
                <c:pt idx="6" formatCode="0.00">
                  <c:v>27</c:v>
                </c:pt>
                <c:pt idx="8" formatCode="0.00">
                  <c:v>24</c:v>
                </c:pt>
                <c:pt idx="10" formatCode="0.00">
                  <c:v>21</c:v>
                </c:pt>
                <c:pt idx="12" formatCode="0.00">
                  <c:v>20</c:v>
                </c:pt>
                <c:pt idx="14" formatCode="0.00">
                  <c:v>18</c:v>
                </c:pt>
                <c:pt idx="16" formatCode="0.00">
                  <c:v>16</c:v>
                </c:pt>
                <c:pt idx="18" formatCode="0.00">
                  <c:v>16.752305745721273</c:v>
                </c:pt>
                <c:pt idx="20" formatCode="0.00">
                  <c:v>15.984853398533007</c:v>
                </c:pt>
                <c:pt idx="22" formatCode="0.00">
                  <c:v>15.38577630806846</c:v>
                </c:pt>
                <c:pt idx="24" formatCode="0.00">
                  <c:v>14.38</c:v>
                </c:pt>
                <c:pt idx="26" formatCode="0.00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D-426C-B335-42AE2DD6F7A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Data_elec_int!$V$4:$V$46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06-A542-390D43E2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45726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Energy intensity [kwh / kg 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507148738309"/>
          <c:y val="0.91223117263892872"/>
          <c:w val="0.67911863502038983"/>
          <c:h val="4.938111143016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415976849048"/>
          <c:y val="5.4038623005877424E-2"/>
          <c:w val="0.59767436669276419"/>
          <c:h val="0.8787909319899245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Electricity!$B$18</c:f>
              <c:strCache>
                <c:ptCount val="1"/>
                <c:pt idx="0">
                  <c:v>SSP1-bl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Electricity!$W$18:$AF$18</c:f>
              <c:numCache>
                <c:formatCode>General</c:formatCode>
                <c:ptCount val="10"/>
                <c:pt idx="0">
                  <c:v>1</c:v>
                </c:pt>
                <c:pt idx="1">
                  <c:v>0.94893393680294769</c:v>
                </c:pt>
                <c:pt idx="2">
                  <c:v>0.82999553549591099</c:v>
                </c:pt>
                <c:pt idx="3">
                  <c:v>0.73453385608758381</c:v>
                </c:pt>
                <c:pt idx="4">
                  <c:v>0.63642781880995258</c:v>
                </c:pt>
                <c:pt idx="5">
                  <c:v>0.57505182806202537</c:v>
                </c:pt>
                <c:pt idx="6">
                  <c:v>0.51030852101438562</c:v>
                </c:pt>
                <c:pt idx="7">
                  <c:v>0.42477071522298393</c:v>
                </c:pt>
                <c:pt idx="8">
                  <c:v>0.37901453699698201</c:v>
                </c:pt>
                <c:pt idx="9">
                  <c:v>0.35620167674748848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A-4A20-9F86-97B2A4C72668}"/>
            </c:ext>
          </c:extLst>
        </c:ser>
        <c:ser>
          <c:idx val="1"/>
          <c:order val="1"/>
          <c:tx>
            <c:strRef>
              <c:f>Electricity!$B$19</c:f>
              <c:strCache>
                <c:ptCount val="1"/>
                <c:pt idx="0">
                  <c:v>SSP2-bl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Electricity!$W$19:$AF$19</c:f>
              <c:numCache>
                <c:formatCode>General</c:formatCode>
                <c:ptCount val="10"/>
                <c:pt idx="0">
                  <c:v>1</c:v>
                </c:pt>
                <c:pt idx="1">
                  <c:v>0.80796536154895005</c:v>
                </c:pt>
                <c:pt idx="2">
                  <c:v>0.71106422959075766</c:v>
                </c:pt>
                <c:pt idx="3">
                  <c:v>0.64850098699404546</c:v>
                </c:pt>
                <c:pt idx="4">
                  <c:v>0.63049489782016555</c:v>
                </c:pt>
                <c:pt idx="5">
                  <c:v>0.61636081920310937</c:v>
                </c:pt>
                <c:pt idx="6">
                  <c:v>0.59019083934167893</c:v>
                </c:pt>
                <c:pt idx="7">
                  <c:v>0.57243639998636786</c:v>
                </c:pt>
                <c:pt idx="8">
                  <c:v>0.51140371079177771</c:v>
                </c:pt>
                <c:pt idx="9">
                  <c:v>0.43237666813956527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A-4A20-9F86-97B2A4C72668}"/>
            </c:ext>
          </c:extLst>
        </c:ser>
        <c:ser>
          <c:idx val="2"/>
          <c:order val="2"/>
          <c:tx>
            <c:strRef>
              <c:f>Electricity!$B$20</c:f>
              <c:strCache>
                <c:ptCount val="1"/>
                <c:pt idx="0">
                  <c:v>SSP3-bl (CO2)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Electricity!$W$20:$AF$20</c:f>
              <c:numCache>
                <c:formatCode>General</c:formatCode>
                <c:ptCount val="10"/>
                <c:pt idx="0">
                  <c:v>1</c:v>
                </c:pt>
                <c:pt idx="1">
                  <c:v>1.023948612260416</c:v>
                </c:pt>
                <c:pt idx="2">
                  <c:v>1.0611448442523703</c:v>
                </c:pt>
                <c:pt idx="3">
                  <c:v>1.0886443744908798</c:v>
                </c:pt>
                <c:pt idx="4">
                  <c:v>1.098389228147838</c:v>
                </c:pt>
                <c:pt idx="5">
                  <c:v>1.1155261118611033</c:v>
                </c:pt>
                <c:pt idx="6">
                  <c:v>1.1376702014809239</c:v>
                </c:pt>
                <c:pt idx="7">
                  <c:v>1.1534203737053528</c:v>
                </c:pt>
                <c:pt idx="8">
                  <c:v>1.1718061567924802</c:v>
                </c:pt>
                <c:pt idx="9">
                  <c:v>1.1873188188350383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A-4A20-9F86-97B2A4C72668}"/>
            </c:ext>
          </c:extLst>
        </c:ser>
        <c:ser>
          <c:idx val="3"/>
          <c:order val="3"/>
          <c:tx>
            <c:strRef>
              <c:f>Electricity!$B$21</c:f>
              <c:strCache>
                <c:ptCount val="1"/>
                <c:pt idx="0">
                  <c:v>SSP4-bl (CO2)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Electricity!$W$21:$AF$21</c:f>
              <c:numCache>
                <c:formatCode>General</c:formatCode>
                <c:ptCount val="10"/>
                <c:pt idx="0">
                  <c:v>1</c:v>
                </c:pt>
                <c:pt idx="1">
                  <c:v>0.92241775570426954</c:v>
                </c:pt>
                <c:pt idx="2">
                  <c:v>0.84147374355322446</c:v>
                </c:pt>
                <c:pt idx="3">
                  <c:v>0.74167463298280956</c:v>
                </c:pt>
                <c:pt idx="4">
                  <c:v>0.65894387228778928</c:v>
                </c:pt>
                <c:pt idx="5">
                  <c:v>0.59276278219901657</c:v>
                </c:pt>
                <c:pt idx="6">
                  <c:v>0.53793565082853179</c:v>
                </c:pt>
                <c:pt idx="7">
                  <c:v>0.42698832138299292</c:v>
                </c:pt>
                <c:pt idx="8">
                  <c:v>0.35271078070605094</c:v>
                </c:pt>
                <c:pt idx="9">
                  <c:v>0.30064933378188108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A-4A20-9F86-97B2A4C72668}"/>
            </c:ext>
          </c:extLst>
        </c:ser>
        <c:ser>
          <c:idx val="4"/>
          <c:order val="4"/>
          <c:tx>
            <c:strRef>
              <c:f>Electricity!$B$22</c:f>
              <c:strCache>
                <c:ptCount val="1"/>
                <c:pt idx="0">
                  <c:v>SSP5-bl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Electricity!$W$22:$AF$22</c:f>
              <c:numCache>
                <c:formatCode>General</c:formatCode>
                <c:ptCount val="10"/>
                <c:pt idx="0">
                  <c:v>1</c:v>
                </c:pt>
                <c:pt idx="1">
                  <c:v>0.90874798549556801</c:v>
                </c:pt>
                <c:pt idx="2">
                  <c:v>0.88265046093165445</c:v>
                </c:pt>
                <c:pt idx="3">
                  <c:v>0.87068457263555055</c:v>
                </c:pt>
                <c:pt idx="4">
                  <c:v>0.84192986544540804</c:v>
                </c:pt>
                <c:pt idx="5">
                  <c:v>0.81297803709719707</c:v>
                </c:pt>
                <c:pt idx="6">
                  <c:v>0.76749946489726018</c:v>
                </c:pt>
                <c:pt idx="7">
                  <c:v>0.68874777566255108</c:v>
                </c:pt>
                <c:pt idx="8">
                  <c:v>0.57881175862399292</c:v>
                </c:pt>
                <c:pt idx="9">
                  <c:v>0.45840752280052732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A-4A20-9F86-97B2A4C72668}"/>
            </c:ext>
          </c:extLst>
        </c:ser>
        <c:ser>
          <c:idx val="5"/>
          <c:order val="5"/>
          <c:tx>
            <c:strRef>
              <c:f>Electricity!$B$23</c:f>
              <c:strCache>
                <c:ptCount val="1"/>
                <c:pt idx="0">
                  <c:v>PRISMAL1-bl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Electricity!$W$23:$AF$23</c:f>
              <c:numCache>
                <c:formatCode>General</c:formatCode>
                <c:ptCount val="10"/>
                <c:pt idx="0">
                  <c:v>1</c:v>
                </c:pt>
                <c:pt idx="1">
                  <c:v>1.00403303337948</c:v>
                </c:pt>
                <c:pt idx="2">
                  <c:v>0.96036427088140286</c:v>
                </c:pt>
                <c:pt idx="3">
                  <c:v>0.93421925473004164</c:v>
                </c:pt>
                <c:pt idx="4">
                  <c:v>0.85231959506229804</c:v>
                </c:pt>
                <c:pt idx="5">
                  <c:v>0.80416474388555603</c:v>
                </c:pt>
                <c:pt idx="6">
                  <c:v>0.74017458852484241</c:v>
                </c:pt>
                <c:pt idx="7">
                  <c:v>0.63447931087525</c:v>
                </c:pt>
                <c:pt idx="8">
                  <c:v>0.58633046838947855</c:v>
                </c:pt>
                <c:pt idx="9">
                  <c:v>0.56942681895093061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A-4A20-9F86-97B2A4C72668}"/>
            </c:ext>
          </c:extLst>
        </c:ser>
        <c:ser>
          <c:idx val="6"/>
          <c:order val="6"/>
          <c:tx>
            <c:strRef>
              <c:f>Electricity!$B$24</c:f>
              <c:strCache>
                <c:ptCount val="1"/>
                <c:pt idx="0">
                  <c:v>PRISMAL2-bl (GHG)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Electricity!$W$24:$AF$24</c:f>
              <c:numCache>
                <c:formatCode>General</c:formatCode>
                <c:ptCount val="10"/>
                <c:pt idx="0">
                  <c:v>1</c:v>
                </c:pt>
                <c:pt idx="1">
                  <c:v>0.94090013327163124</c:v>
                </c:pt>
                <c:pt idx="2">
                  <c:v>0.88704534497778609</c:v>
                </c:pt>
                <c:pt idx="3">
                  <c:v>0.83330655012547827</c:v>
                </c:pt>
                <c:pt idx="4">
                  <c:v>0.82909091348460007</c:v>
                </c:pt>
                <c:pt idx="5">
                  <c:v>0.82933981607789931</c:v>
                </c:pt>
                <c:pt idx="6">
                  <c:v>0.8167460698159692</c:v>
                </c:pt>
                <c:pt idx="7">
                  <c:v>0.79459373901234009</c:v>
                </c:pt>
                <c:pt idx="8">
                  <c:v>0.70523529148789377</c:v>
                </c:pt>
                <c:pt idx="9">
                  <c:v>0.59920761980249704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A-4A20-9F86-97B2A4C72668}"/>
            </c:ext>
          </c:extLst>
        </c:ser>
        <c:ser>
          <c:idx val="7"/>
          <c:order val="7"/>
          <c:tx>
            <c:strRef>
              <c:f>Electricity!$B$25</c:f>
              <c:strCache>
                <c:ptCount val="1"/>
                <c:pt idx="0">
                  <c:v>PRISMAL3-bl (GHG)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Electricity!$W$25:$AF$25</c:f>
              <c:numCache>
                <c:formatCode>General</c:formatCode>
                <c:ptCount val="10"/>
                <c:pt idx="0">
                  <c:v>1</c:v>
                </c:pt>
                <c:pt idx="1">
                  <c:v>1.0614668315279445</c:v>
                </c:pt>
                <c:pt idx="2">
                  <c:v>1.0924623293951998</c:v>
                </c:pt>
                <c:pt idx="3">
                  <c:v>1.1235867976879981</c:v>
                </c:pt>
                <c:pt idx="4">
                  <c:v>1.1456229922321941</c:v>
                </c:pt>
                <c:pt idx="5">
                  <c:v>1.1654785216912875</c:v>
                </c:pt>
                <c:pt idx="6">
                  <c:v>1.1934284243718607</c:v>
                </c:pt>
                <c:pt idx="7">
                  <c:v>1.2136637658181042</c:v>
                </c:pt>
                <c:pt idx="8">
                  <c:v>1.2319621844513728</c:v>
                </c:pt>
                <c:pt idx="9">
                  <c:v>1.2404115221468253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1A-4A20-9F86-97B2A4C72668}"/>
            </c:ext>
          </c:extLst>
        </c:ser>
        <c:ser>
          <c:idx val="8"/>
          <c:order val="8"/>
          <c:tx>
            <c:strRef>
              <c:f>Electricity!$B$26</c:f>
              <c:strCache>
                <c:ptCount val="1"/>
                <c:pt idx="0">
                  <c:v>PRISMAL4-bl (GHG)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Electricity!$W$26:$AF$26</c:f>
              <c:numCache>
                <c:formatCode>General</c:formatCode>
                <c:ptCount val="10"/>
                <c:pt idx="0">
                  <c:v>1</c:v>
                </c:pt>
                <c:pt idx="1">
                  <c:v>1.0661996166887808</c:v>
                </c:pt>
                <c:pt idx="2">
                  <c:v>0.98915288220551378</c:v>
                </c:pt>
                <c:pt idx="3">
                  <c:v>0.89616158042164229</c:v>
                </c:pt>
                <c:pt idx="4">
                  <c:v>0.81990505675954595</c:v>
                </c:pt>
                <c:pt idx="5">
                  <c:v>0.76212413386407196</c:v>
                </c:pt>
                <c:pt idx="6">
                  <c:v>0.71514315199764111</c:v>
                </c:pt>
                <c:pt idx="7">
                  <c:v>0.59670116467639689</c:v>
                </c:pt>
                <c:pt idx="8">
                  <c:v>0.50697685389945446</c:v>
                </c:pt>
                <c:pt idx="9">
                  <c:v>0.44125372254164824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A-4A20-9F86-97B2A4C72668}"/>
            </c:ext>
          </c:extLst>
        </c:ser>
        <c:ser>
          <c:idx val="9"/>
          <c:order val="9"/>
          <c:tx>
            <c:strRef>
              <c:f>Electricity!$B$27</c:f>
              <c:strCache>
                <c:ptCount val="1"/>
                <c:pt idx="0">
                  <c:v>PRISMAL5-bl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Electricity!$W$27:$AF$27</c:f>
              <c:numCache>
                <c:formatCode>General</c:formatCode>
                <c:ptCount val="10"/>
                <c:pt idx="0">
                  <c:v>1</c:v>
                </c:pt>
                <c:pt idx="1">
                  <c:v>1.0108850633412654</c:v>
                </c:pt>
                <c:pt idx="2">
                  <c:v>1.0259981093601163</c:v>
                </c:pt>
                <c:pt idx="3">
                  <c:v>1.0834706642955194</c:v>
                </c:pt>
                <c:pt idx="4">
                  <c:v>1.1173548909743072</c:v>
                </c:pt>
                <c:pt idx="5">
                  <c:v>1.1279248476682713</c:v>
                </c:pt>
                <c:pt idx="6">
                  <c:v>1.0994191654865257</c:v>
                </c:pt>
                <c:pt idx="7">
                  <c:v>1.0080442742949036</c:v>
                </c:pt>
                <c:pt idx="8">
                  <c:v>0.85289952444249661</c:v>
                </c:pt>
                <c:pt idx="9">
                  <c:v>0.66645055904265538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A-4A20-9F86-97B2A4C7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76012411093925"/>
          <c:y val="8.1594108041280727E-2"/>
          <c:w val="0.28322281431425789"/>
          <c:h val="0.5163767627283365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Data_elec_int!$S$27:$S$46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14.207343946216522</c:v>
                </c:pt>
                <c:pt idx="2">
                  <c:v>13.945872914975194</c:v>
                </c:pt>
                <c:pt idx="3">
                  <c:v>13.700998224505142</c:v>
                </c:pt>
                <c:pt idx="4">
                  <c:v>13.471188351812398</c:v>
                </c:pt>
                <c:pt idx="5">
                  <c:v>13.255094590540867</c:v>
                </c:pt>
                <c:pt idx="6">
                  <c:v>13.051524563095272</c:v>
                </c:pt>
                <c:pt idx="7">
                  <c:v>12.859420208391164</c:v>
                </c:pt>
                <c:pt idx="8">
                  <c:v>12.677839387115906</c:v>
                </c:pt>
                <c:pt idx="9">
                  <c:v>12.505940429402923</c:v>
                </c:pt>
                <c:pt idx="10">
                  <c:v>12.342969090066914</c:v>
                </c:pt>
                <c:pt idx="11">
                  <c:v>12.188247484846258</c:v>
                </c:pt>
                <c:pt idx="12">
                  <c:v>12.041164665336536</c:v>
                </c:pt>
                <c:pt idx="13">
                  <c:v>11.901168556272683</c:v>
                </c:pt>
                <c:pt idx="14">
                  <c:v>11.767759030823061</c:v>
                </c:pt>
                <c:pt idx="15">
                  <c:v>11.640481940807046</c:v>
                </c:pt>
                <c:pt idx="16">
                  <c:v>11.518923951655484</c:v>
                </c:pt>
                <c:pt idx="17">
                  <c:v>11.402708058333257</c:v>
                </c:pt>
                <c:pt idx="18">
                  <c:v>11.291489679734438</c:v>
                </c:pt>
                <c:pt idx="19">
                  <c:v>11.184953246318479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9-4818-8D49-26949FC480D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Data_elec_int!$T$27:$T$46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14.308115103765083</c:v>
                </c:pt>
                <c:pt idx="2">
                  <c:v>14.138243858663483</c:v>
                </c:pt>
                <c:pt idx="3">
                  <c:v>13.976670783947522</c:v>
                </c:pt>
                <c:pt idx="4">
                  <c:v>13.822630118120216</c:v>
                </c:pt>
                <c:pt idx="5">
                  <c:v>13.675447508003517</c:v>
                </c:pt>
                <c:pt idx="6">
                  <c:v>13.534526764799784</c:v>
                </c:pt>
                <c:pt idx="7">
                  <c:v>13.399338857966796</c:v>
                </c:pt>
                <c:pt idx="8">
                  <c:v>13.269412717848233</c:v>
                </c:pt>
                <c:pt idx="9">
                  <c:v>13.144327509510806</c:v>
                </c:pt>
                <c:pt idx="10">
                  <c:v>13.023706110361868</c:v>
                </c:pt>
                <c:pt idx="11">
                  <c:v>12.907209578270605</c:v>
                </c:pt>
                <c:pt idx="12">
                  <c:v>12.794532439034811</c:v>
                </c:pt>
                <c:pt idx="13">
                  <c:v>12.685398655021949</c:v>
                </c:pt>
                <c:pt idx="14">
                  <c:v>12.579558162816202</c:v>
                </c:pt>
                <c:pt idx="15">
                  <c:v>12.476783888327262</c:v>
                </c:pt>
                <c:pt idx="16">
                  <c:v>12.376869164270545</c:v>
                </c:pt>
                <c:pt idx="17">
                  <c:v>12.279625488128497</c:v>
                </c:pt>
                <c:pt idx="18">
                  <c:v>12.184880569348152</c:v>
                </c:pt>
                <c:pt idx="19">
                  <c:v>12.092476623159239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9-4818-8D49-26949FC480D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Data_elec_int!$U$27:$U$46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14.408886261313642</c:v>
                </c:pt>
                <c:pt idx="2">
                  <c:v>14.330614802351771</c:v>
                </c:pt>
                <c:pt idx="3">
                  <c:v>14.252343343389903</c:v>
                </c:pt>
                <c:pt idx="4">
                  <c:v>14.174071884428034</c:v>
                </c:pt>
                <c:pt idx="5">
                  <c:v>14.095800425466166</c:v>
                </c:pt>
                <c:pt idx="6">
                  <c:v>14.017528966504296</c:v>
                </c:pt>
                <c:pt idx="7">
                  <c:v>13.939257507542427</c:v>
                </c:pt>
                <c:pt idx="8">
                  <c:v>13.860986048580559</c:v>
                </c:pt>
                <c:pt idx="9">
                  <c:v>13.78271458961869</c:v>
                </c:pt>
                <c:pt idx="10">
                  <c:v>13.70444313065682</c:v>
                </c:pt>
                <c:pt idx="11">
                  <c:v>13.626171671694951</c:v>
                </c:pt>
                <c:pt idx="12">
                  <c:v>13.547900212733083</c:v>
                </c:pt>
                <c:pt idx="13">
                  <c:v>13.469628753771214</c:v>
                </c:pt>
                <c:pt idx="14">
                  <c:v>13.391357294809344</c:v>
                </c:pt>
                <c:pt idx="15">
                  <c:v>13.313085835847476</c:v>
                </c:pt>
                <c:pt idx="16">
                  <c:v>13.234814376885607</c:v>
                </c:pt>
                <c:pt idx="17">
                  <c:v>13.156542917923737</c:v>
                </c:pt>
                <c:pt idx="18">
                  <c:v>13.078271458961868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9-4818-8D49-26949FC480D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tar"/>
              <c:size val="5"/>
              <c:spPr>
                <a:solidFill>
                  <a:schemeClr val="bg1">
                    <a:alpha val="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79-4818-8D49-26949FC480D5}"/>
              </c:ext>
            </c:extLst>
          </c:dPt>
          <c:dPt>
            <c:idx val="3"/>
            <c:marker>
              <c:symbol val="star"/>
              <c:size val="5"/>
              <c:spPr>
                <a:solidFill>
                  <a:schemeClr val="bg1">
                    <a:alpha val="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79-4818-8D49-26949FC480D5}"/>
              </c:ext>
            </c:extLst>
          </c:dPt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Data_elec_int!$R$27:$R$46</c:f>
              <c:numCache>
                <c:formatCode>0.00</c:formatCode>
                <c:ptCount val="20"/>
                <c:pt idx="1">
                  <c:v>14.38</c:v>
                </c:pt>
                <c:pt idx="3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9-4818-8D49-26949FC480D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Data_elec_int!$V$27:$V$46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5-4F48-8B5C-CBB6DD50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5726744"/>
        <c:scaling>
          <c:orientation val="minMax"/>
          <c:max val="1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65000"/>
        </a:schemeClr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9067200156357E-2"/>
          <c:y val="3.5754010473519129E-2"/>
          <c:w val="0.88466259359879429"/>
          <c:h val="0.74764518183589657"/>
        </c:manualLayout>
      </c:layout>
      <c:lineChart>
        <c:grouping val="standard"/>
        <c:varyColors val="0"/>
        <c:ser>
          <c:idx val="0"/>
          <c:order val="0"/>
          <c:tx>
            <c:strRef>
              <c:f>Data_D_in!$L$3</c:f>
              <c:strCache>
                <c:ptCount val="1"/>
                <c:pt idx="0">
                  <c:v>PRISMAL1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Data_D_in!$Q$3:$AA$3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2.4726231566347743E-3</c:v>
                </c:pt>
                <c:pt idx="3">
                  <c:v>1.098694263059318E-2</c:v>
                </c:pt>
                <c:pt idx="4">
                  <c:v>4.7425873177566781E-2</c:v>
                </c:pt>
                <c:pt idx="5">
                  <c:v>0.18242552380635635</c:v>
                </c:pt>
                <c:pt idx="6">
                  <c:v>0.5</c:v>
                </c:pt>
                <c:pt idx="7">
                  <c:v>0.81757447619364365</c:v>
                </c:pt>
                <c:pt idx="8">
                  <c:v>0.95257412682243336</c:v>
                </c:pt>
                <c:pt idx="9">
                  <c:v>0.98901305736940681</c:v>
                </c:pt>
                <c:pt idx="10">
                  <c:v>0.99752737684336534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5-4234-B728-4E684A9509B7}"/>
            </c:ext>
          </c:extLst>
        </c:ser>
        <c:ser>
          <c:idx val="1"/>
          <c:order val="1"/>
          <c:tx>
            <c:strRef>
              <c:f>Data_D_in!$L$4</c:f>
              <c:strCache>
                <c:ptCount val="1"/>
                <c:pt idx="0">
                  <c:v>PRISMAL2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Data_D_in!$Q$4:$AA$4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3.0526032869220955E-3</c:v>
                </c:pt>
                <c:pt idx="3">
                  <c:v>8.2402069729448843E-3</c:v>
                </c:pt>
                <c:pt idx="4">
                  <c:v>2.1984173063517239E-2</c:v>
                </c:pt>
                <c:pt idx="5">
                  <c:v>5.6893635015932656E-2</c:v>
                </c:pt>
                <c:pt idx="6">
                  <c:v>0.13681914285476726</c:v>
                </c:pt>
                <c:pt idx="7">
                  <c:v>0.28315550159860903</c:v>
                </c:pt>
                <c:pt idx="8">
                  <c:v>0.46684449840139097</c:v>
                </c:pt>
                <c:pt idx="9">
                  <c:v>0.61318085714523274</c:v>
                </c:pt>
                <c:pt idx="10">
                  <c:v>0.69310636498406741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5-4234-B728-4E684A9509B7}"/>
            </c:ext>
          </c:extLst>
        </c:ser>
        <c:ser>
          <c:idx val="2"/>
          <c:order val="2"/>
          <c:tx>
            <c:strRef>
              <c:f>Data_D_in!$L$5</c:f>
              <c:strCache>
                <c:ptCount val="1"/>
                <c:pt idx="0">
                  <c:v>PRISMAL3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Data_D_in!$Q$5:$AA$5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5-4234-B728-4E684A9509B7}"/>
            </c:ext>
          </c:extLst>
        </c:ser>
        <c:ser>
          <c:idx val="3"/>
          <c:order val="3"/>
          <c:tx>
            <c:strRef>
              <c:f>Data_D_in!$L$6:$M$6</c:f>
              <c:strCache>
                <c:ptCount val="2"/>
                <c:pt idx="0">
                  <c:v>PRISMAL4</c:v>
                </c:pt>
                <c:pt idx="1">
                  <c:v>ASIA-REF-LAM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Data_D_in!$Q$6:$AA$6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6.8328839580048407E-4</c:v>
                </c:pt>
                <c:pt idx="3">
                  <c:v>1.8544673674760806E-3</c:v>
                </c:pt>
                <c:pt idx="4">
                  <c:v>5.0196381932136411E-3</c:v>
                </c:pt>
                <c:pt idx="5">
                  <c:v>1.3489657471568668E-2</c:v>
                </c:pt>
                <c:pt idx="6">
                  <c:v>3.5569404883175088E-2</c:v>
                </c:pt>
                <c:pt idx="7">
                  <c:v>8.9402191516588153E-2</c:v>
                </c:pt>
                <c:pt idx="8">
                  <c:v>0.20170606602749633</c:v>
                </c:pt>
                <c:pt idx="9">
                  <c:v>0.375</c:v>
                </c:pt>
                <c:pt idx="10">
                  <c:v>0.5482939339725037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5-4234-B728-4E684A9509B7}"/>
            </c:ext>
          </c:extLst>
        </c:ser>
        <c:ser>
          <c:idx val="4"/>
          <c:order val="4"/>
          <c:tx>
            <c:strRef>
              <c:f>Data_D_in!$L$7:$M$7</c:f>
              <c:strCache>
                <c:ptCount val="2"/>
                <c:pt idx="0">
                  <c:v>PRISMAL4</c:v>
                </c:pt>
                <c:pt idx="1">
                  <c:v>MAF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Data_D_in!$Q$7:$AA$7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4.555255972003227E-4</c:v>
                </c:pt>
                <c:pt idx="3">
                  <c:v>1.2363115783173872E-3</c:v>
                </c:pt>
                <c:pt idx="4">
                  <c:v>3.3464254621424277E-3</c:v>
                </c:pt>
                <c:pt idx="5">
                  <c:v>8.9931049810457794E-3</c:v>
                </c:pt>
                <c:pt idx="6">
                  <c:v>2.3712936588783391E-2</c:v>
                </c:pt>
                <c:pt idx="7">
                  <c:v>5.9601461011058773E-2</c:v>
                </c:pt>
                <c:pt idx="8">
                  <c:v>0.13447071068499755</c:v>
                </c:pt>
                <c:pt idx="9">
                  <c:v>0.25</c:v>
                </c:pt>
                <c:pt idx="10">
                  <c:v>0.36552928931500245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5-4234-B728-4E684A9509B7}"/>
            </c:ext>
          </c:extLst>
        </c:ser>
        <c:ser>
          <c:idx val="5"/>
          <c:order val="5"/>
          <c:tx>
            <c:strRef>
              <c:f>Data_D_in!$L$8:$M$8</c:f>
              <c:strCache>
                <c:ptCount val="2"/>
                <c:pt idx="0">
                  <c:v>PRISMAL4</c:v>
                </c:pt>
                <c:pt idx="1">
                  <c:v>OECD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Data_D_in!$Q$8:$AA$8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4.0701377158961277E-3</c:v>
                </c:pt>
                <c:pt idx="3">
                  <c:v>1.098694263059318E-2</c:v>
                </c:pt>
                <c:pt idx="4">
                  <c:v>2.9312230751356319E-2</c:v>
                </c:pt>
                <c:pt idx="5">
                  <c:v>7.5858180021243546E-2</c:v>
                </c:pt>
                <c:pt idx="6">
                  <c:v>0.18242552380635635</c:v>
                </c:pt>
                <c:pt idx="7">
                  <c:v>0.37754066879814541</c:v>
                </c:pt>
                <c:pt idx="8">
                  <c:v>0.62245933120185459</c:v>
                </c:pt>
                <c:pt idx="9">
                  <c:v>0.81757447619364365</c:v>
                </c:pt>
                <c:pt idx="10">
                  <c:v>0.92414181997875655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5-4234-B728-4E684A9509B7}"/>
            </c:ext>
          </c:extLst>
        </c:ser>
        <c:ser>
          <c:idx val="6"/>
          <c:order val="6"/>
          <c:tx>
            <c:strRef>
              <c:f>Data_D_in!$L$9</c:f>
              <c:strCache>
                <c:ptCount val="1"/>
                <c:pt idx="0">
                  <c:v>PRISMAL5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Data_D_in!$Q$9:$AA$9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1.2339457598623172E-4</c:v>
                </c:pt>
                <c:pt idx="3">
                  <c:v>5.5277863692359955E-4</c:v>
                </c:pt>
                <c:pt idx="4">
                  <c:v>2.4726231566347743E-3</c:v>
                </c:pt>
                <c:pt idx="5">
                  <c:v>1.098694263059318E-2</c:v>
                </c:pt>
                <c:pt idx="6">
                  <c:v>4.7425873177566781E-2</c:v>
                </c:pt>
                <c:pt idx="7">
                  <c:v>0.18242552380635635</c:v>
                </c:pt>
                <c:pt idx="8">
                  <c:v>0.5</c:v>
                </c:pt>
                <c:pt idx="9">
                  <c:v>0.81757447619364365</c:v>
                </c:pt>
                <c:pt idx="10">
                  <c:v>0.95257412682243336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5-4234-B728-4E684A95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95216"/>
        <c:axId val="813697184"/>
      </c:lineChart>
      <c:catAx>
        <c:axId val="8136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7184"/>
        <c:crosses val="autoZero"/>
        <c:auto val="1"/>
        <c:lblAlgn val="ctr"/>
        <c:lblOffset val="100"/>
        <c:noMultiLvlLbl val="0"/>
      </c:catAx>
      <c:valAx>
        <c:axId val="813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Mareket</a:t>
                </a:r>
                <a:r>
                  <a:rPr lang="en-CA" sz="1100" baseline="0"/>
                  <a:t> part of Inert anode smeltint technology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Inert_anode!$J$2</c:f>
              <c:strCache>
                <c:ptCount val="1"/>
                <c:pt idx="0">
                  <c:v>Anode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Greenhouse gas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Inert_anode!$J$3:$J$8</c:f>
              <c:numCache>
                <c:formatCode>0%</c:formatCode>
                <c:ptCount val="6"/>
                <c:pt idx="0">
                  <c:v>4.4702391134369218E-2</c:v>
                </c:pt>
                <c:pt idx="1">
                  <c:v>9.5164927786158662E-2</c:v>
                </c:pt>
                <c:pt idx="2">
                  <c:v>0.52492959531526218</c:v>
                </c:pt>
                <c:pt idx="3">
                  <c:v>0.1880541473233785</c:v>
                </c:pt>
                <c:pt idx="4">
                  <c:v>0.49661149852864928</c:v>
                </c:pt>
                <c:pt idx="5">
                  <c:v>0.17857903631225416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E-44A3-B3C7-5B55C6138D1F}"/>
            </c:ext>
          </c:extLst>
        </c:ser>
        <c:ser>
          <c:idx val="1"/>
          <c:order val="1"/>
          <c:tx>
            <c:strRef>
              <c:f>Inert_anode!$K$2</c:f>
              <c:strCache>
                <c:ptCount val="1"/>
                <c:pt idx="0">
                  <c:v>Smelting process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Greenhouse gas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Inert_anode!$K$3:$K$8</c:f>
              <c:numCache>
                <c:formatCode>0%</c:formatCode>
                <c:ptCount val="6"/>
                <c:pt idx="0">
                  <c:v>0.30135516069935142</c:v>
                </c:pt>
                <c:pt idx="1">
                  <c:v>0.90483507221384141</c:v>
                </c:pt>
                <c:pt idx="2">
                  <c:v>7.4178226357661997E-2</c:v>
                </c:pt>
                <c:pt idx="3">
                  <c:v>0.81194585267662145</c:v>
                </c:pt>
                <c:pt idx="4">
                  <c:v>0.42583812493067369</c:v>
                </c:pt>
                <c:pt idx="5">
                  <c:v>0.82142096368774586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E-44A3-B3C7-5B55C61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006688"/>
        <c:axId val="439005704"/>
      </c:barChart>
      <c:catAx>
        <c:axId val="4390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5704"/>
        <c:crosses val="autoZero"/>
        <c:auto val="1"/>
        <c:lblAlgn val="ctr"/>
        <c:lblOffset val="100"/>
        <c:noMultiLvlLbl val="0"/>
      </c:catAx>
      <c:valAx>
        <c:axId val="43900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05356274910089E-2"/>
          <c:y val="0.89409667541557303"/>
          <c:w val="0.877206571400797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415976849048"/>
          <c:y val="5.4038623005877424E-2"/>
          <c:w val="0.59767436669276419"/>
          <c:h val="0.8787909319899245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Electricity!$B$18</c:f>
              <c:strCache>
                <c:ptCount val="1"/>
                <c:pt idx="0">
                  <c:v>SSP1-bl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Electricity!$C$18:$L$18</c:f>
              <c:numCache>
                <c:formatCode>General</c:formatCode>
                <c:ptCount val="10"/>
                <c:pt idx="0">
                  <c:v>0.59167093802587278</c:v>
                </c:pt>
                <c:pt idx="1">
                  <c:v>0.56145663251278433</c:v>
                </c:pt>
                <c:pt idx="2">
                  <c:v>0.49108423704415222</c:v>
                </c:pt>
                <c:pt idx="3">
                  <c:v>0.43460233564310213</c:v>
                </c:pt>
                <c:pt idx="4">
                  <c:v>0.37655584454104485</c:v>
                </c:pt>
                <c:pt idx="5">
                  <c:v>0.34024145452295146</c:v>
                </c:pt>
                <c:pt idx="6">
                  <c:v>0.30193472131117732</c:v>
                </c:pt>
                <c:pt idx="7">
                  <c:v>0.25132448752190378</c:v>
                </c:pt>
                <c:pt idx="8">
                  <c:v>0.22425188663044621</c:v>
                </c:pt>
                <c:pt idx="9">
                  <c:v>0.21075418020757522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F-46EC-903C-8B83306362AE}"/>
            </c:ext>
          </c:extLst>
        </c:ser>
        <c:ser>
          <c:idx val="1"/>
          <c:order val="1"/>
          <c:tx>
            <c:strRef>
              <c:f>Electricity!$B$19</c:f>
              <c:strCache>
                <c:ptCount val="1"/>
                <c:pt idx="0">
                  <c:v>SSP2-bl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Electricity!$C$19:$L$19</c:f>
              <c:numCache>
                <c:formatCode>General</c:formatCode>
                <c:ptCount val="10"/>
                <c:pt idx="0">
                  <c:v>0.55648623913519935</c:v>
                </c:pt>
                <c:pt idx="1">
                  <c:v>0.44962160539988683</c:v>
                </c:pt>
                <c:pt idx="2">
                  <c:v>0.39569745890852864</c:v>
                </c:pt>
                <c:pt idx="3">
                  <c:v>0.36088187532778121</c:v>
                </c:pt>
                <c:pt idx="4">
                  <c:v>0.35086173448187574</c:v>
                </c:pt>
                <c:pt idx="5">
                  <c:v>0.34299631422862892</c:v>
                </c:pt>
                <c:pt idx="6">
                  <c:v>0.32843308055729753</c:v>
                </c:pt>
                <c:pt idx="7">
                  <c:v>0.31855297937250654</c:v>
                </c:pt>
                <c:pt idx="8">
                  <c:v>0.28458912769830153</c:v>
                </c:pt>
                <c:pt idx="9">
                  <c:v>0.24061166594279484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F-46EC-903C-8B83306362AE}"/>
            </c:ext>
          </c:extLst>
        </c:ser>
        <c:ser>
          <c:idx val="2"/>
          <c:order val="2"/>
          <c:tx>
            <c:strRef>
              <c:f>Electricity!$B$20</c:f>
              <c:strCache>
                <c:ptCount val="1"/>
                <c:pt idx="0">
                  <c:v>SSP3-bl (CO2)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Electricity!$C$20:$L$20</c:f>
              <c:numCache>
                <c:formatCode>General</c:formatCode>
                <c:ptCount val="10"/>
                <c:pt idx="0">
                  <c:v>0.55607106746685275</c:v>
                </c:pt>
                <c:pt idx="1">
                  <c:v>0.56938819785085204</c:v>
                </c:pt>
                <c:pt idx="2">
                  <c:v>0.59007194628036275</c:v>
                </c:pt>
                <c:pt idx="3">
                  <c:v>0.60536363941492777</c:v>
                </c:pt>
                <c:pt idx="4">
                  <c:v>0.61078247059026081</c:v>
                </c:pt>
                <c:pt idx="5">
                  <c:v>0.62031179580975149</c:v>
                </c:pt>
                <c:pt idx="6">
                  <c:v>0.63262548336272684</c:v>
                </c:pt>
                <c:pt idx="7">
                  <c:v>0.64138369844435172</c:v>
                </c:pt>
                <c:pt idx="8">
                  <c:v>0.6516075004718247</c:v>
                </c:pt>
                <c:pt idx="9">
                  <c:v>0.66023364301308252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F-46EC-903C-8B83306362AE}"/>
            </c:ext>
          </c:extLst>
        </c:ser>
        <c:ser>
          <c:idx val="3"/>
          <c:order val="3"/>
          <c:tx>
            <c:strRef>
              <c:f>Electricity!$B$21</c:f>
              <c:strCache>
                <c:ptCount val="1"/>
                <c:pt idx="0">
                  <c:v>SSP4-bl (CO2)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Electricity!$C$21:$L$21</c:f>
              <c:numCache>
                <c:formatCode>General</c:formatCode>
                <c:ptCount val="10"/>
                <c:pt idx="0">
                  <c:v>0.53590376306414356</c:v>
                </c:pt>
                <c:pt idx="1">
                  <c:v>0.49432714639909991</c:v>
                </c:pt>
                <c:pt idx="2">
                  <c:v>0.45094894568984512</c:v>
                </c:pt>
                <c:pt idx="3">
                  <c:v>0.39746622678470522</c:v>
                </c:pt>
                <c:pt idx="4">
                  <c:v>0.35313050080708469</c:v>
                </c:pt>
                <c:pt idx="5">
                  <c:v>0.31766380558482432</c:v>
                </c:pt>
                <c:pt idx="6">
                  <c:v>0.28828173956536934</c:v>
                </c:pt>
                <c:pt idx="7">
                  <c:v>0.22882464821358781</c:v>
                </c:pt>
                <c:pt idx="8">
                  <c:v>0.18901903465366462</c:v>
                </c:pt>
                <c:pt idx="9">
                  <c:v>0.1611191093364378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F-46EC-903C-8B83306362AE}"/>
            </c:ext>
          </c:extLst>
        </c:ser>
        <c:ser>
          <c:idx val="4"/>
          <c:order val="4"/>
          <c:tx>
            <c:strRef>
              <c:f>Electricity!$B$22</c:f>
              <c:strCache>
                <c:ptCount val="1"/>
                <c:pt idx="0">
                  <c:v>SSP5-bl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Electricity!$C$22:$L$22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0.49312305114291105</c:v>
                </c:pt>
                <c:pt idx="2">
                  <c:v>0.47896148914152065</c:v>
                </c:pt>
                <c:pt idx="3">
                  <c:v>0.47246831893328939</c:v>
                </c:pt>
                <c:pt idx="4">
                  <c:v>0.45686486322208741</c:v>
                </c:pt>
                <c:pt idx="5">
                  <c:v>0.44115444167606327</c:v>
                </c:pt>
                <c:pt idx="6">
                  <c:v>0.41647594704080287</c:v>
                </c:pt>
                <c:pt idx="7">
                  <c:v>0.37374212655601735</c:v>
                </c:pt>
                <c:pt idx="8">
                  <c:v>0.31408644091178517</c:v>
                </c:pt>
                <c:pt idx="9">
                  <c:v>0.24875028051587583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F-46EC-903C-8B83306362AE}"/>
            </c:ext>
          </c:extLst>
        </c:ser>
        <c:ser>
          <c:idx val="5"/>
          <c:order val="5"/>
          <c:tx>
            <c:strRef>
              <c:f>Electricity!$B$23</c:f>
              <c:strCache>
                <c:ptCount val="1"/>
                <c:pt idx="0">
                  <c:v>PRISMAL1-bl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Electricity!$C$23:$L$23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0.835484</c:v>
                </c:pt>
                <c:pt idx="2">
                  <c:v>0.79914600000000002</c:v>
                </c:pt>
                <c:pt idx="3">
                  <c:v>0.77739000000000003</c:v>
                </c:pt>
                <c:pt idx="4">
                  <c:v>0.70923899999999995</c:v>
                </c:pt>
                <c:pt idx="5">
                  <c:v>0.66916799999999999</c:v>
                </c:pt>
                <c:pt idx="6">
                  <c:v>0.61592000000000002</c:v>
                </c:pt>
                <c:pt idx="7">
                  <c:v>0.52796799999999999</c:v>
                </c:pt>
                <c:pt idx="8">
                  <c:v>0.487902</c:v>
                </c:pt>
                <c:pt idx="9">
                  <c:v>0.47383599999999998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F-46EC-903C-8B83306362AE}"/>
            </c:ext>
          </c:extLst>
        </c:ser>
        <c:ser>
          <c:idx val="6"/>
          <c:order val="6"/>
          <c:tx>
            <c:strRef>
              <c:f>Electricity!$B$24</c:f>
              <c:strCache>
                <c:ptCount val="1"/>
                <c:pt idx="0">
                  <c:v>PRISMAL2-bl (GHG)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Electricity!$C$24:$L$24</c:f>
              <c:numCache>
                <c:formatCode>General</c:formatCode>
                <c:ptCount val="10"/>
                <c:pt idx="0">
                  <c:v>0.82763299999999995</c:v>
                </c:pt>
                <c:pt idx="1">
                  <c:v>0.77871999999999997</c:v>
                </c:pt>
                <c:pt idx="2">
                  <c:v>0.73414800000000002</c:v>
                </c:pt>
                <c:pt idx="3">
                  <c:v>0.68967199999999995</c:v>
                </c:pt>
                <c:pt idx="4">
                  <c:v>0.68618299999999999</c:v>
                </c:pt>
                <c:pt idx="5">
                  <c:v>0.68638900000000003</c:v>
                </c:pt>
                <c:pt idx="6">
                  <c:v>0.67596599999999996</c:v>
                </c:pt>
                <c:pt idx="7">
                  <c:v>0.65763199999999999</c:v>
                </c:pt>
                <c:pt idx="8">
                  <c:v>0.58367599999999997</c:v>
                </c:pt>
                <c:pt idx="9">
                  <c:v>0.49592399999999998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F-46EC-903C-8B83306362AE}"/>
            </c:ext>
          </c:extLst>
        </c:ser>
        <c:ser>
          <c:idx val="7"/>
          <c:order val="7"/>
          <c:tx>
            <c:strRef>
              <c:f>Electricity!$B$25</c:f>
              <c:strCache>
                <c:ptCount val="1"/>
                <c:pt idx="0">
                  <c:v>PRISMAL3-bl (GHG)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Electricity!$C$25:$L$25</c:f>
              <c:numCache>
                <c:formatCode>General</c:formatCode>
                <c:ptCount val="10"/>
                <c:pt idx="0">
                  <c:v>0.84515499999999999</c:v>
                </c:pt>
                <c:pt idx="1">
                  <c:v>0.89710400000000001</c:v>
                </c:pt>
                <c:pt idx="2">
                  <c:v>0.92330000000000001</c:v>
                </c:pt>
                <c:pt idx="3">
                  <c:v>0.94960500000000003</c:v>
                </c:pt>
                <c:pt idx="4">
                  <c:v>0.96822900000000001</c:v>
                </c:pt>
                <c:pt idx="5">
                  <c:v>0.98501000000000005</c:v>
                </c:pt>
                <c:pt idx="6">
                  <c:v>1.008632</c:v>
                </c:pt>
                <c:pt idx="7">
                  <c:v>1.0257339999999999</c:v>
                </c:pt>
                <c:pt idx="8">
                  <c:v>1.041199</c:v>
                </c:pt>
                <c:pt idx="9">
                  <c:v>1.04834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F-46EC-903C-8B83306362AE}"/>
            </c:ext>
          </c:extLst>
        </c:ser>
        <c:ser>
          <c:idx val="8"/>
          <c:order val="8"/>
          <c:tx>
            <c:strRef>
              <c:f>Electricity!$B$26</c:f>
              <c:strCache>
                <c:ptCount val="1"/>
                <c:pt idx="0">
                  <c:v>PRISMAL4-bl (GHG)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Electricity!$C$26:$L$26</c:f>
              <c:numCache>
                <c:formatCode>General</c:formatCode>
                <c:ptCount val="10"/>
                <c:pt idx="0">
                  <c:v>0.84787500000000005</c:v>
                </c:pt>
                <c:pt idx="1">
                  <c:v>0.90400400000000003</c:v>
                </c:pt>
                <c:pt idx="2">
                  <c:v>0.83867800000000003</c:v>
                </c:pt>
                <c:pt idx="3">
                  <c:v>0.75983299999999998</c:v>
                </c:pt>
                <c:pt idx="4">
                  <c:v>0.69517700000000004</c:v>
                </c:pt>
                <c:pt idx="5">
                  <c:v>0.64618600000000004</c:v>
                </c:pt>
                <c:pt idx="6">
                  <c:v>0.606352</c:v>
                </c:pt>
                <c:pt idx="7">
                  <c:v>0.50592800000000004</c:v>
                </c:pt>
                <c:pt idx="8">
                  <c:v>0.42985299999999999</c:v>
                </c:pt>
                <c:pt idx="9">
                  <c:v>0.37412800000000002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2F-46EC-903C-8B83306362AE}"/>
            </c:ext>
          </c:extLst>
        </c:ser>
        <c:ser>
          <c:idx val="9"/>
          <c:order val="9"/>
          <c:tx>
            <c:strRef>
              <c:f>Electricity!$B$27</c:f>
              <c:strCache>
                <c:ptCount val="1"/>
                <c:pt idx="0">
                  <c:v>PRISMAL5-bl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Electricity!$C$27:$L$27</c:f>
              <c:numCache>
                <c:formatCode>General</c:formatCode>
                <c:ptCount val="10"/>
                <c:pt idx="0">
                  <c:v>0.828291</c:v>
                </c:pt>
                <c:pt idx="1">
                  <c:v>0.83730700000000002</c:v>
                </c:pt>
                <c:pt idx="2">
                  <c:v>0.84982500000000005</c:v>
                </c:pt>
                <c:pt idx="3">
                  <c:v>0.89742900000000003</c:v>
                </c:pt>
                <c:pt idx="4">
                  <c:v>0.92549499999999996</c:v>
                </c:pt>
                <c:pt idx="5">
                  <c:v>0.93425000000000002</c:v>
                </c:pt>
                <c:pt idx="6">
                  <c:v>0.91063899999999998</c:v>
                </c:pt>
                <c:pt idx="7">
                  <c:v>0.83495399999999997</c:v>
                </c:pt>
                <c:pt idx="8">
                  <c:v>0.70644899999999999</c:v>
                </c:pt>
                <c:pt idx="9">
                  <c:v>0.55201500000000003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2F-46EC-903C-8B833063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76012411093925"/>
          <c:y val="8.1594108041280727E-2"/>
          <c:w val="0.28322281431425789"/>
          <c:h val="0.5163767627283365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3435904505953"/>
          <c:y val="5.4038623005877411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Electricity!$B$4</c:f>
              <c:strCache>
                <c:ptCount val="1"/>
                <c:pt idx="0">
                  <c:v>SSP1-1.5°C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Electricity!$C$4:$L$4</c:f>
              <c:numCache>
                <c:formatCode>General</c:formatCode>
                <c:ptCount val="10"/>
                <c:pt idx="0">
                  <c:v>0.59167093802587301</c:v>
                </c:pt>
                <c:pt idx="1">
                  <c:v>0.49261860360697235</c:v>
                </c:pt>
                <c:pt idx="2">
                  <c:v>0.27708292236044374</c:v>
                </c:pt>
                <c:pt idx="3">
                  <c:v>-2.9079845377439607E-2</c:v>
                </c:pt>
                <c:pt idx="4">
                  <c:v>-7.678827365049179E-2</c:v>
                </c:pt>
                <c:pt idx="5">
                  <c:v>-8.8400131733922555E-2</c:v>
                </c:pt>
                <c:pt idx="6">
                  <c:v>-0.10593766403616604</c:v>
                </c:pt>
                <c:pt idx="7">
                  <c:v>-0.14317899328534792</c:v>
                </c:pt>
                <c:pt idx="8">
                  <c:v>-0.19161705068981516</c:v>
                </c:pt>
                <c:pt idx="9">
                  <c:v>-0.27189383421109287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3-4AB4-AD60-2E75DB3FA949}"/>
            </c:ext>
          </c:extLst>
        </c:ser>
        <c:ser>
          <c:idx val="1"/>
          <c:order val="1"/>
          <c:tx>
            <c:strRef>
              <c:f>Electricity!$B$5</c:f>
              <c:strCache>
                <c:ptCount val="1"/>
                <c:pt idx="0">
                  <c:v>SSP2-1.5°C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Electricity!$C$5:$L$5</c:f>
              <c:numCache>
                <c:formatCode>General</c:formatCode>
                <c:ptCount val="10"/>
                <c:pt idx="0">
                  <c:v>0.55756612027187635</c:v>
                </c:pt>
                <c:pt idx="1">
                  <c:v>0.4349458655618888</c:v>
                </c:pt>
                <c:pt idx="2">
                  <c:v>0.12996773624263311</c:v>
                </c:pt>
                <c:pt idx="3">
                  <c:v>1.6897904308954742E-2</c:v>
                </c:pt>
                <c:pt idx="4">
                  <c:v>-5.3451984093773374E-3</c:v>
                </c:pt>
                <c:pt idx="5">
                  <c:v>-4.5792316252454878E-3</c:v>
                </c:pt>
                <c:pt idx="6">
                  <c:v>-2.595627314349837E-3</c:v>
                </c:pt>
                <c:pt idx="7">
                  <c:v>-2.8399859710222419E-3</c:v>
                </c:pt>
                <c:pt idx="8">
                  <c:v>-1.0531647458229885E-6</c:v>
                </c:pt>
                <c:pt idx="9">
                  <c:v>-6.7684646786399576E-7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3-4AB4-AD60-2E75DB3FA949}"/>
            </c:ext>
          </c:extLst>
        </c:ser>
        <c:ser>
          <c:idx val="2"/>
          <c:order val="2"/>
          <c:tx>
            <c:strRef>
              <c:f>Electricity!$B$6</c:f>
              <c:strCache>
                <c:ptCount val="1"/>
                <c:pt idx="0">
                  <c:v>SSP5-1.5°C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Electricity!$C$6:$L$6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0.46105953193140414</c:v>
                </c:pt>
                <c:pt idx="2">
                  <c:v>0.28659449081115629</c:v>
                </c:pt>
                <c:pt idx="3">
                  <c:v>4.3946367655401587E-2</c:v>
                </c:pt>
                <c:pt idx="4">
                  <c:v>-2.0870564495090158E-2</c:v>
                </c:pt>
                <c:pt idx="5">
                  <c:v>-2.7784283114566384E-2</c:v>
                </c:pt>
                <c:pt idx="6">
                  <c:v>-2.8674980871411977E-2</c:v>
                </c:pt>
                <c:pt idx="7">
                  <c:v>-2.8929129639601706E-2</c:v>
                </c:pt>
                <c:pt idx="8">
                  <c:v>-2.6863288640247361E-2</c:v>
                </c:pt>
                <c:pt idx="9">
                  <c:v>-2.4434283409114251E-2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3-4AB4-AD60-2E75DB3FA949}"/>
            </c:ext>
          </c:extLst>
        </c:ser>
        <c:ser>
          <c:idx val="3"/>
          <c:order val="3"/>
          <c:tx>
            <c:strRef>
              <c:f>Electricity!$B$7</c:f>
              <c:strCache>
                <c:ptCount val="1"/>
                <c:pt idx="0">
                  <c:v>PRISMAL1-1.5°C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Electricity!$C$7:$L$7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0.75952200000000003</c:v>
                </c:pt>
                <c:pt idx="2">
                  <c:v>0.49188700000000002</c:v>
                </c:pt>
                <c:pt idx="3">
                  <c:v>8.1709000000000004E-2</c:v>
                </c:pt>
                <c:pt idx="4">
                  <c:v>3.4365E-2</c:v>
                </c:pt>
                <c:pt idx="5">
                  <c:v>1.6566000000000001E-2</c:v>
                </c:pt>
                <c:pt idx="6">
                  <c:v>1.4197E-2</c:v>
                </c:pt>
                <c:pt idx="7">
                  <c:v>4.6999999999999999E-4</c:v>
                </c:pt>
                <c:pt idx="8">
                  <c:v>-1.3429999999999999E-2</c:v>
                </c:pt>
                <c:pt idx="9">
                  <c:v>-3.9813000000000001E-2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3-4AB4-AD60-2E75DB3FA949}"/>
            </c:ext>
          </c:extLst>
        </c:ser>
        <c:ser>
          <c:idx val="4"/>
          <c:order val="4"/>
          <c:tx>
            <c:strRef>
              <c:f>Electricity!$B$8</c:f>
              <c:strCache>
                <c:ptCount val="1"/>
                <c:pt idx="0">
                  <c:v>PRISMAL2-1.5°C (GHG)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Electricity!$C$8:$L$8</c:f>
              <c:numCache>
                <c:formatCode>General</c:formatCode>
                <c:ptCount val="10"/>
                <c:pt idx="0">
                  <c:v>0.829322</c:v>
                </c:pt>
                <c:pt idx="1">
                  <c:v>0.75440200000000002</c:v>
                </c:pt>
                <c:pt idx="2">
                  <c:v>0.25339099999999998</c:v>
                </c:pt>
                <c:pt idx="3">
                  <c:v>8.2823999999999995E-2</c:v>
                </c:pt>
                <c:pt idx="4">
                  <c:v>4.5046000000000003E-2</c:v>
                </c:pt>
                <c:pt idx="5">
                  <c:v>3.2561E-2</c:v>
                </c:pt>
                <c:pt idx="6">
                  <c:v>2.7109999999999999E-2</c:v>
                </c:pt>
                <c:pt idx="7">
                  <c:v>2.4264000000000001E-2</c:v>
                </c:pt>
                <c:pt idx="8">
                  <c:v>2.6317E-2</c:v>
                </c:pt>
                <c:pt idx="9">
                  <c:v>3.1581999999999999E-2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3-4AB4-AD60-2E75DB3FA949}"/>
            </c:ext>
          </c:extLst>
        </c:ser>
        <c:ser>
          <c:idx val="5"/>
          <c:order val="5"/>
          <c:tx>
            <c:strRef>
              <c:f>Electricity!$B$9</c:f>
              <c:strCache>
                <c:ptCount val="1"/>
                <c:pt idx="0">
                  <c:v>PRISMAL5-1.5°C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Electricity!$C$9:$L$9</c:f>
              <c:numCache>
                <c:formatCode>General</c:formatCode>
                <c:ptCount val="10"/>
                <c:pt idx="0">
                  <c:v>0.828291</c:v>
                </c:pt>
                <c:pt idx="1">
                  <c:v>0.80149800000000004</c:v>
                </c:pt>
                <c:pt idx="2">
                  <c:v>0.53178000000000003</c:v>
                </c:pt>
                <c:pt idx="3">
                  <c:v>0.143869</c:v>
                </c:pt>
                <c:pt idx="4">
                  <c:v>6.2459999999999998E-3</c:v>
                </c:pt>
                <c:pt idx="5">
                  <c:v>-2.3609999999999998E-3</c:v>
                </c:pt>
                <c:pt idx="6">
                  <c:v>3.045E-3</c:v>
                </c:pt>
                <c:pt idx="7">
                  <c:v>8.4569999999999992E-3</c:v>
                </c:pt>
                <c:pt idx="8">
                  <c:v>1.3925E-2</c:v>
                </c:pt>
                <c:pt idx="9">
                  <c:v>1.7073000000000001E-2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3-4AB4-AD60-2E75DB3F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7941398131866"/>
          <c:y val="5.1367407789391563E-2"/>
          <c:w val="0.3912334711215657"/>
          <c:h val="0.2560897016336433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415976849048"/>
          <c:y val="5.4038623005877424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Electricity!$B$10</c:f>
              <c:strCache>
                <c:ptCount val="1"/>
                <c:pt idx="0">
                  <c:v>SSP1-2.0°C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Electricity!$C$10:$L$10</c:f>
              <c:numCache>
                <c:formatCode>General</c:formatCode>
                <c:ptCount val="10"/>
                <c:pt idx="0">
                  <c:v>0.59167093802587278</c:v>
                </c:pt>
                <c:pt idx="1">
                  <c:v>0.55239816751297177</c:v>
                </c:pt>
                <c:pt idx="2">
                  <c:v>0.41447783760604984</c:v>
                </c:pt>
                <c:pt idx="3">
                  <c:v>0.24254291764174588</c:v>
                </c:pt>
                <c:pt idx="4">
                  <c:v>0.10608154559428644</c:v>
                </c:pt>
                <c:pt idx="5">
                  <c:v>4.3465244697277984E-3</c:v>
                </c:pt>
                <c:pt idx="6">
                  <c:v>-5.9494577708074765E-2</c:v>
                </c:pt>
                <c:pt idx="7">
                  <c:v>-0.13526738635967073</c:v>
                </c:pt>
                <c:pt idx="8">
                  <c:v>-0.2023083651887799</c:v>
                </c:pt>
                <c:pt idx="9">
                  <c:v>-0.17234369263927157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0AA-8E2D-236EDDA4CF8D}"/>
            </c:ext>
          </c:extLst>
        </c:ser>
        <c:ser>
          <c:idx val="1"/>
          <c:order val="1"/>
          <c:tx>
            <c:strRef>
              <c:f>Electricity!$B$11</c:f>
              <c:strCache>
                <c:ptCount val="1"/>
                <c:pt idx="0">
                  <c:v>SSP2-2.0°C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Electricity!$C$11:$L$11</c:f>
              <c:numCache>
                <c:formatCode>General</c:formatCode>
                <c:ptCount val="10"/>
                <c:pt idx="0">
                  <c:v>0.55651591187912008</c:v>
                </c:pt>
                <c:pt idx="1">
                  <c:v>0.4329688179452077</c:v>
                </c:pt>
                <c:pt idx="2">
                  <c:v>0.24618627259289722</c:v>
                </c:pt>
                <c:pt idx="3">
                  <c:v>0.12072631289430685</c:v>
                </c:pt>
                <c:pt idx="4">
                  <c:v>2.5824389918055187E-2</c:v>
                </c:pt>
                <c:pt idx="5">
                  <c:v>3.0654553934661286E-4</c:v>
                </c:pt>
                <c:pt idx="6">
                  <c:v>-7.0113004549163024E-3</c:v>
                </c:pt>
                <c:pt idx="7">
                  <c:v>-5.5814978206748366E-3</c:v>
                </c:pt>
                <c:pt idx="8">
                  <c:v>-3.1960766533529377E-3</c:v>
                </c:pt>
                <c:pt idx="9">
                  <c:v>-1.1693714019806846E-3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0AA-8E2D-236EDDA4CF8D}"/>
            </c:ext>
          </c:extLst>
        </c:ser>
        <c:ser>
          <c:idx val="2"/>
          <c:order val="2"/>
          <c:tx>
            <c:strRef>
              <c:f>Electricity!$B$12</c:f>
              <c:strCache>
                <c:ptCount val="1"/>
                <c:pt idx="0">
                  <c:v>SSP4-2.0°C (CO2)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Electricity!$C$12:$L$12</c:f>
              <c:numCache>
                <c:formatCode>General</c:formatCode>
                <c:ptCount val="10"/>
                <c:pt idx="0">
                  <c:v>0.53590376397179462</c:v>
                </c:pt>
                <c:pt idx="1">
                  <c:v>0.47789274755119637</c:v>
                </c:pt>
                <c:pt idx="2">
                  <c:v>0.14562050246283884</c:v>
                </c:pt>
                <c:pt idx="3">
                  <c:v>1.7637336388472064E-2</c:v>
                </c:pt>
                <c:pt idx="4">
                  <c:v>-2.1365332586088807E-2</c:v>
                </c:pt>
                <c:pt idx="5">
                  <c:v>-3.6535896968736367E-2</c:v>
                </c:pt>
                <c:pt idx="6">
                  <c:v>-4.4912653274544356E-2</c:v>
                </c:pt>
                <c:pt idx="7">
                  <c:v>-5.3360090720545116E-2</c:v>
                </c:pt>
                <c:pt idx="8">
                  <c:v>-6.4023609570453693E-2</c:v>
                </c:pt>
                <c:pt idx="9">
                  <c:v>-9.5601316162823177E-2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8-40AA-8E2D-236EDDA4CF8D}"/>
            </c:ext>
          </c:extLst>
        </c:ser>
        <c:ser>
          <c:idx val="3"/>
          <c:order val="3"/>
          <c:tx>
            <c:strRef>
              <c:f>Electricity!$B$13</c:f>
              <c:strCache>
                <c:ptCount val="1"/>
                <c:pt idx="0">
                  <c:v>SSP5-2.0°C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Electricity!$C$13:$L$13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0.46105953193140414</c:v>
                </c:pt>
                <c:pt idx="2">
                  <c:v>0.33069763851241279</c:v>
                </c:pt>
                <c:pt idx="3">
                  <c:v>0.17263210110667185</c:v>
                </c:pt>
                <c:pt idx="4">
                  <c:v>6.3076275939647874E-2</c:v>
                </c:pt>
                <c:pt idx="5">
                  <c:v>2.2678170039299089E-2</c:v>
                </c:pt>
                <c:pt idx="6">
                  <c:v>6.7403614066049097E-3</c:v>
                </c:pt>
                <c:pt idx="7">
                  <c:v>-4.2411109730958957E-3</c:v>
                </c:pt>
                <c:pt idx="8">
                  <c:v>-1.434379987545851E-2</c:v>
                </c:pt>
                <c:pt idx="9">
                  <c:v>-1.9695384884586525E-2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8-40AA-8E2D-236EDDA4CF8D}"/>
            </c:ext>
          </c:extLst>
        </c:ser>
        <c:ser>
          <c:idx val="4"/>
          <c:order val="4"/>
          <c:tx>
            <c:strRef>
              <c:f>Electricity!$B$14</c:f>
              <c:strCache>
                <c:ptCount val="1"/>
                <c:pt idx="0">
                  <c:v>PRISMAL1-2.0°C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Electricity!$C$14:$L$14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0.82458799999999999</c:v>
                </c:pt>
                <c:pt idx="2">
                  <c:v>0.68049999999999999</c:v>
                </c:pt>
                <c:pt idx="3">
                  <c:v>0.46570800000000001</c:v>
                </c:pt>
                <c:pt idx="4">
                  <c:v>0.27539200000000003</c:v>
                </c:pt>
                <c:pt idx="5">
                  <c:v>0.13841800000000001</c:v>
                </c:pt>
                <c:pt idx="6">
                  <c:v>8.6763999999999994E-2</c:v>
                </c:pt>
                <c:pt idx="7">
                  <c:v>5.4940999999999997E-2</c:v>
                </c:pt>
                <c:pt idx="8">
                  <c:v>4.8670999999999999E-2</c:v>
                </c:pt>
                <c:pt idx="9">
                  <c:v>6.4826999999999996E-2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8-40AA-8E2D-236EDDA4CF8D}"/>
            </c:ext>
          </c:extLst>
        </c:ser>
        <c:ser>
          <c:idx val="5"/>
          <c:order val="5"/>
          <c:tx>
            <c:strRef>
              <c:f>Electricity!$B$15</c:f>
              <c:strCache>
                <c:ptCount val="1"/>
                <c:pt idx="0">
                  <c:v>PRISMAL2-2.0°C (GHG)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Electricity!$C$15:$L$15</c:f>
              <c:numCache>
                <c:formatCode>General</c:formatCode>
                <c:ptCount val="10"/>
                <c:pt idx="0">
                  <c:v>0.82761399999999996</c:v>
                </c:pt>
                <c:pt idx="1">
                  <c:v>0.75097899999999995</c:v>
                </c:pt>
                <c:pt idx="2">
                  <c:v>0.44701099999999999</c:v>
                </c:pt>
                <c:pt idx="3">
                  <c:v>0.25349300000000002</c:v>
                </c:pt>
                <c:pt idx="4">
                  <c:v>0.114231</c:v>
                </c:pt>
                <c:pt idx="5">
                  <c:v>7.7265E-2</c:v>
                </c:pt>
                <c:pt idx="6">
                  <c:v>5.1791999999999998E-2</c:v>
                </c:pt>
                <c:pt idx="7">
                  <c:v>3.6635000000000001E-2</c:v>
                </c:pt>
                <c:pt idx="8">
                  <c:v>3.2493000000000001E-2</c:v>
                </c:pt>
                <c:pt idx="9">
                  <c:v>3.3017999999999999E-2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8-40AA-8E2D-236EDDA4CF8D}"/>
            </c:ext>
          </c:extLst>
        </c:ser>
        <c:ser>
          <c:idx val="6"/>
          <c:order val="6"/>
          <c:tx>
            <c:strRef>
              <c:f>Electricity!$B$16</c:f>
              <c:strCache>
                <c:ptCount val="1"/>
                <c:pt idx="0">
                  <c:v>PRISMAL4-2.0°C (GHG)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Electricity!$C$16:$L$16</c:f>
              <c:numCache>
                <c:formatCode>General</c:formatCode>
                <c:ptCount val="10"/>
                <c:pt idx="0">
                  <c:v>0.84787500000000005</c:v>
                </c:pt>
                <c:pt idx="1">
                  <c:v>0.88741700000000001</c:v>
                </c:pt>
                <c:pt idx="2">
                  <c:v>0.36074600000000001</c:v>
                </c:pt>
                <c:pt idx="3">
                  <c:v>0.140459</c:v>
                </c:pt>
                <c:pt idx="4">
                  <c:v>6.9778000000000007E-2</c:v>
                </c:pt>
                <c:pt idx="5">
                  <c:v>3.6242999999999997E-2</c:v>
                </c:pt>
                <c:pt idx="6">
                  <c:v>1.0151E-2</c:v>
                </c:pt>
                <c:pt idx="7">
                  <c:v>-1.7132999999999999E-2</c:v>
                </c:pt>
                <c:pt idx="8">
                  <c:v>-3.8101999999999997E-2</c:v>
                </c:pt>
                <c:pt idx="9">
                  <c:v>-9.6005999999999994E-2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8-40AA-8E2D-236EDDA4CF8D}"/>
            </c:ext>
          </c:extLst>
        </c:ser>
        <c:ser>
          <c:idx val="7"/>
          <c:order val="7"/>
          <c:tx>
            <c:strRef>
              <c:f>Electricity!$B$17</c:f>
              <c:strCache>
                <c:ptCount val="1"/>
                <c:pt idx="0">
                  <c:v>PRISMAL5-2.0°C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Electricity!$C$17:$L$17</c:f>
              <c:numCache>
                <c:formatCode>General</c:formatCode>
                <c:ptCount val="10"/>
                <c:pt idx="0">
                  <c:v>0.828291</c:v>
                </c:pt>
                <c:pt idx="1">
                  <c:v>0.80149800000000004</c:v>
                </c:pt>
                <c:pt idx="2">
                  <c:v>0.60364300000000004</c:v>
                </c:pt>
                <c:pt idx="3">
                  <c:v>0.3659</c:v>
                </c:pt>
                <c:pt idx="4">
                  <c:v>0.15968599999999999</c:v>
                </c:pt>
                <c:pt idx="5">
                  <c:v>6.59E-2</c:v>
                </c:pt>
                <c:pt idx="6">
                  <c:v>3.5957000000000003E-2</c:v>
                </c:pt>
                <c:pt idx="7">
                  <c:v>1.9852000000000002E-2</c:v>
                </c:pt>
                <c:pt idx="8">
                  <c:v>1.4945999999999999E-2</c:v>
                </c:pt>
                <c:pt idx="9">
                  <c:v>1.4517E-2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8-40AA-8E2D-236EDDA4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44371617146637"/>
          <c:y val="6.4801496790231186E-2"/>
          <c:w val="0.38083312398657138"/>
          <c:h val="0.325779831677211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3435904505953"/>
          <c:y val="5.4038623005877411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Electricity!$B$4</c:f>
              <c:strCache>
                <c:ptCount val="1"/>
                <c:pt idx="0">
                  <c:v>SSP1-1.5°C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Electricity!$W$4:$AF$4</c:f>
              <c:numCache>
                <c:formatCode>General</c:formatCode>
                <c:ptCount val="10"/>
                <c:pt idx="0">
                  <c:v>1</c:v>
                </c:pt>
                <c:pt idx="1">
                  <c:v>0.83258881237366233</c:v>
                </c:pt>
                <c:pt idx="2">
                  <c:v>0.46830578376037674</c:v>
                </c:pt>
                <c:pt idx="3">
                  <c:v>-4.9148679626660967E-2</c:v>
                </c:pt>
                <c:pt idx="4">
                  <c:v>-0.12978206079666185</c:v>
                </c:pt>
                <c:pt idx="5">
                  <c:v>-0.14940759475000093</c:v>
                </c:pt>
                <c:pt idx="6">
                  <c:v>-0.17904828043376625</c:v>
                </c:pt>
                <c:pt idx="7">
                  <c:v>-0.24199091772712164</c:v>
                </c:pt>
                <c:pt idx="8">
                  <c:v>-0.32385746599140214</c:v>
                </c:pt>
                <c:pt idx="9">
                  <c:v>-0.45953555724449541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C-49AC-AFF1-B2D2161D0F88}"/>
            </c:ext>
          </c:extLst>
        </c:ser>
        <c:ser>
          <c:idx val="1"/>
          <c:order val="1"/>
          <c:tx>
            <c:strRef>
              <c:f>Electricity!$B$5</c:f>
              <c:strCache>
                <c:ptCount val="1"/>
                <c:pt idx="0">
                  <c:v>SSP2-1.5°C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Electricity!$W$5:$AF$5</c:f>
              <c:numCache>
                <c:formatCode>General</c:formatCode>
                <c:ptCount val="10"/>
                <c:pt idx="0">
                  <c:v>1</c:v>
                </c:pt>
                <c:pt idx="1">
                  <c:v>0.78007943766347143</c:v>
                </c:pt>
                <c:pt idx="2">
                  <c:v>0.23309833850603975</c:v>
                </c:pt>
                <c:pt idx="3">
                  <c:v>3.0306547859678255E-2</c:v>
                </c:pt>
                <c:pt idx="4">
                  <c:v>-9.5866628459615709E-3</c:v>
                </c:pt>
                <c:pt idx="5">
                  <c:v>-8.2128943254525504E-3</c:v>
                </c:pt>
                <c:pt idx="6">
                  <c:v>-4.6552816248666183E-3</c:v>
                </c:pt>
                <c:pt idx="7">
                  <c:v>-5.0935411384705883E-3</c:v>
                </c:pt>
                <c:pt idx="8">
                  <c:v>-1.8888607243737332E-6</c:v>
                </c:pt>
                <c:pt idx="9">
                  <c:v>-1.2139304079917136E-6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C-49AC-AFF1-B2D2161D0F88}"/>
            </c:ext>
          </c:extLst>
        </c:ser>
        <c:ser>
          <c:idx val="2"/>
          <c:order val="2"/>
          <c:tx>
            <c:strRef>
              <c:f>Electricity!$B$6</c:f>
              <c:strCache>
                <c:ptCount val="1"/>
                <c:pt idx="0">
                  <c:v>SSP5-1.5°C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Electricity!$W$6:$AF$6</c:f>
              <c:numCache>
                <c:formatCode>General</c:formatCode>
                <c:ptCount val="10"/>
                <c:pt idx="0">
                  <c:v>1</c:v>
                </c:pt>
                <c:pt idx="1">
                  <c:v>0.84965997810304594</c:v>
                </c:pt>
                <c:pt idx="2">
                  <c:v>0.52814843186733951</c:v>
                </c:pt>
                <c:pt idx="3">
                  <c:v>8.0986222372151806E-2</c:v>
                </c:pt>
                <c:pt idx="4">
                  <c:v>-3.8461157711266639E-2</c:v>
                </c:pt>
                <c:pt idx="5">
                  <c:v>-5.1202050381302065E-2</c:v>
                </c:pt>
                <c:pt idx="6">
                  <c:v>-5.2843465825870843E-2</c:v>
                </c:pt>
                <c:pt idx="7">
                  <c:v>-5.3311821909759659E-2</c:v>
                </c:pt>
                <c:pt idx="8">
                  <c:v>-4.9504802866203838E-2</c:v>
                </c:pt>
                <c:pt idx="9">
                  <c:v>-4.502852943823403E-2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C-49AC-AFF1-B2D2161D0F88}"/>
            </c:ext>
          </c:extLst>
        </c:ser>
        <c:ser>
          <c:idx val="3"/>
          <c:order val="3"/>
          <c:tx>
            <c:strRef>
              <c:f>Electricity!$B$7</c:f>
              <c:strCache>
                <c:ptCount val="1"/>
                <c:pt idx="0">
                  <c:v>PRISMAL1-1.5°C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Electricity!$W$7:$AF$7</c:f>
              <c:numCache>
                <c:formatCode>General</c:formatCode>
                <c:ptCount val="10"/>
                <c:pt idx="0">
                  <c:v>1</c:v>
                </c:pt>
                <c:pt idx="1">
                  <c:v>0.9127465966774343</c:v>
                </c:pt>
                <c:pt idx="2">
                  <c:v>0.59111939509306266</c:v>
                </c:pt>
                <c:pt idx="3">
                  <c:v>9.819282610367637E-2</c:v>
                </c:pt>
                <c:pt idx="4">
                  <c:v>4.1297733041070608E-2</c:v>
                </c:pt>
                <c:pt idx="5">
                  <c:v>1.990799492385787E-2</c:v>
                </c:pt>
                <c:pt idx="6">
                  <c:v>1.7061077141978156E-2</c:v>
                </c:pt>
                <c:pt idx="7">
                  <c:v>5.6481695123827098E-4</c:v>
                </c:pt>
                <c:pt idx="8">
                  <c:v>-1.6139343947085064E-2</c:v>
                </c:pt>
                <c:pt idx="9">
                  <c:v>-4.7844802722658057E-2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C-49AC-AFF1-B2D2161D0F88}"/>
            </c:ext>
          </c:extLst>
        </c:ser>
        <c:ser>
          <c:idx val="4"/>
          <c:order val="4"/>
          <c:tx>
            <c:strRef>
              <c:f>Electricity!$B$8</c:f>
              <c:strCache>
                <c:ptCount val="1"/>
                <c:pt idx="0">
                  <c:v>PRISMAL2-1.5°C (GHG)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Electricity!$W$8:$AF$8</c:f>
              <c:numCache>
                <c:formatCode>General</c:formatCode>
                <c:ptCount val="10"/>
                <c:pt idx="0">
                  <c:v>1</c:v>
                </c:pt>
                <c:pt idx="1">
                  <c:v>0.90966114488702821</c:v>
                </c:pt>
                <c:pt idx="2">
                  <c:v>0.30553994708930909</c:v>
                </c:pt>
                <c:pt idx="3">
                  <c:v>9.9869531979134757E-2</c:v>
                </c:pt>
                <c:pt idx="4">
                  <c:v>5.4316658668165083E-2</c:v>
                </c:pt>
                <c:pt idx="5">
                  <c:v>3.9262192489768748E-2</c:v>
                </c:pt>
                <c:pt idx="6">
                  <c:v>3.2689353471872205E-2</c:v>
                </c:pt>
                <c:pt idx="7">
                  <c:v>2.9257634549668284E-2</c:v>
                </c:pt>
                <c:pt idx="8">
                  <c:v>3.1733150694181513E-2</c:v>
                </c:pt>
                <c:pt idx="9">
                  <c:v>3.8081710119832829E-2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BC-49AC-AFF1-B2D2161D0F88}"/>
            </c:ext>
          </c:extLst>
        </c:ser>
        <c:ser>
          <c:idx val="5"/>
          <c:order val="5"/>
          <c:tx>
            <c:strRef>
              <c:f>Electricity!$B$9</c:f>
              <c:strCache>
                <c:ptCount val="1"/>
                <c:pt idx="0">
                  <c:v>PRISMAL5-1.5°C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Electricity!$W$9:$AF$9</c:f>
              <c:numCache>
                <c:formatCode>General</c:formatCode>
                <c:ptCount val="10"/>
                <c:pt idx="0">
                  <c:v>1</c:v>
                </c:pt>
                <c:pt idx="1">
                  <c:v>0.96765267279253309</c:v>
                </c:pt>
                <c:pt idx="2">
                  <c:v>0.64202073908807411</c:v>
                </c:pt>
                <c:pt idx="3">
                  <c:v>0.17369378636252233</c:v>
                </c:pt>
                <c:pt idx="4">
                  <c:v>7.5408280423184607E-3</c:v>
                </c:pt>
                <c:pt idx="5">
                  <c:v>-2.8504474876583229E-3</c:v>
                </c:pt>
                <c:pt idx="6">
                  <c:v>3.6762442185174051E-3</c:v>
                </c:pt>
                <c:pt idx="7">
                  <c:v>1.021017975566558E-2</c:v>
                </c:pt>
                <c:pt idx="8">
                  <c:v>1.681172438188994E-2</c:v>
                </c:pt>
                <c:pt idx="9">
                  <c:v>2.061232103210104E-2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C-49AC-AFF1-B2D2161D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75115304356798"/>
          <c:y val="5.1367407789391563E-2"/>
          <c:w val="0.3382764900016173"/>
          <c:h val="0.2189138915647902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12074359969849E-2"/>
          <c:y val="2.0542738908772493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Electricity!$B$10</c:f>
              <c:strCache>
                <c:ptCount val="1"/>
                <c:pt idx="0">
                  <c:v>SSP1-2.0°C (CO2)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Electricity!$W$10:$AF$10</c:f>
              <c:numCache>
                <c:formatCode>General</c:formatCode>
                <c:ptCount val="10"/>
                <c:pt idx="0">
                  <c:v>1</c:v>
                </c:pt>
                <c:pt idx="1">
                  <c:v>0.93362396563884686</c:v>
                </c:pt>
                <c:pt idx="2">
                  <c:v>0.70052086551515802</c:v>
                </c:pt>
                <c:pt idx="3">
                  <c:v>0.40992873243191114</c:v>
                </c:pt>
                <c:pt idx="4">
                  <c:v>0.1792914587764452</c:v>
                </c:pt>
                <c:pt idx="5">
                  <c:v>7.3461855068124573E-3</c:v>
                </c:pt>
                <c:pt idx="6">
                  <c:v>-0.10055348992901383</c:v>
                </c:pt>
                <c:pt idx="7">
                  <c:v>-0.22861928424437117</c:v>
                </c:pt>
                <c:pt idx="8">
                  <c:v>-0.34192716286486474</c:v>
                </c:pt>
                <c:pt idx="9">
                  <c:v>-0.29128301148996988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7DC-B972-C1D093B7A714}"/>
            </c:ext>
          </c:extLst>
        </c:ser>
        <c:ser>
          <c:idx val="1"/>
          <c:order val="1"/>
          <c:tx>
            <c:strRef>
              <c:f>Electricity!$B$11</c:f>
              <c:strCache>
                <c:ptCount val="1"/>
                <c:pt idx="0">
                  <c:v>SSP2-2.0°C (CO2)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Electricity!$W$11:$AF$11</c:f>
              <c:numCache>
                <c:formatCode>General</c:formatCode>
                <c:ptCount val="10"/>
                <c:pt idx="0">
                  <c:v>1</c:v>
                </c:pt>
                <c:pt idx="1">
                  <c:v>0.77799899104996684</c:v>
                </c:pt>
                <c:pt idx="2">
                  <c:v>0.44237059055801253</c:v>
                </c:pt>
                <c:pt idx="3">
                  <c:v>0.21693236494652038</c:v>
                </c:pt>
                <c:pt idx="4">
                  <c:v>4.6403686519684746E-2</c:v>
                </c:pt>
                <c:pt idx="5">
                  <c:v>5.5082978366519217E-4</c:v>
                </c:pt>
                <c:pt idx="6">
                  <c:v>-1.2598562422486881E-2</c:v>
                </c:pt>
                <c:pt idx="7">
                  <c:v>-1.0029358912359697E-2</c:v>
                </c:pt>
                <c:pt idx="8">
                  <c:v>-5.7430103706489393E-3</c:v>
                </c:pt>
                <c:pt idx="9">
                  <c:v>-2.1012362396471457E-3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7DC-B972-C1D093B7A714}"/>
            </c:ext>
          </c:extLst>
        </c:ser>
        <c:ser>
          <c:idx val="2"/>
          <c:order val="2"/>
          <c:tx>
            <c:strRef>
              <c:f>Electricity!$B$12</c:f>
              <c:strCache>
                <c:ptCount val="1"/>
                <c:pt idx="0">
                  <c:v>SSP4-2.0°C (CO2)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Electricity!$W$12:$AF$12</c:f>
              <c:numCache>
                <c:formatCode>General</c:formatCode>
                <c:ptCount val="10"/>
                <c:pt idx="0">
                  <c:v>1</c:v>
                </c:pt>
                <c:pt idx="1">
                  <c:v>0.89175105621454176</c:v>
                </c:pt>
                <c:pt idx="2">
                  <c:v>0.27172882941442272</c:v>
                </c:pt>
                <c:pt idx="3">
                  <c:v>3.2911387406117085E-2</c:v>
                </c:pt>
                <c:pt idx="4">
                  <c:v>-3.986785319017333E-2</c:v>
                </c:pt>
                <c:pt idx="5">
                  <c:v>-6.8176227571074319E-2</c:v>
                </c:pt>
                <c:pt idx="6">
                  <c:v>-8.3807310741165417E-2</c:v>
                </c:pt>
                <c:pt idx="7">
                  <c:v>-9.9570285390556679E-2</c:v>
                </c:pt>
                <c:pt idx="8">
                  <c:v>-0.11946848272896875</c:v>
                </c:pt>
                <c:pt idx="9">
                  <c:v>-0.17839269396856636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7DC-B972-C1D093B7A714}"/>
            </c:ext>
          </c:extLst>
        </c:ser>
        <c:ser>
          <c:idx val="3"/>
          <c:order val="3"/>
          <c:tx>
            <c:strRef>
              <c:f>Electricity!$B$13</c:f>
              <c:strCache>
                <c:ptCount val="1"/>
                <c:pt idx="0">
                  <c:v>SSP5-2.0°C (CO2)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Electricity!$W$13:$AF$13</c:f>
              <c:numCache>
                <c:formatCode>General</c:formatCode>
                <c:ptCount val="10"/>
                <c:pt idx="0">
                  <c:v>1</c:v>
                </c:pt>
                <c:pt idx="1">
                  <c:v>0.84965997810304594</c:v>
                </c:pt>
                <c:pt idx="2">
                  <c:v>0.6094235751295336</c:v>
                </c:pt>
                <c:pt idx="3">
                  <c:v>0.31813372696522035</c:v>
                </c:pt>
                <c:pt idx="4">
                  <c:v>0.11623962530217563</c:v>
                </c:pt>
                <c:pt idx="5">
                  <c:v>4.1792289551612169E-2</c:v>
                </c:pt>
                <c:pt idx="6">
                  <c:v>1.2421422676485522E-2</c:v>
                </c:pt>
                <c:pt idx="7">
                  <c:v>-7.8156984228001415E-3</c:v>
                </c:pt>
                <c:pt idx="8">
                  <c:v>-2.6433360214987964E-2</c:v>
                </c:pt>
                <c:pt idx="9">
                  <c:v>-3.629548709180265E-2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7DC-B972-C1D093B7A714}"/>
            </c:ext>
          </c:extLst>
        </c:ser>
        <c:ser>
          <c:idx val="4"/>
          <c:order val="4"/>
          <c:tx>
            <c:strRef>
              <c:f>Electricity!$B$14</c:f>
              <c:strCache>
                <c:ptCount val="1"/>
                <c:pt idx="0">
                  <c:v>PRISMAL1-2.0°C (GHG)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Electricity!$W$14:$AF$14</c:f>
              <c:numCache>
                <c:formatCode>General</c:formatCode>
                <c:ptCount val="10"/>
                <c:pt idx="0">
                  <c:v>1</c:v>
                </c:pt>
                <c:pt idx="1">
                  <c:v>0.99093889401630519</c:v>
                </c:pt>
                <c:pt idx="2">
                  <c:v>0.81778284110136901</c:v>
                </c:pt>
                <c:pt idx="3">
                  <c:v>0.55965909090909094</c:v>
                </c:pt>
                <c:pt idx="4">
                  <c:v>0.33094908475619139</c:v>
                </c:pt>
                <c:pt idx="5">
                  <c:v>0.16634219735425321</c:v>
                </c:pt>
                <c:pt idx="6">
                  <c:v>0.10426761267497307</c:v>
                </c:pt>
                <c:pt idx="7">
                  <c:v>6.602469812336563E-2</c:v>
                </c:pt>
                <c:pt idx="8">
                  <c:v>5.8489799646208276E-2</c:v>
                </c:pt>
                <c:pt idx="9">
                  <c:v>7.7905081910475307E-2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7DC-B972-C1D093B7A714}"/>
            </c:ext>
          </c:extLst>
        </c:ser>
        <c:ser>
          <c:idx val="5"/>
          <c:order val="5"/>
          <c:tx>
            <c:strRef>
              <c:f>Electricity!$B$15</c:f>
              <c:strCache>
                <c:ptCount val="1"/>
                <c:pt idx="0">
                  <c:v>PRISMAL2-2.0°C (GHG)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Electricity!$W$15:$AF$15</c:f>
              <c:numCache>
                <c:formatCode>General</c:formatCode>
                <c:ptCount val="10"/>
                <c:pt idx="0">
                  <c:v>1</c:v>
                </c:pt>
                <c:pt idx="1">
                  <c:v>0.90740248473322105</c:v>
                </c:pt>
                <c:pt idx="2">
                  <c:v>0.54012015263154078</c:v>
                </c:pt>
                <c:pt idx="3">
                  <c:v>0.30629375530138453</c:v>
                </c:pt>
                <c:pt idx="4">
                  <c:v>0.13802448967755501</c:v>
                </c:pt>
                <c:pt idx="5">
                  <c:v>9.3358739702325E-2</c:v>
                </c:pt>
                <c:pt idx="6">
                  <c:v>6.257989835841346E-2</c:v>
                </c:pt>
                <c:pt idx="7">
                  <c:v>4.426580507337962E-2</c:v>
                </c:pt>
                <c:pt idx="8">
                  <c:v>3.9261056482853121E-2</c:v>
                </c:pt>
                <c:pt idx="9">
                  <c:v>3.9895410179141486E-2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4-47DC-B972-C1D093B7A714}"/>
            </c:ext>
          </c:extLst>
        </c:ser>
        <c:ser>
          <c:idx val="6"/>
          <c:order val="6"/>
          <c:tx>
            <c:strRef>
              <c:f>Electricity!$B$16</c:f>
              <c:strCache>
                <c:ptCount val="1"/>
                <c:pt idx="0">
                  <c:v>PRISMAL4-2.0°C (GHG)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Electricity!$W$16:$AF$16</c:f>
              <c:numCache>
                <c:formatCode>General</c:formatCode>
                <c:ptCount val="10"/>
                <c:pt idx="0">
                  <c:v>1</c:v>
                </c:pt>
                <c:pt idx="1">
                  <c:v>1.0466365914786968</c:v>
                </c:pt>
                <c:pt idx="2">
                  <c:v>0.42547073566268612</c:v>
                </c:pt>
                <c:pt idx="3">
                  <c:v>0.16566003243402624</c:v>
                </c:pt>
                <c:pt idx="4">
                  <c:v>8.2297508477075038E-2</c:v>
                </c:pt>
                <c:pt idx="5">
                  <c:v>4.274568774878372E-2</c:v>
                </c:pt>
                <c:pt idx="6">
                  <c:v>1.1972283650302225E-2</c:v>
                </c:pt>
                <c:pt idx="7">
                  <c:v>-2.0206988058381246E-2</c:v>
                </c:pt>
                <c:pt idx="8">
                  <c:v>-4.4938227922748042E-2</c:v>
                </c:pt>
                <c:pt idx="9">
                  <c:v>-0.11323131357806279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4-47DC-B972-C1D093B7A714}"/>
            </c:ext>
          </c:extLst>
        </c:ser>
        <c:ser>
          <c:idx val="7"/>
          <c:order val="7"/>
          <c:tx>
            <c:strRef>
              <c:f>Electricity!$B$17</c:f>
              <c:strCache>
                <c:ptCount val="1"/>
                <c:pt idx="0">
                  <c:v>PRISMAL5-2.0°C (GHG)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Electricity!$W$3:$AF$3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Electricity!$W$17:$AF$17</c:f>
              <c:numCache>
                <c:formatCode>General</c:formatCode>
                <c:ptCount val="10"/>
                <c:pt idx="0">
                  <c:v>1</c:v>
                </c:pt>
                <c:pt idx="1">
                  <c:v>0.96765267279253309</c:v>
                </c:pt>
                <c:pt idx="2">
                  <c:v>0.72878130995024704</c:v>
                </c:pt>
                <c:pt idx="3">
                  <c:v>0.44175295880312598</c:v>
                </c:pt>
                <c:pt idx="4">
                  <c:v>0.19278973211105757</c:v>
                </c:pt>
                <c:pt idx="5">
                  <c:v>7.9561410180721506E-2</c:v>
                </c:pt>
                <c:pt idx="6">
                  <c:v>4.3411071712719324E-2</c:v>
                </c:pt>
                <c:pt idx="7">
                  <c:v>2.396742207750658E-2</c:v>
                </c:pt>
                <c:pt idx="8">
                  <c:v>1.8044382952368189E-2</c:v>
                </c:pt>
                <c:pt idx="9">
                  <c:v>1.7526449037838152E-2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84-47DC-B972-C1D093B7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eq.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44371617146637"/>
          <c:y val="6.4801496790231186E-2"/>
          <c:w val="0.38083312398657138"/>
          <c:h val="0.325779831677211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</xdr:row>
      <xdr:rowOff>133350</xdr:rowOff>
    </xdr:from>
    <xdr:to>
      <xdr:col>7</xdr:col>
      <xdr:colOff>19050</xdr:colOff>
      <xdr:row>17</xdr:row>
      <xdr:rowOff>64977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FFEEB-EBAD-403A-A798-2F2507214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704850"/>
          <a:ext cx="2238375" cy="2855802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22</xdr:row>
      <xdr:rowOff>38099</xdr:rowOff>
    </xdr:from>
    <xdr:to>
      <xdr:col>14</xdr:col>
      <xdr:colOff>476249</xdr:colOff>
      <xdr:row>48</xdr:row>
      <xdr:rowOff>47624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CDDE10E-A0F8-40F2-B6EA-8A9A32004B13}"/>
            </a:ext>
          </a:extLst>
        </xdr:cNvPr>
        <xdr:cNvGrpSpPr/>
      </xdr:nvGrpSpPr>
      <xdr:grpSpPr>
        <a:xfrm>
          <a:off x="4981575" y="4324349"/>
          <a:ext cx="5648324" cy="5000625"/>
          <a:chOff x="4762500" y="4591049"/>
          <a:chExt cx="6010274" cy="4962525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37725DC-4512-42F9-BB73-CD21155ECE3E}"/>
              </a:ext>
            </a:extLst>
          </xdr:cNvPr>
          <xdr:cNvGraphicFramePr/>
        </xdr:nvGraphicFramePr>
        <xdr:xfrm>
          <a:off x="4762500" y="4591049"/>
          <a:ext cx="6010274" cy="4962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CF4D668-E847-4B49-868C-430A0A631B55}"/>
              </a:ext>
            </a:extLst>
          </xdr:cNvPr>
          <xdr:cNvGraphicFramePr>
            <a:graphicFrameLocks/>
          </xdr:cNvGraphicFramePr>
        </xdr:nvGraphicFramePr>
        <xdr:xfrm>
          <a:off x="6667500" y="4695826"/>
          <a:ext cx="3971925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3777863-584E-44A9-AC89-5F8E8F0916FA}"/>
              </a:ext>
            </a:extLst>
          </xdr:cNvPr>
          <xdr:cNvSpPr/>
        </xdr:nvSpPr>
        <xdr:spPr>
          <a:xfrm>
            <a:off x="8248650" y="7391401"/>
            <a:ext cx="2314575" cy="723900"/>
          </a:xfrm>
          <a:prstGeom prst="rect">
            <a:avLst/>
          </a:prstGeom>
          <a:noFill/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FDC896FE-9ADD-4014-9FC9-9D9202C61698}"/>
              </a:ext>
            </a:extLst>
          </xdr:cNvPr>
          <xdr:cNvCxnSpPr/>
        </xdr:nvCxnSpPr>
        <xdr:spPr>
          <a:xfrm flipH="1">
            <a:off x="10563225" y="6696075"/>
            <a:ext cx="95252" cy="6572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C9A5C24A-494B-4354-8A72-108112363EC2}"/>
              </a:ext>
            </a:extLst>
          </xdr:cNvPr>
          <xdr:cNvCxnSpPr/>
        </xdr:nvCxnSpPr>
        <xdr:spPr>
          <a:xfrm>
            <a:off x="6667500" y="6743700"/>
            <a:ext cx="1600200" cy="8096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0.12662</cdr:x>
      <cdr:y>0.58541</cdr:y>
    </cdr:from>
    <cdr:to>
      <cdr:x>0.39295</cdr:x>
      <cdr:y>0.81321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331A154-40A0-4093-9686-A53C31BE23D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2951" y="2905127"/>
          <a:ext cx="1562658" cy="113043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180975</xdr:rowOff>
    </xdr:from>
    <xdr:to>
      <xdr:col>10</xdr:col>
      <xdr:colOff>38100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 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CA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∗ (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CA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𝐷_(𝑖𝑛,  𝑡)=𝐴/(1+𝑒^(−𝑘 ∗ (𝑡−𝑡_ℎ)) )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10</xdr:col>
      <xdr:colOff>266699</xdr:colOff>
      <xdr:row>10</xdr:row>
      <xdr:rowOff>138112</xdr:rowOff>
    </xdr:from>
    <xdr:to>
      <xdr:col>27</xdr:col>
      <xdr:colOff>361950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76B51A-20EA-4F55-A33C-745E1D0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304800</xdr:colOff>
      <xdr:row>12</xdr:row>
      <xdr:rowOff>28575</xdr:rowOff>
    </xdr:from>
    <xdr:to>
      <xdr:col>18</xdr:col>
      <xdr:colOff>237801</xdr:colOff>
      <xdr:row>20</xdr:row>
      <xdr:rowOff>114099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E754B-5651-4952-ACE7-9A3839F0E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2352675"/>
          <a:ext cx="2590476" cy="1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10</xdr:row>
      <xdr:rowOff>19050</xdr:rowOff>
    </xdr:from>
    <xdr:to>
      <xdr:col>13</xdr:col>
      <xdr:colOff>66675</xdr:colOff>
      <xdr:row>24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F52E4B-697F-4FB9-AD5B-B4FDD735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303972</xdr:colOff>
      <xdr:row>41</xdr:row>
      <xdr:rowOff>1242</xdr:rowOff>
    </xdr:from>
    <xdr:to>
      <xdr:col>21</xdr:col>
      <xdr:colOff>905728</xdr:colOff>
      <xdr:row>60</xdr:row>
      <xdr:rowOff>163167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7CC1B1-2490-4FD5-B16D-5CF6758AE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</xdr:row>
      <xdr:rowOff>95250</xdr:rowOff>
    </xdr:from>
    <xdr:to>
      <xdr:col>19</xdr:col>
      <xdr:colOff>514351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A7B17-357B-4F22-B2B1-483C8D3AF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385483</xdr:colOff>
      <xdr:row>21</xdr:row>
      <xdr:rowOff>38100</xdr:rowOff>
    </xdr:from>
    <xdr:to>
      <xdr:col>19</xdr:col>
      <xdr:colOff>528359</xdr:colOff>
      <xdr:row>40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5C3DA-0A85-4371-99A8-F01BFFEC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492815</xdr:colOff>
      <xdr:row>0</xdr:row>
      <xdr:rowOff>0</xdr:rowOff>
    </xdr:from>
    <xdr:to>
      <xdr:col>40</xdr:col>
      <xdr:colOff>22778</xdr:colOff>
      <xdr:row>18</xdr:row>
      <xdr:rowOff>188016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613F9-DE7A-48D0-A462-9D35C4645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571500</xdr:colOff>
      <xdr:row>18</xdr:row>
      <xdr:rowOff>33618</xdr:rowOff>
    </xdr:from>
    <xdr:to>
      <xdr:col>40</xdr:col>
      <xdr:colOff>109259</xdr:colOff>
      <xdr:row>37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0E7723-092B-4B15-9DDE-40D792C3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360050</xdr:colOff>
      <xdr:row>37</xdr:row>
      <xdr:rowOff>53591</xdr:rowOff>
    </xdr:from>
    <xdr:to>
      <xdr:col>42</xdr:col>
      <xdr:colOff>356689</xdr:colOff>
      <xdr:row>57</xdr:row>
      <xdr:rowOff>25016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DB2D70-9170-48FE-A4AD-0F97640D9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353f8842ee7409/Doc-Ciraig/4.Coeur/1er%20article/Energy_intens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ulien_pedneault_polymtl_ca/Documents/Phd_CIRAIG/4.Coeur/PRISMAL/Imp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jection_overall"/>
      <sheetName val="SSP1"/>
      <sheetName val="SSP2"/>
      <sheetName val="SSP3"/>
      <sheetName val="SSP4"/>
      <sheetName val="SSP5"/>
      <sheetName val="Energy_intensity_pb"/>
      <sheetName val="Energy_intensity_in"/>
      <sheetName val="SSP-ALL"/>
      <sheetName val="Proj_W"/>
      <sheetName val="Proj_Asia"/>
      <sheetName val="Proj_MAF"/>
      <sheetName val="Proj_OECD"/>
      <sheetName val="Proj_LAM"/>
      <sheetName val="Proj_REF"/>
      <sheetName val="Proj_3L_NA"/>
      <sheetName val="Projection_classification"/>
      <sheetName val="WA_smelter_intensity"/>
      <sheetName val="WA_energy_prod"/>
      <sheetName val="Exp_Proj_W"/>
      <sheetName val="Proj_World_l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14.283306625003485</v>
          </cell>
        </row>
      </sheetData>
      <sheetData sheetId="8">
        <row r="2">
          <cell r="B2">
            <v>14.283306625003485</v>
          </cell>
        </row>
      </sheetData>
      <sheetData sheetId="9"/>
      <sheetData sheetId="10">
        <row r="1">
          <cell r="A1" t="str">
            <v>x</v>
          </cell>
        </row>
        <row r="2">
          <cell r="A2">
            <v>1900</v>
          </cell>
          <cell r="G2">
            <v>1019.0785881003458</v>
          </cell>
        </row>
        <row r="3">
          <cell r="A3">
            <v>1920</v>
          </cell>
          <cell r="G3">
            <v>21.777390525605952</v>
          </cell>
        </row>
        <row r="4">
          <cell r="A4">
            <v>1925</v>
          </cell>
          <cell r="G4">
            <v>0</v>
          </cell>
        </row>
        <row r="5">
          <cell r="A5">
            <v>1950</v>
          </cell>
          <cell r="G5">
            <v>0</v>
          </cell>
        </row>
        <row r="6">
          <cell r="A6">
            <v>1960</v>
          </cell>
        </row>
        <row r="7">
          <cell r="A7">
            <v>1980</v>
          </cell>
        </row>
        <row r="8">
          <cell r="A8">
            <v>1985</v>
          </cell>
        </row>
        <row r="9">
          <cell r="A9">
            <v>1990</v>
          </cell>
          <cell r="G9">
            <v>1876.4244293467534</v>
          </cell>
        </row>
        <row r="10">
          <cell r="A10">
            <v>1995</v>
          </cell>
        </row>
        <row r="11">
          <cell r="A11">
            <v>2000</v>
          </cell>
        </row>
        <row r="12">
          <cell r="A12">
            <v>2005</v>
          </cell>
        </row>
        <row r="13">
          <cell r="A13">
            <v>2010</v>
          </cell>
        </row>
        <row r="14">
          <cell r="A14">
            <v>2015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B_slt"/>
      <sheetName val="Data_CSS"/>
      <sheetName val="Data_in"/>
      <sheetName val="Bauxite"/>
      <sheetName val="Alumina"/>
      <sheetName val="Anode_In"/>
      <sheetName val="Anode Pb"/>
      <sheetName val="Smelting_Pb"/>
      <sheetName val="Smelting_In"/>
      <sheetName val="Casting"/>
      <sheetName val="Biomass"/>
      <sheetName val="Biomass _s"/>
      <sheetName val="Coal"/>
      <sheetName val="Coal_S"/>
      <sheetName val="Coal_CSS"/>
      <sheetName val="Gas"/>
      <sheetName val="Gas_s"/>
      <sheetName val="Gas_CSS"/>
      <sheetName val="Hydro"/>
      <sheetName val="Hydro_s"/>
      <sheetName val="Hydro_test"/>
      <sheetName val="Nuclear"/>
      <sheetName val="Nuclear_s"/>
      <sheetName val="Oil"/>
      <sheetName val="Oil_s"/>
      <sheetName val="Oil_CSS"/>
      <sheetName val="Solar"/>
      <sheetName val="Solar_s"/>
      <sheetName val="Wind"/>
      <sheetName val="Wind_s"/>
      <sheetName val="From IIASA"/>
      <sheetName val="Sheet2"/>
    </sheetNames>
    <sheetDataSet>
      <sheetData sheetId="0"/>
      <sheetData sheetId="1"/>
      <sheetData sheetId="2">
        <row r="25">
          <cell r="K25">
            <v>0.26829268292682928</v>
          </cell>
        </row>
        <row r="26">
          <cell r="K26">
            <v>0.34693877551020408</v>
          </cell>
        </row>
      </sheetData>
      <sheetData sheetId="3"/>
      <sheetData sheetId="4">
        <row r="2">
          <cell r="E2">
            <v>6.3084443000000004E-3</v>
          </cell>
        </row>
        <row r="3">
          <cell r="E3">
            <v>-2.0125278407078684E-3</v>
          </cell>
        </row>
        <row r="4">
          <cell r="E4">
            <v>7.3048573414E-8</v>
          </cell>
        </row>
      </sheetData>
      <sheetData sheetId="5">
        <row r="2">
          <cell r="E2">
            <v>1.2340732999999999</v>
          </cell>
        </row>
        <row r="3">
          <cell r="E3">
            <v>0.17182208808834595</v>
          </cell>
        </row>
        <row r="4">
          <cell r="E4">
            <v>7.4408500562100001E-6</v>
          </cell>
        </row>
      </sheetData>
      <sheetData sheetId="6">
        <row r="2">
          <cell r="E2">
            <v>7.4400363</v>
          </cell>
        </row>
        <row r="3">
          <cell r="E3">
            <v>13.817243756542494</v>
          </cell>
        </row>
        <row r="4">
          <cell r="E4">
            <v>8.8358523023400004E-5</v>
          </cell>
        </row>
      </sheetData>
      <sheetData sheetId="7">
        <row r="2">
          <cell r="E2">
            <v>0.52795872080897255</v>
          </cell>
        </row>
        <row r="3">
          <cell r="E3">
            <v>0.16499926950226512</v>
          </cell>
        </row>
        <row r="4">
          <cell r="E4">
            <v>1.0591098950280556E-6</v>
          </cell>
        </row>
      </sheetData>
      <sheetData sheetId="8">
        <row r="2">
          <cell r="E2">
            <v>2.1620279091699541</v>
          </cell>
        </row>
        <row r="3">
          <cell r="E3">
            <v>0.30682794748212255</v>
          </cell>
        </row>
        <row r="4">
          <cell r="E4">
            <v>2.098190273782859E-6</v>
          </cell>
        </row>
      </sheetData>
      <sheetData sheetId="9">
        <row r="2">
          <cell r="E2">
            <v>0.72006285999999997</v>
          </cell>
        </row>
        <row r="3">
          <cell r="E3">
            <v>2.8031367360624993E-2</v>
          </cell>
        </row>
        <row r="4">
          <cell r="E4">
            <v>1.087736232375E-6</v>
          </cell>
        </row>
      </sheetData>
      <sheetData sheetId="10">
        <row r="3">
          <cell r="E3">
            <v>0.19463152125650021</v>
          </cell>
        </row>
        <row r="4">
          <cell r="E4">
            <v>4.4182505892839431E-2</v>
          </cell>
        </row>
        <row r="5">
          <cell r="E5">
            <v>2.5185899369625185E-7</v>
          </cell>
        </row>
      </sheetData>
      <sheetData sheetId="11"/>
      <sheetData sheetId="12">
        <row r="3">
          <cell r="D3">
            <v>0.16129793472040255</v>
          </cell>
        </row>
        <row r="4">
          <cell r="D4">
            <v>0.25367634379537651</v>
          </cell>
        </row>
        <row r="5">
          <cell r="D5">
            <v>6.709606701721431E-7</v>
          </cell>
        </row>
      </sheetData>
      <sheetData sheetId="13"/>
      <sheetData sheetId="14">
        <row r="3">
          <cell r="D3">
            <v>1.4027102890118102</v>
          </cell>
        </row>
        <row r="4">
          <cell r="D4">
            <v>0.14661464058870674</v>
          </cell>
        </row>
        <row r="5">
          <cell r="D5">
            <v>1.172700980477296E-6</v>
          </cell>
        </row>
      </sheetData>
      <sheetData sheetId="15"/>
      <sheetData sheetId="16"/>
      <sheetData sheetId="17">
        <row r="3">
          <cell r="E3">
            <v>0.67423425930098824</v>
          </cell>
        </row>
        <row r="4">
          <cell r="E4">
            <v>4.6605432837395711E-2</v>
          </cell>
        </row>
        <row r="5">
          <cell r="E5">
            <v>2.5673347902285561E-7</v>
          </cell>
        </row>
      </sheetData>
      <sheetData sheetId="18"/>
      <sheetData sheetId="19"/>
      <sheetData sheetId="20">
        <row r="4">
          <cell r="E4">
            <v>2.1537251061373421E-2</v>
          </cell>
        </row>
        <row r="5">
          <cell r="E5">
            <v>3.442635512538602E-2</v>
          </cell>
        </row>
        <row r="6">
          <cell r="E6">
            <v>1.2591549380639158E-6</v>
          </cell>
        </row>
      </sheetData>
      <sheetData sheetId="21"/>
      <sheetData sheetId="22"/>
      <sheetData sheetId="23">
        <row r="3">
          <cell r="E3">
            <v>1.2932917093371797E-2</v>
          </cell>
        </row>
        <row r="4">
          <cell r="E4">
            <v>2.1222523959297203E-3</v>
          </cell>
        </row>
        <row r="5">
          <cell r="E5">
            <v>4.5886444336023622E-7</v>
          </cell>
        </row>
      </sheetData>
      <sheetData sheetId="24"/>
      <sheetData sheetId="25">
        <row r="3">
          <cell r="D3">
            <v>1.0024074847754911</v>
          </cell>
        </row>
        <row r="4">
          <cell r="D4">
            <v>0.19183995044666879</v>
          </cell>
        </row>
        <row r="5">
          <cell r="D5">
            <v>9.802259927692641E-7</v>
          </cell>
        </row>
      </sheetData>
      <sheetData sheetId="26"/>
      <sheetData sheetId="27"/>
      <sheetData sheetId="28">
        <row r="3">
          <cell r="D3">
            <v>8.7272189296243932E-2</v>
          </cell>
        </row>
        <row r="4">
          <cell r="D4">
            <v>0.18595630570518162</v>
          </cell>
        </row>
        <row r="5">
          <cell r="D5">
            <v>2.9342753112023679E-7</v>
          </cell>
        </row>
      </sheetData>
      <sheetData sheetId="29"/>
      <sheetData sheetId="30">
        <row r="3">
          <cell r="D3">
            <v>1.6420378077954031E-2</v>
          </cell>
        </row>
        <row r="4">
          <cell r="D4">
            <v>3.7589940115979434E-3</v>
          </cell>
        </row>
        <row r="5">
          <cell r="D5">
            <v>5.4754463675947605E-8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208F-E782-4E6A-BF9B-051B7EE172E9}">
  <sheetPr>
    <tabColor theme="0" tint="-0.14999847407452621"/>
  </sheetPr>
  <dimension ref="B1:C25"/>
  <sheetViews>
    <sheetView workbookViewId="0">
      <selection activeCell="N13" sqref="N13"/>
    </sheetView>
  </sheetViews>
  <sheetFormatPr defaultRowHeight="15" x14ac:dyDescent="0.25"/>
  <cols>
    <col min="1" max="1" width="3.28515625" customWidth="1"/>
    <col min="2" max="2" width="14.42578125" bestFit="1" customWidth="1"/>
    <col min="3" max="3" width="89.7109375" bestFit="1" customWidth="1"/>
  </cols>
  <sheetData>
    <row r="1" spans="2:3" ht="15.75" thickBot="1" x14ac:dyDescent="0.3"/>
    <row r="2" spans="2:3" s="42" customFormat="1" ht="21.75" thickBot="1" x14ac:dyDescent="0.3">
      <c r="B2" s="269" t="s">
        <v>34</v>
      </c>
      <c r="C2" s="270"/>
    </row>
    <row r="3" spans="2:3" ht="15.75" thickBot="1" x14ac:dyDescent="0.3">
      <c r="B3" s="227" t="s">
        <v>122</v>
      </c>
      <c r="C3" s="185" t="s">
        <v>123</v>
      </c>
    </row>
    <row r="4" spans="2:3" s="42" customFormat="1" x14ac:dyDescent="0.25">
      <c r="B4" s="267" t="s">
        <v>144</v>
      </c>
      <c r="C4" s="268"/>
    </row>
    <row r="5" spans="2:3" x14ac:dyDescent="0.25">
      <c r="B5" s="224" t="s">
        <v>127</v>
      </c>
      <c r="C5" s="74" t="s">
        <v>143</v>
      </c>
    </row>
    <row r="6" spans="2:3" x14ac:dyDescent="0.25">
      <c r="B6" s="224" t="s">
        <v>128</v>
      </c>
      <c r="C6" s="74" t="s">
        <v>165</v>
      </c>
    </row>
    <row r="7" spans="2:3" x14ac:dyDescent="0.25">
      <c r="B7" s="224" t="s">
        <v>129</v>
      </c>
      <c r="C7" s="74" t="s">
        <v>167</v>
      </c>
    </row>
    <row r="8" spans="2:3" ht="15.75" thickBot="1" x14ac:dyDescent="0.3">
      <c r="B8" s="228" t="s">
        <v>163</v>
      </c>
      <c r="C8" s="75" t="s">
        <v>178</v>
      </c>
    </row>
    <row r="9" spans="2:3" s="42" customFormat="1" x14ac:dyDescent="0.25">
      <c r="B9" s="265" t="s">
        <v>152</v>
      </c>
      <c r="C9" s="266"/>
    </row>
    <row r="10" spans="2:3" x14ac:dyDescent="0.25">
      <c r="B10" s="225" t="s">
        <v>40</v>
      </c>
      <c r="C10" s="74" t="s">
        <v>149</v>
      </c>
    </row>
    <row r="11" spans="2:3" x14ac:dyDescent="0.25">
      <c r="B11" s="225" t="s">
        <v>130</v>
      </c>
      <c r="C11" s="74" t="s">
        <v>150</v>
      </c>
    </row>
    <row r="12" spans="2:3" x14ac:dyDescent="0.25">
      <c r="B12" s="225" t="s">
        <v>131</v>
      </c>
      <c r="C12" s="74" t="s">
        <v>148</v>
      </c>
    </row>
    <row r="13" spans="2:3" s="42" customFormat="1" x14ac:dyDescent="0.25">
      <c r="B13" s="225" t="s">
        <v>139</v>
      </c>
      <c r="C13" s="74" t="s">
        <v>145</v>
      </c>
    </row>
    <row r="14" spans="2:3" x14ac:dyDescent="0.25">
      <c r="B14" s="225" t="s">
        <v>140</v>
      </c>
      <c r="C14" s="74" t="s">
        <v>146</v>
      </c>
    </row>
    <row r="15" spans="2:3" s="42" customFormat="1" x14ac:dyDescent="0.25">
      <c r="B15" s="225" t="s">
        <v>164</v>
      </c>
      <c r="C15" s="74" t="s">
        <v>166</v>
      </c>
    </row>
    <row r="16" spans="2:3" s="42" customFormat="1" x14ac:dyDescent="0.25">
      <c r="B16" s="225" t="s">
        <v>132</v>
      </c>
      <c r="C16" s="74" t="s">
        <v>147</v>
      </c>
    </row>
    <row r="17" spans="2:3" x14ac:dyDescent="0.25">
      <c r="B17" s="225" t="s">
        <v>133</v>
      </c>
      <c r="C17" s="74" t="s">
        <v>151</v>
      </c>
    </row>
    <row r="18" spans="2:3" x14ac:dyDescent="0.25">
      <c r="B18" s="225" t="s">
        <v>134</v>
      </c>
      <c r="C18" s="74" t="s">
        <v>153</v>
      </c>
    </row>
    <row r="19" spans="2:3" x14ac:dyDescent="0.25">
      <c r="B19" s="225" t="s">
        <v>135</v>
      </c>
      <c r="C19" s="74" t="s">
        <v>154</v>
      </c>
    </row>
    <row r="20" spans="2:3" x14ac:dyDescent="0.25">
      <c r="B20" s="225" t="s">
        <v>136</v>
      </c>
      <c r="C20" s="74" t="s">
        <v>155</v>
      </c>
    </row>
    <row r="21" spans="2:3" x14ac:dyDescent="0.25">
      <c r="B21" s="225" t="s">
        <v>137</v>
      </c>
      <c r="C21" s="74" t="s">
        <v>156</v>
      </c>
    </row>
    <row r="22" spans="2:3" ht="15.75" thickBot="1" x14ac:dyDescent="0.3">
      <c r="B22" s="229" t="s">
        <v>138</v>
      </c>
      <c r="C22" s="75" t="s">
        <v>157</v>
      </c>
    </row>
    <row r="23" spans="2:3" s="42" customFormat="1" x14ac:dyDescent="0.25">
      <c r="B23" s="271" t="s">
        <v>161</v>
      </c>
      <c r="C23" s="272"/>
    </row>
    <row r="24" spans="2:3" s="42" customFormat="1" x14ac:dyDescent="0.25">
      <c r="B24" s="262" t="s">
        <v>218</v>
      </c>
      <c r="C24" s="263" t="s">
        <v>219</v>
      </c>
    </row>
    <row r="25" spans="2:3" ht="15.75" thickBot="1" x14ac:dyDescent="0.3">
      <c r="B25" s="226" t="s">
        <v>141</v>
      </c>
      <c r="C25" s="75" t="s">
        <v>162</v>
      </c>
    </row>
  </sheetData>
  <mergeCells count="4">
    <mergeCell ref="B9:C9"/>
    <mergeCell ref="B4:C4"/>
    <mergeCell ref="B2:C2"/>
    <mergeCell ref="B23:C23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ACC-B960-4997-AFDC-0E78EDF78B43}">
  <sheetPr>
    <tabColor theme="9" tint="0.59999389629810485"/>
  </sheetPr>
  <dimension ref="A1:M26"/>
  <sheetViews>
    <sheetView tabSelected="1" workbookViewId="0">
      <selection activeCell="Q14" sqref="Q14"/>
    </sheetView>
  </sheetViews>
  <sheetFormatPr defaultRowHeight="15" x14ac:dyDescent="0.25"/>
  <cols>
    <col min="1" max="1" width="9.71093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t="s">
        <v>4</v>
      </c>
      <c r="C2" s="21">
        <f>Data_elec_int!AD4</f>
        <v>14.48715772027551</v>
      </c>
      <c r="D2" s="21">
        <f>Data_elec_int!AE4</f>
        <v>14.207343946216522</v>
      </c>
      <c r="E2" s="21">
        <f>Data_elec_int!AF4</f>
        <v>13.700998224505142</v>
      </c>
      <c r="F2" s="21">
        <f>Data_elec_int!AG4</f>
        <v>13.255094590540867</v>
      </c>
      <c r="G2" s="21">
        <f>Data_elec_int!AH4</f>
        <v>12.859420208391164</v>
      </c>
      <c r="H2" s="21">
        <f>Data_elec_int!AI4</f>
        <v>12.505940429402923</v>
      </c>
      <c r="I2" s="21">
        <f>Data_elec_int!AJ4</f>
        <v>12.188247484846258</v>
      </c>
      <c r="J2" s="21">
        <f>Data_elec_int!AK4</f>
        <v>11.901168556272683</v>
      </c>
      <c r="K2" s="21">
        <f>Data_elec_int!AL4</f>
        <v>11.640481940807046</v>
      </c>
      <c r="L2" s="21">
        <f>Data_elec_int!AM4</f>
        <v>11.402708058333257</v>
      </c>
      <c r="M2" s="21">
        <f>Data_elec_int!AN4</f>
        <v>11.184953246318479</v>
      </c>
    </row>
    <row r="3" spans="1:13" x14ac:dyDescent="0.25">
      <c r="A3" t="s">
        <v>85</v>
      </c>
      <c r="B3" t="s">
        <v>14</v>
      </c>
      <c r="C3" s="21">
        <f>Data_elec_int!AD5</f>
        <v>14.48715772027551</v>
      </c>
      <c r="D3" s="21">
        <f>Data_elec_int!AE5</f>
        <v>14.207343946216522</v>
      </c>
      <c r="E3" s="21">
        <f>Data_elec_int!AF5</f>
        <v>13.700998224505142</v>
      </c>
      <c r="F3" s="21">
        <f>Data_elec_int!AG5</f>
        <v>13.255094590540867</v>
      </c>
      <c r="G3" s="21">
        <f>Data_elec_int!AH5</f>
        <v>12.859420208391164</v>
      </c>
      <c r="H3" s="21">
        <f>Data_elec_int!AI5</f>
        <v>12.505940429402923</v>
      </c>
      <c r="I3" s="21">
        <f>Data_elec_int!AJ5</f>
        <v>12.188247484846258</v>
      </c>
      <c r="J3" s="21">
        <f>Data_elec_int!AK5</f>
        <v>11.901168556272683</v>
      </c>
      <c r="K3" s="21">
        <f>Data_elec_int!AL5</f>
        <v>11.640481940807046</v>
      </c>
      <c r="L3" s="21">
        <f>Data_elec_int!AM5</f>
        <v>11.402708058333257</v>
      </c>
      <c r="M3" s="21">
        <f>Data_elec_int!AN5</f>
        <v>11.184953246318479</v>
      </c>
    </row>
    <row r="4" spans="1:13" x14ac:dyDescent="0.25">
      <c r="A4" t="s">
        <v>85</v>
      </c>
      <c r="B4" t="s">
        <v>15</v>
      </c>
      <c r="C4" s="21">
        <f>Data_elec_int!AD6</f>
        <v>14.48715772027551</v>
      </c>
      <c r="D4" s="21">
        <f>Data_elec_int!AE6</f>
        <v>14.207343946216522</v>
      </c>
      <c r="E4" s="21">
        <f>Data_elec_int!AF6</f>
        <v>13.700998224505142</v>
      </c>
      <c r="F4" s="21">
        <f>Data_elec_int!AG6</f>
        <v>13.255094590540867</v>
      </c>
      <c r="G4" s="21">
        <f>Data_elec_int!AH6</f>
        <v>12.859420208391164</v>
      </c>
      <c r="H4" s="21">
        <f>Data_elec_int!AI6</f>
        <v>12.505940429402923</v>
      </c>
      <c r="I4" s="21">
        <f>Data_elec_int!AJ6</f>
        <v>12.188247484846258</v>
      </c>
      <c r="J4" s="21">
        <f>Data_elec_int!AK6</f>
        <v>11.901168556272683</v>
      </c>
      <c r="K4" s="21">
        <f>Data_elec_int!AL6</f>
        <v>11.640481940807046</v>
      </c>
      <c r="L4" s="21">
        <f>Data_elec_int!AM6</f>
        <v>11.402708058333257</v>
      </c>
      <c r="M4" s="21">
        <f>Data_elec_int!AN6</f>
        <v>11.184953246318479</v>
      </c>
    </row>
    <row r="5" spans="1:13" x14ac:dyDescent="0.25">
      <c r="A5" t="s">
        <v>85</v>
      </c>
      <c r="B5" t="s">
        <v>13</v>
      </c>
      <c r="C5" s="21">
        <f>Data_elec_int!AD7</f>
        <v>14.48715772027551</v>
      </c>
      <c r="D5" s="21">
        <f>Data_elec_int!AE7</f>
        <v>14.207343946216522</v>
      </c>
      <c r="E5" s="21">
        <f>Data_elec_int!AF7</f>
        <v>13.700998224505142</v>
      </c>
      <c r="F5" s="21">
        <f>Data_elec_int!AG7</f>
        <v>13.255094590540867</v>
      </c>
      <c r="G5" s="21">
        <f>Data_elec_int!AH7</f>
        <v>12.859420208391164</v>
      </c>
      <c r="H5" s="21">
        <f>Data_elec_int!AI7</f>
        <v>12.505940429402923</v>
      </c>
      <c r="I5" s="21">
        <f>Data_elec_int!AJ7</f>
        <v>12.188247484846258</v>
      </c>
      <c r="J5" s="21">
        <f>Data_elec_int!AK7</f>
        <v>11.901168556272683</v>
      </c>
      <c r="K5" s="21">
        <f>Data_elec_int!AL7</f>
        <v>11.640481940807046</v>
      </c>
      <c r="L5" s="21">
        <f>Data_elec_int!AM7</f>
        <v>11.402708058333257</v>
      </c>
      <c r="M5" s="21">
        <f>Data_elec_int!AN7</f>
        <v>11.184953246318479</v>
      </c>
    </row>
    <row r="6" spans="1:13" x14ac:dyDescent="0.25">
      <c r="A6" t="s">
        <v>85</v>
      </c>
      <c r="B6" t="s">
        <v>16</v>
      </c>
      <c r="C6" s="21">
        <f>Data_elec_int!AD8</f>
        <v>14.48715772027551</v>
      </c>
      <c r="D6" s="21">
        <f>Data_elec_int!AE8</f>
        <v>14.207343946216522</v>
      </c>
      <c r="E6" s="21">
        <f>Data_elec_int!AF8</f>
        <v>13.700998224505142</v>
      </c>
      <c r="F6" s="21">
        <f>Data_elec_int!AG8</f>
        <v>13.255094590540867</v>
      </c>
      <c r="G6" s="21">
        <f>Data_elec_int!AH8</f>
        <v>12.859420208391164</v>
      </c>
      <c r="H6" s="21">
        <f>Data_elec_int!AI8</f>
        <v>12.505940429402923</v>
      </c>
      <c r="I6" s="21">
        <f>Data_elec_int!AJ8</f>
        <v>12.188247484846258</v>
      </c>
      <c r="J6" s="21">
        <f>Data_elec_int!AK8</f>
        <v>11.901168556272683</v>
      </c>
      <c r="K6" s="21">
        <f>Data_elec_int!AL8</f>
        <v>11.640481940807046</v>
      </c>
      <c r="L6" s="21">
        <f>Data_elec_int!AM8</f>
        <v>11.402708058333257</v>
      </c>
      <c r="M6" s="21">
        <f>Data_elec_int!AN8</f>
        <v>11.184953246318479</v>
      </c>
    </row>
    <row r="7" spans="1:13" x14ac:dyDescent="0.25">
      <c r="A7" t="s">
        <v>86</v>
      </c>
      <c r="B7" t="s">
        <v>4</v>
      </c>
      <c r="C7" s="21">
        <f>Data_elec_int!AD9</f>
        <v>14.48715772027551</v>
      </c>
      <c r="D7" s="21">
        <f>Data_elec_int!AE9</f>
        <v>14.308115103765083</v>
      </c>
      <c r="E7" s="21">
        <f>Data_elec_int!AF9</f>
        <v>13.976670783947522</v>
      </c>
      <c r="F7" s="21">
        <f>Data_elec_int!AG9</f>
        <v>13.675447508003517</v>
      </c>
      <c r="G7" s="21">
        <f>Data_elec_int!AH9</f>
        <v>13.399338857966796</v>
      </c>
      <c r="H7" s="21">
        <f>Data_elec_int!AI9</f>
        <v>13.144327509510806</v>
      </c>
      <c r="I7" s="21">
        <f>Data_elec_int!AJ9</f>
        <v>12.907209578270605</v>
      </c>
      <c r="J7" s="21">
        <f>Data_elec_int!AK9</f>
        <v>12.685398655021949</v>
      </c>
      <c r="K7" s="21">
        <f>Data_elec_int!AL9</f>
        <v>12.476783888327262</v>
      </c>
      <c r="L7" s="21">
        <f>Data_elec_int!AM9</f>
        <v>12.279625488128497</v>
      </c>
      <c r="M7" s="21">
        <f>Data_elec_int!AN9</f>
        <v>12.092476623159239</v>
      </c>
    </row>
    <row r="8" spans="1:13" x14ac:dyDescent="0.25">
      <c r="A8" t="s">
        <v>86</v>
      </c>
      <c r="B8" t="s">
        <v>14</v>
      </c>
      <c r="C8" s="21">
        <f>Data_elec_int!AD10</f>
        <v>14.48715772027551</v>
      </c>
      <c r="D8" s="21">
        <f>Data_elec_int!AE10</f>
        <v>14.308115103765083</v>
      </c>
      <c r="E8" s="21">
        <f>Data_elec_int!AF10</f>
        <v>13.976670783947522</v>
      </c>
      <c r="F8" s="21">
        <f>Data_elec_int!AG10</f>
        <v>13.675447508003517</v>
      </c>
      <c r="G8" s="21">
        <f>Data_elec_int!AH10</f>
        <v>13.399338857966796</v>
      </c>
      <c r="H8" s="21">
        <f>Data_elec_int!AI10</f>
        <v>13.144327509510806</v>
      </c>
      <c r="I8" s="21">
        <f>Data_elec_int!AJ10</f>
        <v>12.907209578270605</v>
      </c>
      <c r="J8" s="21">
        <f>Data_elec_int!AK10</f>
        <v>12.685398655021949</v>
      </c>
      <c r="K8" s="21">
        <f>Data_elec_int!AL10</f>
        <v>12.476783888327262</v>
      </c>
      <c r="L8" s="21">
        <f>Data_elec_int!AM10</f>
        <v>12.279625488128497</v>
      </c>
      <c r="M8" s="21">
        <f>Data_elec_int!AN10</f>
        <v>12.092476623159239</v>
      </c>
    </row>
    <row r="9" spans="1:13" x14ac:dyDescent="0.25">
      <c r="A9" t="s">
        <v>86</v>
      </c>
      <c r="B9" t="s">
        <v>15</v>
      </c>
      <c r="C9" s="21">
        <f>Data_elec_int!AD11</f>
        <v>14.48715772027551</v>
      </c>
      <c r="D9" s="21">
        <f>Data_elec_int!AE11</f>
        <v>14.308115103765083</v>
      </c>
      <c r="E9" s="21">
        <f>Data_elec_int!AF11</f>
        <v>13.976670783947522</v>
      </c>
      <c r="F9" s="21">
        <f>Data_elec_int!AG11</f>
        <v>13.675447508003517</v>
      </c>
      <c r="G9" s="21">
        <f>Data_elec_int!AH11</f>
        <v>13.399338857966796</v>
      </c>
      <c r="H9" s="21">
        <f>Data_elec_int!AI11</f>
        <v>13.144327509510806</v>
      </c>
      <c r="I9" s="21">
        <f>Data_elec_int!AJ11</f>
        <v>12.907209578270605</v>
      </c>
      <c r="J9" s="21">
        <f>Data_elec_int!AK11</f>
        <v>12.685398655021949</v>
      </c>
      <c r="K9" s="21">
        <f>Data_elec_int!AL11</f>
        <v>12.476783888327262</v>
      </c>
      <c r="L9" s="21">
        <f>Data_elec_int!AM11</f>
        <v>12.279625488128497</v>
      </c>
      <c r="M9" s="21">
        <f>Data_elec_int!AN11</f>
        <v>12.092476623159239</v>
      </c>
    </row>
    <row r="10" spans="1:13" x14ac:dyDescent="0.25">
      <c r="A10" t="s">
        <v>86</v>
      </c>
      <c r="B10" t="s">
        <v>13</v>
      </c>
      <c r="C10" s="21">
        <f>Data_elec_int!AD12</f>
        <v>14.48715772027551</v>
      </c>
      <c r="D10" s="21">
        <f>Data_elec_int!AE12</f>
        <v>14.308115103765083</v>
      </c>
      <c r="E10" s="21">
        <f>Data_elec_int!AF12</f>
        <v>13.976670783947522</v>
      </c>
      <c r="F10" s="21">
        <f>Data_elec_int!AG12</f>
        <v>13.675447508003517</v>
      </c>
      <c r="G10" s="21">
        <f>Data_elec_int!AH12</f>
        <v>13.399338857966796</v>
      </c>
      <c r="H10" s="21">
        <f>Data_elec_int!AI12</f>
        <v>13.144327509510806</v>
      </c>
      <c r="I10" s="21">
        <f>Data_elec_int!AJ12</f>
        <v>12.907209578270605</v>
      </c>
      <c r="J10" s="21">
        <f>Data_elec_int!AK12</f>
        <v>12.685398655021949</v>
      </c>
      <c r="K10" s="21">
        <f>Data_elec_int!AL12</f>
        <v>12.476783888327262</v>
      </c>
      <c r="L10" s="21">
        <f>Data_elec_int!AM12</f>
        <v>12.279625488128497</v>
      </c>
      <c r="M10" s="21">
        <f>Data_elec_int!AN12</f>
        <v>12.092476623159239</v>
      </c>
    </row>
    <row r="11" spans="1:13" x14ac:dyDescent="0.25">
      <c r="A11" t="s">
        <v>86</v>
      </c>
      <c r="B11" t="s">
        <v>16</v>
      </c>
      <c r="C11" s="21">
        <f>Data_elec_int!AD13</f>
        <v>14.48715772027551</v>
      </c>
      <c r="D11" s="21">
        <f>Data_elec_int!AE13</f>
        <v>14.308115103765083</v>
      </c>
      <c r="E11" s="21">
        <f>Data_elec_int!AF13</f>
        <v>13.976670783947522</v>
      </c>
      <c r="F11" s="21">
        <f>Data_elec_int!AG13</f>
        <v>13.675447508003517</v>
      </c>
      <c r="G11" s="21">
        <f>Data_elec_int!AH13</f>
        <v>13.399338857966796</v>
      </c>
      <c r="H11" s="21">
        <f>Data_elec_int!AI13</f>
        <v>13.144327509510806</v>
      </c>
      <c r="I11" s="21">
        <f>Data_elec_int!AJ13</f>
        <v>12.907209578270605</v>
      </c>
      <c r="J11" s="21">
        <f>Data_elec_int!AK13</f>
        <v>12.685398655021949</v>
      </c>
      <c r="K11" s="21">
        <f>Data_elec_int!AL13</f>
        <v>12.476783888327262</v>
      </c>
      <c r="L11" s="21">
        <f>Data_elec_int!AM13</f>
        <v>12.279625488128497</v>
      </c>
      <c r="M11" s="21">
        <f>Data_elec_int!AN13</f>
        <v>12.092476623159239</v>
      </c>
    </row>
    <row r="12" spans="1:13" x14ac:dyDescent="0.25">
      <c r="A12" t="s">
        <v>87</v>
      </c>
      <c r="B12" t="s">
        <v>4</v>
      </c>
      <c r="C12" s="21">
        <f>Data_elec_int!AD14</f>
        <v>14.48715772027551</v>
      </c>
      <c r="D12" s="21">
        <f>Data_elec_int!AE14</f>
        <v>14.408886261313642</v>
      </c>
      <c r="E12" s="21">
        <f>Data_elec_int!AF14</f>
        <v>14.252343343389903</v>
      </c>
      <c r="F12" s="21">
        <f>Data_elec_int!AG14</f>
        <v>14.095800425466166</v>
      </c>
      <c r="G12" s="21">
        <f>Data_elec_int!AH14</f>
        <v>13.939257507542427</v>
      </c>
      <c r="H12" s="21">
        <f>Data_elec_int!AI14</f>
        <v>13.78271458961869</v>
      </c>
      <c r="I12" s="21">
        <f>Data_elec_int!AJ14</f>
        <v>13.626171671694951</v>
      </c>
      <c r="J12" s="21">
        <f>Data_elec_int!AK14</f>
        <v>13.469628753771214</v>
      </c>
      <c r="K12" s="21">
        <f>Data_elec_int!AL14</f>
        <v>13.313085835847476</v>
      </c>
      <c r="L12" s="21">
        <f>Data_elec_int!AM14</f>
        <v>13.156542917923737</v>
      </c>
      <c r="M12" s="21">
        <f>Data_elec_int!AN14</f>
        <v>13</v>
      </c>
    </row>
    <row r="13" spans="1:13" x14ac:dyDescent="0.25">
      <c r="A13" t="s">
        <v>87</v>
      </c>
      <c r="B13" t="s">
        <v>14</v>
      </c>
      <c r="C13" s="21">
        <f>Data_elec_int!AD15</f>
        <v>14.48715772027551</v>
      </c>
      <c r="D13" s="21">
        <f>Data_elec_int!AE15</f>
        <v>14.408886261313642</v>
      </c>
      <c r="E13" s="21">
        <f>Data_elec_int!AF15</f>
        <v>14.252343343389903</v>
      </c>
      <c r="F13" s="21">
        <f>Data_elec_int!AG15</f>
        <v>14.095800425466166</v>
      </c>
      <c r="G13" s="21">
        <f>Data_elec_int!AH15</f>
        <v>13.939257507542427</v>
      </c>
      <c r="H13" s="21">
        <f>Data_elec_int!AI15</f>
        <v>13.78271458961869</v>
      </c>
      <c r="I13" s="21">
        <f>Data_elec_int!AJ15</f>
        <v>13.626171671694951</v>
      </c>
      <c r="J13" s="21">
        <f>Data_elec_int!AK15</f>
        <v>13.469628753771214</v>
      </c>
      <c r="K13" s="21">
        <f>Data_elec_int!AL15</f>
        <v>13.313085835847476</v>
      </c>
      <c r="L13" s="21">
        <f>Data_elec_int!AM15</f>
        <v>13.156542917923737</v>
      </c>
      <c r="M13" s="21">
        <f>Data_elec_int!AN15</f>
        <v>13</v>
      </c>
    </row>
    <row r="14" spans="1:13" x14ac:dyDescent="0.25">
      <c r="A14" t="s">
        <v>87</v>
      </c>
      <c r="B14" t="s">
        <v>15</v>
      </c>
      <c r="C14" s="21">
        <f>Data_elec_int!AD16</f>
        <v>14.48715772027551</v>
      </c>
      <c r="D14" s="21">
        <f>Data_elec_int!AE16</f>
        <v>14.408886261313642</v>
      </c>
      <c r="E14" s="21">
        <f>Data_elec_int!AF16</f>
        <v>14.252343343389903</v>
      </c>
      <c r="F14" s="21">
        <f>Data_elec_int!AG16</f>
        <v>14.095800425466166</v>
      </c>
      <c r="G14" s="21">
        <f>Data_elec_int!AH16</f>
        <v>13.939257507542427</v>
      </c>
      <c r="H14" s="21">
        <f>Data_elec_int!AI16</f>
        <v>13.78271458961869</v>
      </c>
      <c r="I14" s="21">
        <f>Data_elec_int!AJ16</f>
        <v>13.626171671694951</v>
      </c>
      <c r="J14" s="21">
        <f>Data_elec_int!AK16</f>
        <v>13.469628753771214</v>
      </c>
      <c r="K14" s="21">
        <f>Data_elec_int!AL16</f>
        <v>13.313085835847476</v>
      </c>
      <c r="L14" s="21">
        <f>Data_elec_int!AM16</f>
        <v>13.156542917923737</v>
      </c>
      <c r="M14" s="21">
        <f>Data_elec_int!AN16</f>
        <v>13</v>
      </c>
    </row>
    <row r="15" spans="1:13" x14ac:dyDescent="0.25">
      <c r="A15" t="s">
        <v>87</v>
      </c>
      <c r="B15" t="s">
        <v>13</v>
      </c>
      <c r="C15" s="21">
        <f>Data_elec_int!AD17</f>
        <v>14.48715772027551</v>
      </c>
      <c r="D15" s="21">
        <f>Data_elec_int!AE17</f>
        <v>14.408886261313642</v>
      </c>
      <c r="E15" s="21">
        <f>Data_elec_int!AF17</f>
        <v>14.252343343389903</v>
      </c>
      <c r="F15" s="21">
        <f>Data_elec_int!AG17</f>
        <v>14.095800425466166</v>
      </c>
      <c r="G15" s="21">
        <f>Data_elec_int!AH17</f>
        <v>13.939257507542427</v>
      </c>
      <c r="H15" s="21">
        <f>Data_elec_int!AI17</f>
        <v>13.78271458961869</v>
      </c>
      <c r="I15" s="21">
        <f>Data_elec_int!AJ17</f>
        <v>13.626171671694951</v>
      </c>
      <c r="J15" s="21">
        <f>Data_elec_int!AK17</f>
        <v>13.469628753771214</v>
      </c>
      <c r="K15" s="21">
        <f>Data_elec_int!AL17</f>
        <v>13.313085835847476</v>
      </c>
      <c r="L15" s="21">
        <f>Data_elec_int!AM17</f>
        <v>13.156542917923737</v>
      </c>
      <c r="M15" s="21">
        <f>Data_elec_int!AN17</f>
        <v>13</v>
      </c>
    </row>
    <row r="16" spans="1:13" x14ac:dyDescent="0.25">
      <c r="A16" t="s">
        <v>87</v>
      </c>
      <c r="B16" t="s">
        <v>16</v>
      </c>
      <c r="C16" s="21">
        <f>Data_elec_int!AD18</f>
        <v>14.48715772027551</v>
      </c>
      <c r="D16" s="21">
        <f>Data_elec_int!AE18</f>
        <v>14.408886261313642</v>
      </c>
      <c r="E16" s="21">
        <f>Data_elec_int!AF18</f>
        <v>14.252343343389903</v>
      </c>
      <c r="F16" s="21">
        <f>Data_elec_int!AG18</f>
        <v>14.095800425466166</v>
      </c>
      <c r="G16" s="21">
        <f>Data_elec_int!AH18</f>
        <v>13.939257507542427</v>
      </c>
      <c r="H16" s="21">
        <f>Data_elec_int!AI18</f>
        <v>13.78271458961869</v>
      </c>
      <c r="I16" s="21">
        <f>Data_elec_int!AJ18</f>
        <v>13.626171671694951</v>
      </c>
      <c r="J16" s="21">
        <f>Data_elec_int!AK18</f>
        <v>13.469628753771214</v>
      </c>
      <c r="K16" s="21">
        <f>Data_elec_int!AL18</f>
        <v>13.313085835847476</v>
      </c>
      <c r="L16" s="21">
        <f>Data_elec_int!AM18</f>
        <v>13.156542917923737</v>
      </c>
      <c r="M16" s="21">
        <f>Data_elec_int!AN18</f>
        <v>13</v>
      </c>
    </row>
    <row r="17" spans="1:13" x14ac:dyDescent="0.25">
      <c r="A17" t="s">
        <v>88</v>
      </c>
      <c r="B17" t="s">
        <v>4</v>
      </c>
      <c r="C17" s="21">
        <f>Data_elec_int!AD19</f>
        <v>14.48715772027551</v>
      </c>
      <c r="D17" s="21">
        <f>Data_elec_int!AE19</f>
        <v>14.308115103765083</v>
      </c>
      <c r="E17" s="21">
        <f>Data_elec_int!AF19</f>
        <v>13.976670783947522</v>
      </c>
      <c r="F17" s="21">
        <f>Data_elec_int!AG19</f>
        <v>13.675447508003517</v>
      </c>
      <c r="G17" s="21">
        <f>Data_elec_int!AH19</f>
        <v>13.399338857966796</v>
      </c>
      <c r="H17" s="21">
        <f>Data_elec_int!AI19</f>
        <v>13.144327509510806</v>
      </c>
      <c r="I17" s="21">
        <f>Data_elec_int!AJ19</f>
        <v>12.907209578270605</v>
      </c>
      <c r="J17" s="21">
        <f>Data_elec_int!AK19</f>
        <v>12.685398655021949</v>
      </c>
      <c r="K17" s="21">
        <f>Data_elec_int!AL19</f>
        <v>12.476783888327262</v>
      </c>
      <c r="L17" s="21">
        <f>Data_elec_int!AM19</f>
        <v>12.279625488128497</v>
      </c>
      <c r="M17" s="21">
        <f>Data_elec_int!AN19</f>
        <v>12.092476623159239</v>
      </c>
    </row>
    <row r="18" spans="1:13" x14ac:dyDescent="0.25">
      <c r="A18" t="s">
        <v>88</v>
      </c>
      <c r="B18" t="s">
        <v>14</v>
      </c>
      <c r="C18" s="21">
        <f>Data_elec_int!AD20</f>
        <v>14.48715772027551</v>
      </c>
      <c r="D18" s="21">
        <f>Data_elec_int!AE20</f>
        <v>14.308115103765083</v>
      </c>
      <c r="E18" s="21">
        <f>Data_elec_int!AF20</f>
        <v>13.976670783947522</v>
      </c>
      <c r="F18" s="21">
        <f>Data_elec_int!AG20</f>
        <v>13.675447508003517</v>
      </c>
      <c r="G18" s="21">
        <f>Data_elec_int!AH20</f>
        <v>13.399338857966796</v>
      </c>
      <c r="H18" s="21">
        <f>Data_elec_int!AI20</f>
        <v>13.144327509510806</v>
      </c>
      <c r="I18" s="21">
        <f>Data_elec_int!AJ20</f>
        <v>12.907209578270605</v>
      </c>
      <c r="J18" s="21">
        <f>Data_elec_int!AK20</f>
        <v>12.685398655021949</v>
      </c>
      <c r="K18" s="21">
        <f>Data_elec_int!AL20</f>
        <v>12.476783888327262</v>
      </c>
      <c r="L18" s="21">
        <f>Data_elec_int!AM20</f>
        <v>12.279625488128497</v>
      </c>
      <c r="M18" s="21">
        <f>Data_elec_int!AN20</f>
        <v>12.092476623159239</v>
      </c>
    </row>
    <row r="19" spans="1:13" x14ac:dyDescent="0.25">
      <c r="A19" t="s">
        <v>88</v>
      </c>
      <c r="B19" t="s">
        <v>15</v>
      </c>
      <c r="C19" s="21">
        <f>Data_elec_int!AD21</f>
        <v>14.48715772027551</v>
      </c>
      <c r="D19" s="21">
        <f>Data_elec_int!AE21</f>
        <v>14.308115103765083</v>
      </c>
      <c r="E19" s="21">
        <f>Data_elec_int!AF21</f>
        <v>13.976670783947522</v>
      </c>
      <c r="F19" s="21">
        <f>Data_elec_int!AG21</f>
        <v>13.675447508003517</v>
      </c>
      <c r="G19" s="21">
        <f>Data_elec_int!AH21</f>
        <v>13.399338857966796</v>
      </c>
      <c r="H19" s="21">
        <f>Data_elec_int!AI21</f>
        <v>13.144327509510806</v>
      </c>
      <c r="I19" s="21">
        <f>Data_elec_int!AJ21</f>
        <v>12.907209578270605</v>
      </c>
      <c r="J19" s="21">
        <f>Data_elec_int!AK21</f>
        <v>12.685398655021949</v>
      </c>
      <c r="K19" s="21">
        <f>Data_elec_int!AL21</f>
        <v>12.476783888327262</v>
      </c>
      <c r="L19" s="21">
        <f>Data_elec_int!AM21</f>
        <v>12.279625488128497</v>
      </c>
      <c r="M19" s="21">
        <f>Data_elec_int!AN21</f>
        <v>12.092476623159239</v>
      </c>
    </row>
    <row r="20" spans="1:13" x14ac:dyDescent="0.25">
      <c r="A20" t="s">
        <v>88</v>
      </c>
      <c r="B20" t="s">
        <v>13</v>
      </c>
      <c r="C20" s="21">
        <f>Data_elec_int!AD22</f>
        <v>14.48715772027551</v>
      </c>
      <c r="D20" s="21">
        <f>Data_elec_int!AE22</f>
        <v>14.308115103765083</v>
      </c>
      <c r="E20" s="21">
        <f>Data_elec_int!AF22</f>
        <v>13.976670783947522</v>
      </c>
      <c r="F20" s="21">
        <f>Data_elec_int!AG22</f>
        <v>13.675447508003517</v>
      </c>
      <c r="G20" s="21">
        <f>Data_elec_int!AH22</f>
        <v>13.399338857966796</v>
      </c>
      <c r="H20" s="21">
        <f>Data_elec_int!AI22</f>
        <v>13.144327509510806</v>
      </c>
      <c r="I20" s="21">
        <f>Data_elec_int!AJ22</f>
        <v>12.907209578270605</v>
      </c>
      <c r="J20" s="21">
        <f>Data_elec_int!AK22</f>
        <v>12.685398655021949</v>
      </c>
      <c r="K20" s="21">
        <f>Data_elec_int!AL22</f>
        <v>12.476783888327262</v>
      </c>
      <c r="L20" s="21">
        <f>Data_elec_int!AM22</f>
        <v>12.279625488128497</v>
      </c>
      <c r="M20" s="21">
        <f>Data_elec_int!AN22</f>
        <v>12.092476623159239</v>
      </c>
    </row>
    <row r="21" spans="1:13" x14ac:dyDescent="0.25">
      <c r="A21" t="s">
        <v>88</v>
      </c>
      <c r="B21" t="s">
        <v>16</v>
      </c>
      <c r="C21" s="21">
        <f>Data_elec_int!AD23</f>
        <v>14.48715772027551</v>
      </c>
      <c r="D21" s="21">
        <f>Data_elec_int!AE23</f>
        <v>14.308115103765083</v>
      </c>
      <c r="E21" s="21">
        <f>Data_elec_int!AF23</f>
        <v>13.976670783947522</v>
      </c>
      <c r="F21" s="21">
        <f>Data_elec_int!AG23</f>
        <v>13.675447508003517</v>
      </c>
      <c r="G21" s="21">
        <f>Data_elec_int!AH23</f>
        <v>13.399338857966796</v>
      </c>
      <c r="H21" s="21">
        <f>Data_elec_int!AI23</f>
        <v>13.144327509510806</v>
      </c>
      <c r="I21" s="21">
        <f>Data_elec_int!AJ23</f>
        <v>12.907209578270605</v>
      </c>
      <c r="J21" s="21">
        <f>Data_elec_int!AK23</f>
        <v>12.685398655021949</v>
      </c>
      <c r="K21" s="21">
        <f>Data_elec_int!AL23</f>
        <v>12.476783888327262</v>
      </c>
      <c r="L21" s="21">
        <f>Data_elec_int!AM23</f>
        <v>12.279625488128497</v>
      </c>
      <c r="M21" s="21">
        <f>Data_elec_int!AN23</f>
        <v>12.092476623159239</v>
      </c>
    </row>
    <row r="22" spans="1:13" x14ac:dyDescent="0.25">
      <c r="A22" t="s">
        <v>89</v>
      </c>
      <c r="B22" t="s">
        <v>4</v>
      </c>
      <c r="C22" s="21">
        <f>Data_elec_int!AD24</f>
        <v>14.48715772027551</v>
      </c>
      <c r="D22" s="21">
        <f>Data_elec_int!AE24</f>
        <v>14.308115103765083</v>
      </c>
      <c r="E22" s="21">
        <f>Data_elec_int!AF24</f>
        <v>13.976670783947522</v>
      </c>
      <c r="F22" s="21">
        <f>Data_elec_int!AG24</f>
        <v>13.675447508003517</v>
      </c>
      <c r="G22" s="21">
        <f>Data_elec_int!AH24</f>
        <v>13.399338857966796</v>
      </c>
      <c r="H22" s="21">
        <f>Data_elec_int!AI24</f>
        <v>13.144327509510806</v>
      </c>
      <c r="I22" s="21">
        <f>Data_elec_int!AJ24</f>
        <v>12.907209578270605</v>
      </c>
      <c r="J22" s="21">
        <f>Data_elec_int!AK24</f>
        <v>12.685398655021949</v>
      </c>
      <c r="K22" s="21">
        <f>Data_elec_int!AL24</f>
        <v>12.476783888327262</v>
      </c>
      <c r="L22" s="21">
        <f>Data_elec_int!AM24</f>
        <v>12.279625488128497</v>
      </c>
      <c r="M22" s="21">
        <f>Data_elec_int!AN24</f>
        <v>12.092476623159239</v>
      </c>
    </row>
    <row r="23" spans="1:13" x14ac:dyDescent="0.25">
      <c r="A23" t="s">
        <v>89</v>
      </c>
      <c r="B23" t="s">
        <v>14</v>
      </c>
      <c r="C23" s="21">
        <f>Data_elec_int!AD25</f>
        <v>14.48715772027551</v>
      </c>
      <c r="D23" s="21">
        <f>Data_elec_int!AE25</f>
        <v>14.308115103765083</v>
      </c>
      <c r="E23" s="21">
        <f>Data_elec_int!AF25</f>
        <v>13.976670783947522</v>
      </c>
      <c r="F23" s="21">
        <f>Data_elec_int!AG25</f>
        <v>13.675447508003517</v>
      </c>
      <c r="G23" s="21">
        <f>Data_elec_int!AH25</f>
        <v>13.399338857966796</v>
      </c>
      <c r="H23" s="21">
        <f>Data_elec_int!AI25</f>
        <v>13.144327509510806</v>
      </c>
      <c r="I23" s="21">
        <f>Data_elec_int!AJ25</f>
        <v>12.907209578270605</v>
      </c>
      <c r="J23" s="21">
        <f>Data_elec_int!AK25</f>
        <v>12.685398655021949</v>
      </c>
      <c r="K23" s="21">
        <f>Data_elec_int!AL25</f>
        <v>12.476783888327262</v>
      </c>
      <c r="L23" s="21">
        <f>Data_elec_int!AM25</f>
        <v>12.279625488128497</v>
      </c>
      <c r="M23" s="21">
        <f>Data_elec_int!AN25</f>
        <v>12.092476623159239</v>
      </c>
    </row>
    <row r="24" spans="1:13" x14ac:dyDescent="0.25">
      <c r="A24" t="s">
        <v>89</v>
      </c>
      <c r="B24" t="s">
        <v>15</v>
      </c>
      <c r="C24" s="21">
        <f>Data_elec_int!AD26</f>
        <v>14.48715772027551</v>
      </c>
      <c r="D24" s="21">
        <f>Data_elec_int!AE26</f>
        <v>14.308115103765083</v>
      </c>
      <c r="E24" s="21">
        <f>Data_elec_int!AF26</f>
        <v>13.976670783947522</v>
      </c>
      <c r="F24" s="21">
        <f>Data_elec_int!AG26</f>
        <v>13.675447508003517</v>
      </c>
      <c r="G24" s="21">
        <f>Data_elec_int!AH26</f>
        <v>13.399338857966796</v>
      </c>
      <c r="H24" s="21">
        <f>Data_elec_int!AI26</f>
        <v>13.144327509510806</v>
      </c>
      <c r="I24" s="21">
        <f>Data_elec_int!AJ26</f>
        <v>12.907209578270605</v>
      </c>
      <c r="J24" s="21">
        <f>Data_elec_int!AK26</f>
        <v>12.685398655021949</v>
      </c>
      <c r="K24" s="21">
        <f>Data_elec_int!AL26</f>
        <v>12.476783888327262</v>
      </c>
      <c r="L24" s="21">
        <f>Data_elec_int!AM26</f>
        <v>12.279625488128497</v>
      </c>
      <c r="M24" s="21">
        <f>Data_elec_int!AN26</f>
        <v>12.092476623159239</v>
      </c>
    </row>
    <row r="25" spans="1:13" x14ac:dyDescent="0.25">
      <c r="A25" t="s">
        <v>89</v>
      </c>
      <c r="B25" t="s">
        <v>13</v>
      </c>
      <c r="C25" s="21">
        <f>Data_elec_int!AD27</f>
        <v>14.48715772027551</v>
      </c>
      <c r="D25" s="21">
        <f>Data_elec_int!AE27</f>
        <v>14.308115103765083</v>
      </c>
      <c r="E25" s="21">
        <f>Data_elec_int!AF27</f>
        <v>13.976670783947522</v>
      </c>
      <c r="F25" s="21">
        <f>Data_elec_int!AG27</f>
        <v>13.675447508003517</v>
      </c>
      <c r="G25" s="21">
        <f>Data_elec_int!AH27</f>
        <v>13.399338857966796</v>
      </c>
      <c r="H25" s="21">
        <f>Data_elec_int!AI27</f>
        <v>13.144327509510806</v>
      </c>
      <c r="I25" s="21">
        <f>Data_elec_int!AJ27</f>
        <v>12.907209578270605</v>
      </c>
      <c r="J25" s="21">
        <f>Data_elec_int!AK27</f>
        <v>12.685398655021949</v>
      </c>
      <c r="K25" s="21">
        <f>Data_elec_int!AL27</f>
        <v>12.476783888327262</v>
      </c>
      <c r="L25" s="21">
        <f>Data_elec_int!AM27</f>
        <v>12.279625488128497</v>
      </c>
      <c r="M25" s="21">
        <f>Data_elec_int!AN27</f>
        <v>12.092476623159239</v>
      </c>
    </row>
    <row r="26" spans="1:13" x14ac:dyDescent="0.25">
      <c r="A26" t="s">
        <v>89</v>
      </c>
      <c r="B26" t="s">
        <v>16</v>
      </c>
      <c r="C26" s="21">
        <f>Data_elec_int!AD28</f>
        <v>14.48715772027551</v>
      </c>
      <c r="D26" s="21">
        <f>Data_elec_int!AE28</f>
        <v>14.308115103765083</v>
      </c>
      <c r="E26" s="21">
        <f>Data_elec_int!AF28</f>
        <v>13.976670783947522</v>
      </c>
      <c r="F26" s="21">
        <f>Data_elec_int!AG28</f>
        <v>13.675447508003517</v>
      </c>
      <c r="G26" s="21">
        <f>Data_elec_int!AH28</f>
        <v>13.399338857966796</v>
      </c>
      <c r="H26" s="21">
        <f>Data_elec_int!AI28</f>
        <v>13.144327509510806</v>
      </c>
      <c r="I26" s="21">
        <f>Data_elec_int!AJ28</f>
        <v>12.907209578270605</v>
      </c>
      <c r="J26" s="21">
        <f>Data_elec_int!AK28</f>
        <v>12.685398655021949</v>
      </c>
      <c r="K26" s="21">
        <f>Data_elec_int!AL28</f>
        <v>12.476783888327262</v>
      </c>
      <c r="L26" s="21">
        <f>Data_elec_int!AM28</f>
        <v>12.279625488128497</v>
      </c>
      <c r="M26" s="21">
        <f>Data_elec_int!AN28</f>
        <v>12.092476623159239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S37"/>
  <sheetViews>
    <sheetView workbookViewId="0">
      <selection activeCell="L21" sqref="L21"/>
    </sheetView>
  </sheetViews>
  <sheetFormatPr defaultRowHeight="15" x14ac:dyDescent="0.25"/>
  <cols>
    <col min="2" max="2" width="9" bestFit="1" customWidth="1"/>
    <col min="3" max="3" width="8.5703125" bestFit="1" customWidth="1"/>
    <col min="4" max="4" width="9.5703125" bestFit="1" customWidth="1"/>
    <col min="5" max="5" width="10.140625" bestFit="1" customWidth="1"/>
    <col min="6" max="6" width="11.5703125" bestFit="1" customWidth="1"/>
    <col min="7" max="7" width="12.140625" bestFit="1" customWidth="1"/>
    <col min="8" max="9" width="8.28515625" bestFit="1" customWidth="1"/>
    <col min="10" max="10" width="12.5703125" style="42" bestFit="1" customWidth="1"/>
    <col min="11" max="11" width="8.5703125" bestFit="1" customWidth="1"/>
    <col min="12" max="12" width="9.140625" style="42"/>
    <col min="13" max="13" width="8.28515625" bestFit="1" customWidth="1"/>
    <col min="14" max="14" width="8.42578125" style="42" bestFit="1" customWidth="1"/>
    <col min="15" max="16" width="8.28515625" bestFit="1" customWidth="1"/>
    <col min="17" max="17" width="8.5703125" bestFit="1" customWidth="1"/>
    <col min="18" max="19" width="8.28515625" bestFit="1" customWidth="1"/>
  </cols>
  <sheetData>
    <row r="1" spans="1:19" x14ac:dyDescent="0.25">
      <c r="A1" s="42"/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5</v>
      </c>
      <c r="J1" s="42" t="s">
        <v>189</v>
      </c>
      <c r="K1" s="42" t="s">
        <v>6</v>
      </c>
      <c r="L1" s="42" t="s">
        <v>190</v>
      </c>
      <c r="M1" s="42" t="s">
        <v>7</v>
      </c>
      <c r="N1" s="42" t="s">
        <v>191</v>
      </c>
      <c r="O1" s="42" t="s">
        <v>8</v>
      </c>
      <c r="P1" s="42" t="s">
        <v>9</v>
      </c>
      <c r="Q1" s="42" t="s">
        <v>10</v>
      </c>
      <c r="R1" s="42" t="s">
        <v>11</v>
      </c>
      <c r="S1" s="42" t="s">
        <v>12</v>
      </c>
    </row>
    <row r="2" spans="1:19" x14ac:dyDescent="0.25">
      <c r="A2" s="42" t="s">
        <v>81</v>
      </c>
      <c r="B2" s="2">
        <f>[2]Bauxite!E2</f>
        <v>6.3084443000000004E-3</v>
      </c>
      <c r="C2" s="2">
        <f>[2]Alumina!E2</f>
        <v>1.2340732999999999</v>
      </c>
      <c r="D2" s="2">
        <f>[2]Anode_In!E2</f>
        <v>7.4400363</v>
      </c>
      <c r="E2" s="2">
        <f>'[2]Anode Pb'!E2</f>
        <v>0.52795872080897255</v>
      </c>
      <c r="F2" s="2">
        <f>[2]Smelting_In!E2</f>
        <v>0.72006285999999997</v>
      </c>
      <c r="G2" s="2">
        <f>[2]Smelting_Pb!E2</f>
        <v>2.1620279091699541</v>
      </c>
      <c r="H2" s="2">
        <f>[2]Casting!E3</f>
        <v>0.19463152125650021</v>
      </c>
      <c r="I2" s="2">
        <f>'[2]Biomass _s'!D3</f>
        <v>0.16129793472040255</v>
      </c>
      <c r="J2" s="264">
        <v>-0.77617000000000003</v>
      </c>
      <c r="K2" s="2">
        <f>[2]Coal_S!D3</f>
        <v>1.4027102890118102</v>
      </c>
      <c r="L2" s="2">
        <f>K2*[2]Data_CSS!K25</f>
        <v>0.37633690680804666</v>
      </c>
      <c r="M2" s="2">
        <f>[2]Gas_s!E3</f>
        <v>0.67423425930098824</v>
      </c>
      <c r="N2" s="2">
        <f>M2*[2]Data_CSS!K26</f>
        <v>0.2339180083289143</v>
      </c>
      <c r="O2" s="2">
        <f>[2]Hydro_s!E4</f>
        <v>2.1537251061373421E-2</v>
      </c>
      <c r="P2" s="2">
        <f>[2]Nuclear_s!E3</f>
        <v>1.2932917093371797E-2</v>
      </c>
      <c r="Q2" s="2">
        <f>[2]Oil_s!D3</f>
        <v>1.0024074847754911</v>
      </c>
      <c r="R2" s="2">
        <f>[2]Solar_s!D3</f>
        <v>8.7272189296243932E-2</v>
      </c>
      <c r="S2" s="2">
        <f>[2]Wind_s!D3</f>
        <v>1.6420378077954031E-2</v>
      </c>
    </row>
    <row r="3" spans="1:19" x14ac:dyDescent="0.25">
      <c r="A3" s="42" t="s">
        <v>82</v>
      </c>
      <c r="B3" s="264">
        <f>[2]Bauxite!E3</f>
        <v>-2.0125278407078684E-3</v>
      </c>
      <c r="C3" s="2">
        <f>[2]Alumina!E3</f>
        <v>0.17182208808834595</v>
      </c>
      <c r="D3" s="2">
        <f>[2]Anode_In!E3</f>
        <v>13.817243756542494</v>
      </c>
      <c r="E3" s="2">
        <f>'[2]Anode Pb'!E3</f>
        <v>0.16499926950226512</v>
      </c>
      <c r="F3" s="2">
        <f>[2]Smelting_In!E3</f>
        <v>2.8031367360624993E-2</v>
      </c>
      <c r="G3" s="2">
        <f>[2]Smelting_Pb!E3</f>
        <v>0.30682794748212255</v>
      </c>
      <c r="H3" s="2">
        <f>[2]Casting!E4</f>
        <v>4.4182505892839431E-2</v>
      </c>
      <c r="I3" s="2">
        <f>'[2]Biomass _s'!D4</f>
        <v>0.25367634379537651</v>
      </c>
      <c r="J3" s="2">
        <f>I3</f>
        <v>0.25367634379537651</v>
      </c>
      <c r="K3" s="2">
        <f>[2]Coal_S!D4</f>
        <v>0.14661464058870674</v>
      </c>
      <c r="L3" s="2">
        <f>K3</f>
        <v>0.14661464058870674</v>
      </c>
      <c r="M3" s="2">
        <f>[2]Gas_s!E4</f>
        <v>4.6605432837395711E-2</v>
      </c>
      <c r="N3" s="2">
        <f>M3</f>
        <v>4.6605432837395711E-2</v>
      </c>
      <c r="O3" s="2">
        <f>[2]Hydro_s!E5</f>
        <v>3.442635512538602E-2</v>
      </c>
      <c r="P3" s="2">
        <f>[2]Nuclear_s!E4</f>
        <v>2.1222523959297203E-3</v>
      </c>
      <c r="Q3" s="2">
        <f>[2]Oil_s!D4</f>
        <v>0.19183995044666879</v>
      </c>
      <c r="R3" s="2">
        <f>[2]Solar_s!D4</f>
        <v>0.18595630570518162</v>
      </c>
      <c r="S3" s="2">
        <f>[2]Wind_s!D4</f>
        <v>3.7589940115979434E-3</v>
      </c>
    </row>
    <row r="4" spans="1:19" x14ac:dyDescent="0.25">
      <c r="A4" s="42" t="s">
        <v>83</v>
      </c>
      <c r="B4" s="2">
        <f>[2]Bauxite!E4</f>
        <v>7.3048573414E-8</v>
      </c>
      <c r="C4" s="2">
        <f>[2]Alumina!E4</f>
        <v>7.4408500562100001E-6</v>
      </c>
      <c r="D4" s="2">
        <f>[2]Anode_In!E4</f>
        <v>8.8358523023400004E-5</v>
      </c>
      <c r="E4" s="2">
        <f>'[2]Anode Pb'!E4</f>
        <v>1.0591098950280556E-6</v>
      </c>
      <c r="F4" s="2">
        <f>[2]Smelting_In!E4</f>
        <v>1.087736232375E-6</v>
      </c>
      <c r="G4" s="2">
        <f>[2]Smelting_Pb!E4</f>
        <v>2.098190273782859E-6</v>
      </c>
      <c r="H4" s="2">
        <f>[2]Casting!E5</f>
        <v>2.5185899369625185E-7</v>
      </c>
      <c r="I4" s="2">
        <f>'[2]Biomass _s'!D5</f>
        <v>6.709606701721431E-7</v>
      </c>
      <c r="J4" s="2">
        <f>I4</f>
        <v>6.709606701721431E-7</v>
      </c>
      <c r="K4" s="2">
        <f>[2]Coal_S!D5</f>
        <v>1.172700980477296E-6</v>
      </c>
      <c r="L4" s="2">
        <f>K4</f>
        <v>1.172700980477296E-6</v>
      </c>
      <c r="M4" s="2">
        <f>[2]Gas_s!E5</f>
        <v>2.5673347902285561E-7</v>
      </c>
      <c r="N4" s="2">
        <f>M4</f>
        <v>2.5673347902285561E-7</v>
      </c>
      <c r="O4" s="2">
        <f>[2]Hydro_s!E6</f>
        <v>1.2591549380639158E-6</v>
      </c>
      <c r="P4" s="2">
        <f>[2]Nuclear_s!E5</f>
        <v>4.5886444336023622E-7</v>
      </c>
      <c r="Q4" s="2">
        <f>[2]Oil_s!D5</f>
        <v>9.802259927692641E-7</v>
      </c>
      <c r="R4" s="2">
        <f>[2]Solar_s!D5</f>
        <v>2.9342753112023679E-7</v>
      </c>
      <c r="S4" s="2">
        <f>[2]Wind_s!D5</f>
        <v>5.4754463675947605E-8</v>
      </c>
    </row>
    <row r="14" spans="1:19" x14ac:dyDescent="0.25"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</row>
    <row r="15" spans="1:19" x14ac:dyDescent="0.25"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</row>
    <row r="16" spans="1:19" x14ac:dyDescent="0.25"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342"/>
      <c r="P16" s="342"/>
      <c r="Q16" s="342"/>
      <c r="R16" s="139"/>
      <c r="S16" s="139"/>
    </row>
    <row r="17" spans="5:19" x14ac:dyDescent="0.25"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342"/>
      <c r="P17" s="342"/>
      <c r="Q17" s="342"/>
      <c r="R17" s="139"/>
      <c r="S17" s="139"/>
    </row>
    <row r="18" spans="5:19" x14ac:dyDescent="0.25"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342"/>
      <c r="P18" s="342"/>
      <c r="Q18" s="342"/>
      <c r="R18" s="139"/>
      <c r="S18" s="139"/>
    </row>
    <row r="19" spans="5:19" x14ac:dyDescent="0.25"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342"/>
      <c r="P19" s="342"/>
      <c r="Q19" s="342"/>
      <c r="R19" s="139"/>
      <c r="S19" s="139"/>
    </row>
    <row r="20" spans="5:19" x14ac:dyDescent="0.25"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342"/>
      <c r="P20" s="342"/>
      <c r="Q20" s="342"/>
      <c r="R20" s="139"/>
      <c r="S20" s="139"/>
    </row>
    <row r="21" spans="5:19" x14ac:dyDescent="0.25"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342"/>
      <c r="P21" s="342"/>
      <c r="Q21" s="342"/>
      <c r="R21" s="139"/>
      <c r="S21" s="139"/>
    </row>
    <row r="22" spans="5:19" x14ac:dyDescent="0.25"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342"/>
      <c r="P22" s="342"/>
      <c r="Q22" s="342"/>
      <c r="R22" s="139"/>
      <c r="S22" s="139"/>
    </row>
    <row r="23" spans="5:19" x14ac:dyDescent="0.25"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343"/>
      <c r="P23" s="343"/>
      <c r="Q23" s="343"/>
      <c r="R23" s="139"/>
      <c r="S23" s="139"/>
    </row>
    <row r="24" spans="5:19" x14ac:dyDescent="0.25"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342"/>
      <c r="P24" s="342"/>
      <c r="Q24" s="342"/>
      <c r="R24" s="139"/>
      <c r="S24" s="139"/>
    </row>
    <row r="25" spans="5:19" x14ac:dyDescent="0.25"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342"/>
      <c r="P25" s="342"/>
      <c r="Q25" s="342"/>
      <c r="R25" s="139"/>
      <c r="S25" s="139"/>
    </row>
    <row r="26" spans="5:19" x14ac:dyDescent="0.25"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342"/>
      <c r="P26" s="342"/>
      <c r="Q26" s="342"/>
      <c r="R26" s="139"/>
      <c r="S26" s="139"/>
    </row>
    <row r="27" spans="5:19" x14ac:dyDescent="0.25"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342"/>
      <c r="P27" s="342"/>
      <c r="Q27" s="342"/>
      <c r="R27" s="139"/>
      <c r="S27" s="139"/>
    </row>
    <row r="28" spans="5:19" x14ac:dyDescent="0.25"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342"/>
      <c r="P28" s="342"/>
      <c r="Q28" s="342"/>
      <c r="R28" s="139"/>
      <c r="S28" s="139"/>
    </row>
    <row r="29" spans="5:19" x14ac:dyDescent="0.25"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342"/>
      <c r="P29" s="342"/>
      <c r="Q29" s="342"/>
      <c r="R29" s="139"/>
      <c r="S29" s="139"/>
    </row>
    <row r="30" spans="5:19" x14ac:dyDescent="0.25"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342"/>
      <c r="P30" s="342"/>
      <c r="Q30" s="342"/>
      <c r="R30" s="139"/>
      <c r="S30" s="139"/>
    </row>
    <row r="31" spans="5:19" x14ac:dyDescent="0.25"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342"/>
      <c r="P31" s="342"/>
      <c r="Q31" s="342"/>
      <c r="R31" s="139"/>
      <c r="S31" s="139"/>
    </row>
    <row r="32" spans="5:19" x14ac:dyDescent="0.25"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342"/>
      <c r="P32" s="342"/>
      <c r="Q32" s="342"/>
      <c r="R32" s="139"/>
      <c r="S32" s="139"/>
    </row>
    <row r="33" spans="5:19" x14ac:dyDescent="0.25"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342"/>
      <c r="P33" s="342"/>
      <c r="Q33" s="342"/>
      <c r="R33" s="139"/>
      <c r="S33" s="139"/>
    </row>
    <row r="34" spans="5:19" x14ac:dyDescent="0.25"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342"/>
      <c r="P34" s="342"/>
      <c r="Q34" s="342"/>
      <c r="R34" s="139"/>
      <c r="S34" s="139"/>
    </row>
    <row r="35" spans="5:19" x14ac:dyDescent="0.25"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</row>
    <row r="36" spans="5:19" x14ac:dyDescent="0.25"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</row>
    <row r="37" spans="5:19" x14ac:dyDescent="0.25"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8B4-FE1F-47B6-B428-6D3366EFDD8B}">
  <sheetPr>
    <tabColor theme="9" tint="0.59999389629810485"/>
  </sheetPr>
  <dimension ref="A1:O61"/>
  <sheetViews>
    <sheetView workbookViewId="0">
      <selection activeCell="R10" sqref="R10"/>
    </sheetView>
  </sheetViews>
  <sheetFormatPr defaultRowHeight="15" x14ac:dyDescent="0.25"/>
  <cols>
    <col min="1" max="1" width="9.7109375" style="42" bestFit="1" customWidth="1"/>
    <col min="2" max="3" width="9.140625" style="42"/>
    <col min="4" max="4" width="5.28515625" style="42" bestFit="1" customWidth="1"/>
    <col min="5" max="5" width="9.5703125" style="42" bestFit="1" customWidth="1"/>
    <col min="6" max="8" width="10.28515625" style="42" bestFit="1" customWidth="1"/>
    <col min="9" max="15" width="11" style="42" bestFit="1" customWidth="1"/>
    <col min="16" max="16384" width="9.140625" style="42"/>
  </cols>
  <sheetData>
    <row r="1" spans="1:15" ht="15.75" thickBot="1" x14ac:dyDescent="0.3">
      <c r="A1" s="78"/>
      <c r="B1" s="78"/>
      <c r="C1" s="233"/>
      <c r="D1" s="233"/>
      <c r="E1" s="233">
        <v>2005</v>
      </c>
      <c r="F1" s="233">
        <v>2010</v>
      </c>
      <c r="G1" s="233">
        <v>2020</v>
      </c>
      <c r="H1" s="233">
        <v>2030</v>
      </c>
      <c r="I1" s="233">
        <v>2040</v>
      </c>
      <c r="J1" s="233">
        <v>2050</v>
      </c>
      <c r="K1" s="233">
        <v>2060</v>
      </c>
      <c r="L1" s="233">
        <v>2070</v>
      </c>
      <c r="M1" s="233">
        <v>2080</v>
      </c>
      <c r="N1" s="233">
        <v>2090</v>
      </c>
      <c r="O1" s="233">
        <v>2100</v>
      </c>
    </row>
    <row r="2" spans="1:15" ht="15.75" x14ac:dyDescent="0.25">
      <c r="A2" s="28" t="s">
        <v>85</v>
      </c>
      <c r="B2" s="56" t="s">
        <v>98</v>
      </c>
      <c r="C2" s="234" t="s">
        <v>4</v>
      </c>
      <c r="D2" s="252" t="s">
        <v>81</v>
      </c>
      <c r="E2" s="237">
        <f>F2</f>
        <v>0.59167093802587278</v>
      </c>
      <c r="F2" s="238">
        <v>0.59167093802587278</v>
      </c>
      <c r="G2" s="238">
        <v>0.49261860360697235</v>
      </c>
      <c r="H2" s="238">
        <v>0.27708292236044374</v>
      </c>
      <c r="I2" s="238">
        <v>-2.9079845377439607E-2</v>
      </c>
      <c r="J2" s="238">
        <v>-7.678827365049179E-2</v>
      </c>
      <c r="K2" s="238">
        <v>-8.8400131733922555E-2</v>
      </c>
      <c r="L2" s="238">
        <v>-0.10593766403616604</v>
      </c>
      <c r="M2" s="238">
        <v>-0.14317899328534792</v>
      </c>
      <c r="N2" s="238">
        <v>-0.19161705068981516</v>
      </c>
      <c r="O2" s="239">
        <v>-0.27189383421109287</v>
      </c>
    </row>
    <row r="3" spans="1:15" ht="15.75" x14ac:dyDescent="0.25">
      <c r="A3" s="29" t="s">
        <v>85</v>
      </c>
      <c r="B3" s="17" t="s">
        <v>98</v>
      </c>
      <c r="C3" s="235" t="s">
        <v>13</v>
      </c>
      <c r="D3" s="253" t="s">
        <v>81</v>
      </c>
      <c r="E3" s="240">
        <f t="shared" ref="E3:E60" si="0">F3</f>
        <v>0.59167093802587278</v>
      </c>
      <c r="F3" s="241">
        <v>0.59167093802587278</v>
      </c>
      <c r="G3" s="241">
        <v>0.49261860360697235</v>
      </c>
      <c r="H3" s="241">
        <v>0.27708292236044374</v>
      </c>
      <c r="I3" s="241">
        <v>-2.9079845377439607E-2</v>
      </c>
      <c r="J3" s="241">
        <v>-7.678827365049179E-2</v>
      </c>
      <c r="K3" s="241">
        <v>-8.8400131733922555E-2</v>
      </c>
      <c r="L3" s="241">
        <v>-0.10593766403616604</v>
      </c>
      <c r="M3" s="241">
        <v>-0.14317899328534792</v>
      </c>
      <c r="N3" s="241">
        <v>-0.19161705068981516</v>
      </c>
      <c r="O3" s="242">
        <v>-0.27189383421109287</v>
      </c>
    </row>
    <row r="4" spans="1:15" ht="15.75" x14ac:dyDescent="0.25">
      <c r="A4" s="29" t="s">
        <v>85</v>
      </c>
      <c r="B4" s="17" t="s">
        <v>98</v>
      </c>
      <c r="C4" s="235" t="s">
        <v>14</v>
      </c>
      <c r="D4" s="253" t="s">
        <v>81</v>
      </c>
      <c r="E4" s="240">
        <f t="shared" si="0"/>
        <v>0.59167093802587278</v>
      </c>
      <c r="F4" s="241">
        <v>0.59167093802587278</v>
      </c>
      <c r="G4" s="241">
        <v>0.49261860360697235</v>
      </c>
      <c r="H4" s="241">
        <v>0.27708292236044374</v>
      </c>
      <c r="I4" s="241">
        <v>-2.9079845377439607E-2</v>
      </c>
      <c r="J4" s="241">
        <v>-7.678827365049179E-2</v>
      </c>
      <c r="K4" s="241">
        <v>-8.8400131733922555E-2</v>
      </c>
      <c r="L4" s="241">
        <v>-0.10593766403616604</v>
      </c>
      <c r="M4" s="241">
        <v>-0.14317899328534792</v>
      </c>
      <c r="N4" s="241">
        <v>-0.19161705068981516</v>
      </c>
      <c r="O4" s="242">
        <v>-0.27189383421109287</v>
      </c>
    </row>
    <row r="5" spans="1:15" ht="15.75" x14ac:dyDescent="0.25">
      <c r="A5" s="29" t="s">
        <v>85</v>
      </c>
      <c r="B5" s="17" t="s">
        <v>98</v>
      </c>
      <c r="C5" s="235" t="s">
        <v>15</v>
      </c>
      <c r="D5" s="253" t="s">
        <v>81</v>
      </c>
      <c r="E5" s="240">
        <f t="shared" si="0"/>
        <v>0.59167093802587278</v>
      </c>
      <c r="F5" s="241">
        <v>0.59167093802587278</v>
      </c>
      <c r="G5" s="241">
        <v>0.49261860360697235</v>
      </c>
      <c r="H5" s="241">
        <v>0.27708292236044374</v>
      </c>
      <c r="I5" s="241">
        <v>-2.9079845377439607E-2</v>
      </c>
      <c r="J5" s="241">
        <v>-7.678827365049179E-2</v>
      </c>
      <c r="K5" s="241">
        <v>-8.8400131733922555E-2</v>
      </c>
      <c r="L5" s="241">
        <v>-0.10593766403616604</v>
      </c>
      <c r="M5" s="241">
        <v>-0.14317899328534792</v>
      </c>
      <c r="N5" s="241">
        <v>-0.19161705068981516</v>
      </c>
      <c r="O5" s="242">
        <v>-0.27189383421109287</v>
      </c>
    </row>
    <row r="6" spans="1:15" ht="16.5" thickBot="1" x14ac:dyDescent="0.3">
      <c r="A6" s="27" t="s">
        <v>85</v>
      </c>
      <c r="B6" s="59" t="s">
        <v>98</v>
      </c>
      <c r="C6" s="236" t="s">
        <v>16</v>
      </c>
      <c r="D6" s="254" t="s">
        <v>81</v>
      </c>
      <c r="E6" s="243">
        <f t="shared" si="0"/>
        <v>0.59167093802587278</v>
      </c>
      <c r="F6" s="244">
        <v>0.59167093802587278</v>
      </c>
      <c r="G6" s="244">
        <v>0.49261860360697235</v>
      </c>
      <c r="H6" s="244">
        <v>0.27708292236044374</v>
      </c>
      <c r="I6" s="244">
        <v>-2.9079845377439607E-2</v>
      </c>
      <c r="J6" s="244">
        <v>-7.678827365049179E-2</v>
      </c>
      <c r="K6" s="244">
        <v>-8.8400131733922555E-2</v>
      </c>
      <c r="L6" s="244">
        <v>-0.10593766403616604</v>
      </c>
      <c r="M6" s="244">
        <v>-0.14317899328534792</v>
      </c>
      <c r="N6" s="244">
        <v>-0.19161705068981516</v>
      </c>
      <c r="O6" s="245">
        <v>-0.27189383421109287</v>
      </c>
    </row>
    <row r="7" spans="1:15" ht="15.75" x14ac:dyDescent="0.25">
      <c r="A7" s="28" t="s">
        <v>85</v>
      </c>
      <c r="B7" s="56" t="s">
        <v>99</v>
      </c>
      <c r="C7" s="234" t="s">
        <v>4</v>
      </c>
      <c r="D7" s="252" t="s">
        <v>81</v>
      </c>
      <c r="E7" s="237">
        <f t="shared" si="0"/>
        <v>0.59167093802587278</v>
      </c>
      <c r="F7" s="238">
        <v>0.59167093802587278</v>
      </c>
      <c r="G7" s="238">
        <v>0.55239816751297177</v>
      </c>
      <c r="H7" s="238">
        <v>0.41447783760604984</v>
      </c>
      <c r="I7" s="238">
        <v>0.24254291764174588</v>
      </c>
      <c r="J7" s="238">
        <v>0.10608154559428644</v>
      </c>
      <c r="K7" s="238">
        <v>4.3465244697277984E-3</v>
      </c>
      <c r="L7" s="238">
        <v>-5.9494577708074765E-2</v>
      </c>
      <c r="M7" s="238">
        <v>-0.13526738635967073</v>
      </c>
      <c r="N7" s="238">
        <v>-0.2023083651887799</v>
      </c>
      <c r="O7" s="239">
        <v>-0.17234369263927157</v>
      </c>
    </row>
    <row r="8" spans="1:15" ht="15.75" x14ac:dyDescent="0.25">
      <c r="A8" s="29" t="s">
        <v>85</v>
      </c>
      <c r="B8" s="17" t="s">
        <v>99</v>
      </c>
      <c r="C8" s="235" t="s">
        <v>13</v>
      </c>
      <c r="D8" s="253" t="s">
        <v>81</v>
      </c>
      <c r="E8" s="240">
        <f t="shared" si="0"/>
        <v>0.59167093802587278</v>
      </c>
      <c r="F8" s="241">
        <v>0.59167093802587278</v>
      </c>
      <c r="G8" s="241">
        <v>0.55239816751297177</v>
      </c>
      <c r="H8" s="241">
        <v>0.41447783760604984</v>
      </c>
      <c r="I8" s="241">
        <v>0.24254291764174588</v>
      </c>
      <c r="J8" s="241">
        <v>0.10608154559428644</v>
      </c>
      <c r="K8" s="241">
        <v>4.3465244697277984E-3</v>
      </c>
      <c r="L8" s="241">
        <v>-5.9494577708074765E-2</v>
      </c>
      <c r="M8" s="241">
        <v>-0.13526738635967073</v>
      </c>
      <c r="N8" s="241">
        <v>-0.2023083651887799</v>
      </c>
      <c r="O8" s="242">
        <v>-0.17234369263927157</v>
      </c>
    </row>
    <row r="9" spans="1:15" ht="15.75" x14ac:dyDescent="0.25">
      <c r="A9" s="29" t="s">
        <v>85</v>
      </c>
      <c r="B9" s="17" t="s">
        <v>99</v>
      </c>
      <c r="C9" s="235" t="s">
        <v>14</v>
      </c>
      <c r="D9" s="253" t="s">
        <v>81</v>
      </c>
      <c r="E9" s="240">
        <f t="shared" si="0"/>
        <v>0.59167093802587278</v>
      </c>
      <c r="F9" s="241">
        <v>0.59167093802587278</v>
      </c>
      <c r="G9" s="241">
        <v>0.55239816751297177</v>
      </c>
      <c r="H9" s="241">
        <v>0.41447783760604984</v>
      </c>
      <c r="I9" s="241">
        <v>0.24254291764174588</v>
      </c>
      <c r="J9" s="241">
        <v>0.10608154559428644</v>
      </c>
      <c r="K9" s="241">
        <v>4.3465244697277984E-3</v>
      </c>
      <c r="L9" s="241">
        <v>-5.9494577708074765E-2</v>
      </c>
      <c r="M9" s="241">
        <v>-0.13526738635967073</v>
      </c>
      <c r="N9" s="241">
        <v>-0.2023083651887799</v>
      </c>
      <c r="O9" s="242">
        <v>-0.17234369263927157</v>
      </c>
    </row>
    <row r="10" spans="1:15" ht="15.75" x14ac:dyDescent="0.25">
      <c r="A10" s="29" t="s">
        <v>85</v>
      </c>
      <c r="B10" s="17" t="s">
        <v>99</v>
      </c>
      <c r="C10" s="235" t="s">
        <v>15</v>
      </c>
      <c r="D10" s="253" t="s">
        <v>81</v>
      </c>
      <c r="E10" s="240">
        <f t="shared" si="0"/>
        <v>0.59167093802587278</v>
      </c>
      <c r="F10" s="241">
        <v>0.59167093802587278</v>
      </c>
      <c r="G10" s="241">
        <v>0.55239816751297177</v>
      </c>
      <c r="H10" s="241">
        <v>0.41447783760604984</v>
      </c>
      <c r="I10" s="241">
        <v>0.24254291764174588</v>
      </c>
      <c r="J10" s="241">
        <v>0.10608154559428644</v>
      </c>
      <c r="K10" s="241">
        <v>4.3465244697277984E-3</v>
      </c>
      <c r="L10" s="241">
        <v>-5.9494577708074765E-2</v>
      </c>
      <c r="M10" s="241">
        <v>-0.13526738635967073</v>
      </c>
      <c r="N10" s="241">
        <v>-0.2023083651887799</v>
      </c>
      <c r="O10" s="242">
        <v>-0.17234369263927157</v>
      </c>
    </row>
    <row r="11" spans="1:15" ht="16.5" thickBot="1" x14ac:dyDescent="0.3">
      <c r="A11" s="27" t="s">
        <v>85</v>
      </c>
      <c r="B11" s="59" t="s">
        <v>99</v>
      </c>
      <c r="C11" s="236" t="s">
        <v>16</v>
      </c>
      <c r="D11" s="254" t="s">
        <v>81</v>
      </c>
      <c r="E11" s="246">
        <f t="shared" si="0"/>
        <v>0.59167093802587278</v>
      </c>
      <c r="F11" s="247">
        <v>0.59167093802587278</v>
      </c>
      <c r="G11" s="247">
        <v>0.55239816751297177</v>
      </c>
      <c r="H11" s="247">
        <v>0.41447783760604984</v>
      </c>
      <c r="I11" s="247">
        <v>0.24254291764174588</v>
      </c>
      <c r="J11" s="247">
        <v>0.10608154559428644</v>
      </c>
      <c r="K11" s="247">
        <v>4.3465244697277984E-3</v>
      </c>
      <c r="L11" s="247">
        <v>-5.9494577708074765E-2</v>
      </c>
      <c r="M11" s="247">
        <v>-0.13526738635967073</v>
      </c>
      <c r="N11" s="247">
        <v>-0.2023083651887799</v>
      </c>
      <c r="O11" s="248">
        <v>-0.17234369263927157</v>
      </c>
    </row>
    <row r="12" spans="1:15" ht="15.75" x14ac:dyDescent="0.25">
      <c r="A12" s="28" t="s">
        <v>85</v>
      </c>
      <c r="B12" s="56" t="s">
        <v>96</v>
      </c>
      <c r="C12" s="234" t="s">
        <v>4</v>
      </c>
      <c r="D12" s="252" t="s">
        <v>81</v>
      </c>
      <c r="E12" s="249">
        <f t="shared" si="0"/>
        <v>0.59167093802587278</v>
      </c>
      <c r="F12" s="250">
        <v>0.59167093802587278</v>
      </c>
      <c r="G12" s="250">
        <v>0.56145663251278433</v>
      </c>
      <c r="H12" s="250">
        <v>0.49108423704415222</v>
      </c>
      <c r="I12" s="250">
        <v>0.43460233564310213</v>
      </c>
      <c r="J12" s="250">
        <v>0.37655584454104485</v>
      </c>
      <c r="K12" s="250">
        <v>0.34024145452295146</v>
      </c>
      <c r="L12" s="250">
        <v>0.30193472131117732</v>
      </c>
      <c r="M12" s="250">
        <v>0.25132448752190378</v>
      </c>
      <c r="N12" s="250">
        <v>0.22425188663044621</v>
      </c>
      <c r="O12" s="251">
        <v>0.21075418020757522</v>
      </c>
    </row>
    <row r="13" spans="1:15" ht="15.75" x14ac:dyDescent="0.25">
      <c r="A13" s="29" t="s">
        <v>85</v>
      </c>
      <c r="B13" s="17" t="s">
        <v>96</v>
      </c>
      <c r="C13" s="235" t="s">
        <v>13</v>
      </c>
      <c r="D13" s="253" t="s">
        <v>81</v>
      </c>
      <c r="E13" s="240">
        <f t="shared" si="0"/>
        <v>0.59167093802587278</v>
      </c>
      <c r="F13" s="241">
        <v>0.59167093802587278</v>
      </c>
      <c r="G13" s="241">
        <v>0.56145663251278433</v>
      </c>
      <c r="H13" s="241">
        <v>0.49108423704415222</v>
      </c>
      <c r="I13" s="241">
        <v>0.43460233564310213</v>
      </c>
      <c r="J13" s="241">
        <v>0.37655584454104485</v>
      </c>
      <c r="K13" s="241">
        <v>0.34024145452295146</v>
      </c>
      <c r="L13" s="241">
        <v>0.30193472131117732</v>
      </c>
      <c r="M13" s="241">
        <v>0.25132448752190378</v>
      </c>
      <c r="N13" s="241">
        <v>0.22425188663044621</v>
      </c>
      <c r="O13" s="242">
        <v>0.21075418020757522</v>
      </c>
    </row>
    <row r="14" spans="1:15" ht="15.75" x14ac:dyDescent="0.25">
      <c r="A14" s="29" t="s">
        <v>85</v>
      </c>
      <c r="B14" s="17" t="s">
        <v>96</v>
      </c>
      <c r="C14" s="235" t="s">
        <v>14</v>
      </c>
      <c r="D14" s="253" t="s">
        <v>81</v>
      </c>
      <c r="E14" s="240">
        <f t="shared" si="0"/>
        <v>0.59167093802587278</v>
      </c>
      <c r="F14" s="241">
        <v>0.59167093802587278</v>
      </c>
      <c r="G14" s="241">
        <v>0.56145663251278433</v>
      </c>
      <c r="H14" s="241">
        <v>0.49108423704415222</v>
      </c>
      <c r="I14" s="241">
        <v>0.43460233564310213</v>
      </c>
      <c r="J14" s="241">
        <v>0.37655584454104485</v>
      </c>
      <c r="K14" s="241">
        <v>0.34024145452295146</v>
      </c>
      <c r="L14" s="241">
        <v>0.30193472131117732</v>
      </c>
      <c r="M14" s="241">
        <v>0.25132448752190378</v>
      </c>
      <c r="N14" s="241">
        <v>0.22425188663044621</v>
      </c>
      <c r="O14" s="242">
        <v>0.21075418020757522</v>
      </c>
    </row>
    <row r="15" spans="1:15" ht="15.75" x14ac:dyDescent="0.25">
      <c r="A15" s="29" t="s">
        <v>85</v>
      </c>
      <c r="B15" s="17" t="s">
        <v>96</v>
      </c>
      <c r="C15" s="235" t="s">
        <v>15</v>
      </c>
      <c r="D15" s="253" t="s">
        <v>81</v>
      </c>
      <c r="E15" s="240">
        <f t="shared" si="0"/>
        <v>0.59167093802587278</v>
      </c>
      <c r="F15" s="241">
        <v>0.59167093802587278</v>
      </c>
      <c r="G15" s="241">
        <v>0.56145663251278433</v>
      </c>
      <c r="H15" s="241">
        <v>0.49108423704415222</v>
      </c>
      <c r="I15" s="241">
        <v>0.43460233564310213</v>
      </c>
      <c r="J15" s="241">
        <v>0.37655584454104485</v>
      </c>
      <c r="K15" s="241">
        <v>0.34024145452295146</v>
      </c>
      <c r="L15" s="241">
        <v>0.30193472131117732</v>
      </c>
      <c r="M15" s="241">
        <v>0.25132448752190378</v>
      </c>
      <c r="N15" s="241">
        <v>0.22425188663044621</v>
      </c>
      <c r="O15" s="242">
        <v>0.21075418020757522</v>
      </c>
    </row>
    <row r="16" spans="1:15" ht="16.5" thickBot="1" x14ac:dyDescent="0.3">
      <c r="A16" s="27" t="s">
        <v>85</v>
      </c>
      <c r="B16" s="59" t="s">
        <v>96</v>
      </c>
      <c r="C16" s="236" t="s">
        <v>16</v>
      </c>
      <c r="D16" s="254" t="s">
        <v>81</v>
      </c>
      <c r="E16" s="243">
        <f t="shared" si="0"/>
        <v>0.59167093802587278</v>
      </c>
      <c r="F16" s="244">
        <v>0.59167093802587278</v>
      </c>
      <c r="G16" s="244">
        <v>0.56145663251278433</v>
      </c>
      <c r="H16" s="244">
        <v>0.49108423704415222</v>
      </c>
      <c r="I16" s="244">
        <v>0.43460233564310213</v>
      </c>
      <c r="J16" s="244">
        <v>0.37655584454104485</v>
      </c>
      <c r="K16" s="244">
        <v>0.34024145452295146</v>
      </c>
      <c r="L16" s="244">
        <v>0.30193472131117732</v>
      </c>
      <c r="M16" s="244">
        <v>0.25132448752190378</v>
      </c>
      <c r="N16" s="244">
        <v>0.22425188663044621</v>
      </c>
      <c r="O16" s="245">
        <v>0.21075418020757522</v>
      </c>
    </row>
    <row r="17" spans="1:15" ht="15.75" x14ac:dyDescent="0.25">
      <c r="A17" s="28" t="s">
        <v>86</v>
      </c>
      <c r="B17" s="56" t="s">
        <v>98</v>
      </c>
      <c r="C17" s="234" t="s">
        <v>4</v>
      </c>
      <c r="D17" s="252" t="s">
        <v>81</v>
      </c>
      <c r="E17" s="237">
        <f t="shared" si="0"/>
        <v>0.55756612027187635</v>
      </c>
      <c r="F17" s="238">
        <v>0.55756612027187635</v>
      </c>
      <c r="G17" s="238">
        <v>0.4349458655618888</v>
      </c>
      <c r="H17" s="238">
        <v>0.12996773624263311</v>
      </c>
      <c r="I17" s="238">
        <v>1.6897904308954742E-2</v>
      </c>
      <c r="J17" s="238">
        <v>-5.3451984093773374E-3</v>
      </c>
      <c r="K17" s="238">
        <v>-4.5792316252454878E-3</v>
      </c>
      <c r="L17" s="238">
        <v>-2.595627314349837E-3</v>
      </c>
      <c r="M17" s="238">
        <v>-2.8399859710222419E-3</v>
      </c>
      <c r="N17" s="238">
        <v>-1.0531647458229885E-6</v>
      </c>
      <c r="O17" s="239">
        <v>-6.7684646786399576E-7</v>
      </c>
    </row>
    <row r="18" spans="1:15" ht="15.75" x14ac:dyDescent="0.25">
      <c r="A18" s="29" t="s">
        <v>86</v>
      </c>
      <c r="B18" s="17" t="s">
        <v>98</v>
      </c>
      <c r="C18" s="235" t="s">
        <v>13</v>
      </c>
      <c r="D18" s="253" t="s">
        <v>81</v>
      </c>
      <c r="E18" s="240">
        <f t="shared" si="0"/>
        <v>0.55756612027187635</v>
      </c>
      <c r="F18" s="241">
        <v>0.55756612027187635</v>
      </c>
      <c r="G18" s="241">
        <v>0.4349458655618888</v>
      </c>
      <c r="H18" s="241">
        <v>0.12996773624263311</v>
      </c>
      <c r="I18" s="241">
        <v>1.6897904308954742E-2</v>
      </c>
      <c r="J18" s="241">
        <v>-5.3451984093773374E-3</v>
      </c>
      <c r="K18" s="241">
        <v>-4.5792316252454878E-3</v>
      </c>
      <c r="L18" s="241">
        <v>-2.595627314349837E-3</v>
      </c>
      <c r="M18" s="241">
        <v>-2.8399859710222419E-3</v>
      </c>
      <c r="N18" s="241">
        <v>-1.0531647458229885E-6</v>
      </c>
      <c r="O18" s="242">
        <v>-6.7684646786399576E-7</v>
      </c>
    </row>
    <row r="19" spans="1:15" ht="15.75" x14ac:dyDescent="0.25">
      <c r="A19" s="29" t="s">
        <v>86</v>
      </c>
      <c r="B19" s="17" t="s">
        <v>98</v>
      </c>
      <c r="C19" s="235" t="s">
        <v>14</v>
      </c>
      <c r="D19" s="253" t="s">
        <v>81</v>
      </c>
      <c r="E19" s="240">
        <f t="shared" si="0"/>
        <v>0.55756612027187635</v>
      </c>
      <c r="F19" s="241">
        <v>0.55756612027187635</v>
      </c>
      <c r="G19" s="241">
        <v>0.4349458655618888</v>
      </c>
      <c r="H19" s="241">
        <v>0.12996773624263311</v>
      </c>
      <c r="I19" s="241">
        <v>1.6897904308954742E-2</v>
      </c>
      <c r="J19" s="241">
        <v>-5.3451984093773374E-3</v>
      </c>
      <c r="K19" s="241">
        <v>-4.5792316252454878E-3</v>
      </c>
      <c r="L19" s="241">
        <v>-2.595627314349837E-3</v>
      </c>
      <c r="M19" s="241">
        <v>-2.8399859710222419E-3</v>
      </c>
      <c r="N19" s="241">
        <v>-1.0531647458229885E-6</v>
      </c>
      <c r="O19" s="242">
        <v>-6.7684646786399576E-7</v>
      </c>
    </row>
    <row r="20" spans="1:15" ht="15.75" x14ac:dyDescent="0.25">
      <c r="A20" s="29" t="s">
        <v>86</v>
      </c>
      <c r="B20" s="17" t="s">
        <v>98</v>
      </c>
      <c r="C20" s="235" t="s">
        <v>15</v>
      </c>
      <c r="D20" s="253" t="s">
        <v>81</v>
      </c>
      <c r="E20" s="240">
        <f t="shared" si="0"/>
        <v>0.55756612027187635</v>
      </c>
      <c r="F20" s="241">
        <v>0.55756612027187635</v>
      </c>
      <c r="G20" s="241">
        <v>0.4349458655618888</v>
      </c>
      <c r="H20" s="241">
        <v>0.12996773624263311</v>
      </c>
      <c r="I20" s="241">
        <v>1.6897904308954742E-2</v>
      </c>
      <c r="J20" s="241">
        <v>-5.3451984093773374E-3</v>
      </c>
      <c r="K20" s="241">
        <v>-4.5792316252454878E-3</v>
      </c>
      <c r="L20" s="241">
        <v>-2.595627314349837E-3</v>
      </c>
      <c r="M20" s="241">
        <v>-2.8399859710222419E-3</v>
      </c>
      <c r="N20" s="241">
        <v>-1.0531647458229885E-6</v>
      </c>
      <c r="O20" s="242">
        <v>-6.7684646786399576E-7</v>
      </c>
    </row>
    <row r="21" spans="1:15" ht="16.5" thickBot="1" x14ac:dyDescent="0.3">
      <c r="A21" s="27" t="s">
        <v>86</v>
      </c>
      <c r="B21" s="59" t="s">
        <v>98</v>
      </c>
      <c r="C21" s="236" t="s">
        <v>16</v>
      </c>
      <c r="D21" s="254" t="s">
        <v>81</v>
      </c>
      <c r="E21" s="246">
        <f t="shared" si="0"/>
        <v>0.55756612027187635</v>
      </c>
      <c r="F21" s="247">
        <v>0.55756612027187635</v>
      </c>
      <c r="G21" s="247">
        <v>0.4349458655618888</v>
      </c>
      <c r="H21" s="247">
        <v>0.12996773624263311</v>
      </c>
      <c r="I21" s="247">
        <v>1.6897904308954742E-2</v>
      </c>
      <c r="J21" s="247">
        <v>-5.3451984093773374E-3</v>
      </c>
      <c r="K21" s="247">
        <v>-4.5792316252454878E-3</v>
      </c>
      <c r="L21" s="247">
        <v>-2.595627314349837E-3</v>
      </c>
      <c r="M21" s="247">
        <v>-2.8399859710222419E-3</v>
      </c>
      <c r="N21" s="247">
        <v>-1.0531647458229885E-6</v>
      </c>
      <c r="O21" s="248">
        <v>-6.7684646786399576E-7</v>
      </c>
    </row>
    <row r="22" spans="1:15" ht="15.75" x14ac:dyDescent="0.25">
      <c r="A22" s="28" t="s">
        <v>86</v>
      </c>
      <c r="B22" s="56" t="s">
        <v>99</v>
      </c>
      <c r="C22" s="234" t="s">
        <v>4</v>
      </c>
      <c r="D22" s="252" t="s">
        <v>81</v>
      </c>
      <c r="E22" s="249">
        <f t="shared" si="0"/>
        <v>0.59167093802587278</v>
      </c>
      <c r="F22" s="250">
        <v>0.59167093802587278</v>
      </c>
      <c r="G22" s="250">
        <v>0.55239816751297177</v>
      </c>
      <c r="H22" s="250">
        <v>0.41447783760604984</v>
      </c>
      <c r="I22" s="250">
        <v>0.24254291764174588</v>
      </c>
      <c r="J22" s="250">
        <v>0.10608154559428644</v>
      </c>
      <c r="K22" s="250">
        <v>4.3465244697277984E-3</v>
      </c>
      <c r="L22" s="250">
        <v>-5.9494577708074765E-2</v>
      </c>
      <c r="M22" s="250">
        <v>-0.13526738635967073</v>
      </c>
      <c r="N22" s="250">
        <v>-0.2023083651887799</v>
      </c>
      <c r="O22" s="251">
        <v>-0.17234369263927157</v>
      </c>
    </row>
    <row r="23" spans="1:15" ht="15.75" x14ac:dyDescent="0.25">
      <c r="A23" s="29" t="s">
        <v>86</v>
      </c>
      <c r="B23" s="17" t="s">
        <v>99</v>
      </c>
      <c r="C23" s="235" t="s">
        <v>13</v>
      </c>
      <c r="D23" s="253" t="s">
        <v>81</v>
      </c>
      <c r="E23" s="240">
        <f t="shared" si="0"/>
        <v>0.59167093802587278</v>
      </c>
      <c r="F23" s="241">
        <v>0.59167093802587278</v>
      </c>
      <c r="G23" s="241">
        <v>0.55239816751297177</v>
      </c>
      <c r="H23" s="241">
        <v>0.41447783760604984</v>
      </c>
      <c r="I23" s="241">
        <v>0.24254291764174588</v>
      </c>
      <c r="J23" s="241">
        <v>0.10608154559428644</v>
      </c>
      <c r="K23" s="241">
        <v>4.3465244697277984E-3</v>
      </c>
      <c r="L23" s="241">
        <v>-5.9494577708074765E-2</v>
      </c>
      <c r="M23" s="241">
        <v>-0.13526738635967073</v>
      </c>
      <c r="N23" s="241">
        <v>-0.2023083651887799</v>
      </c>
      <c r="O23" s="242">
        <v>-0.17234369263927157</v>
      </c>
    </row>
    <row r="24" spans="1:15" ht="15.75" x14ac:dyDescent="0.25">
      <c r="A24" s="29" t="s">
        <v>86</v>
      </c>
      <c r="B24" s="17" t="s">
        <v>99</v>
      </c>
      <c r="C24" s="235" t="s">
        <v>14</v>
      </c>
      <c r="D24" s="253" t="s">
        <v>81</v>
      </c>
      <c r="E24" s="240">
        <f t="shared" si="0"/>
        <v>0.59167093802587278</v>
      </c>
      <c r="F24" s="241">
        <v>0.59167093802587278</v>
      </c>
      <c r="G24" s="241">
        <v>0.55239816751297177</v>
      </c>
      <c r="H24" s="241">
        <v>0.41447783760604984</v>
      </c>
      <c r="I24" s="241">
        <v>0.24254291764174588</v>
      </c>
      <c r="J24" s="241">
        <v>0.10608154559428644</v>
      </c>
      <c r="K24" s="241">
        <v>4.3465244697277984E-3</v>
      </c>
      <c r="L24" s="241">
        <v>-5.9494577708074765E-2</v>
      </c>
      <c r="M24" s="241">
        <v>-0.13526738635967073</v>
      </c>
      <c r="N24" s="241">
        <v>-0.2023083651887799</v>
      </c>
      <c r="O24" s="242">
        <v>-0.17234369263927157</v>
      </c>
    </row>
    <row r="25" spans="1:15" ht="15.75" x14ac:dyDescent="0.25">
      <c r="A25" s="29" t="s">
        <v>86</v>
      </c>
      <c r="B25" s="17" t="s">
        <v>99</v>
      </c>
      <c r="C25" s="235" t="s">
        <v>15</v>
      </c>
      <c r="D25" s="253" t="s">
        <v>81</v>
      </c>
      <c r="E25" s="240">
        <f t="shared" si="0"/>
        <v>0.59167093802587278</v>
      </c>
      <c r="F25" s="241">
        <v>0.59167093802587278</v>
      </c>
      <c r="G25" s="241">
        <v>0.55239816751297177</v>
      </c>
      <c r="H25" s="241">
        <v>0.41447783760604984</v>
      </c>
      <c r="I25" s="241">
        <v>0.24254291764174588</v>
      </c>
      <c r="J25" s="241">
        <v>0.10608154559428644</v>
      </c>
      <c r="K25" s="241">
        <v>4.3465244697277984E-3</v>
      </c>
      <c r="L25" s="241">
        <v>-5.9494577708074765E-2</v>
      </c>
      <c r="M25" s="241">
        <v>-0.13526738635967073</v>
      </c>
      <c r="N25" s="241">
        <v>-0.2023083651887799</v>
      </c>
      <c r="O25" s="242">
        <v>-0.17234369263927157</v>
      </c>
    </row>
    <row r="26" spans="1:15" ht="16.5" thickBot="1" x14ac:dyDescent="0.3">
      <c r="A26" s="27" t="s">
        <v>86</v>
      </c>
      <c r="B26" s="59" t="s">
        <v>99</v>
      </c>
      <c r="C26" s="236" t="s">
        <v>16</v>
      </c>
      <c r="D26" s="254" t="s">
        <v>81</v>
      </c>
      <c r="E26" s="243">
        <f t="shared" si="0"/>
        <v>0.59167093802587278</v>
      </c>
      <c r="F26" s="244">
        <v>0.59167093802587278</v>
      </c>
      <c r="G26" s="244">
        <v>0.55239816751297177</v>
      </c>
      <c r="H26" s="244">
        <v>0.41447783760604984</v>
      </c>
      <c r="I26" s="244">
        <v>0.24254291764174588</v>
      </c>
      <c r="J26" s="244">
        <v>0.10608154559428644</v>
      </c>
      <c r="K26" s="244">
        <v>4.3465244697277984E-3</v>
      </c>
      <c r="L26" s="244">
        <v>-5.9494577708074765E-2</v>
      </c>
      <c r="M26" s="244">
        <v>-0.13526738635967073</v>
      </c>
      <c r="N26" s="244">
        <v>-0.2023083651887799</v>
      </c>
      <c r="O26" s="245">
        <v>-0.17234369263927157</v>
      </c>
    </row>
    <row r="27" spans="1:15" ht="15.75" x14ac:dyDescent="0.25">
      <c r="A27" s="28" t="s">
        <v>86</v>
      </c>
      <c r="B27" s="56" t="s">
        <v>96</v>
      </c>
      <c r="C27" s="234" t="s">
        <v>4</v>
      </c>
      <c r="D27" s="252" t="s">
        <v>81</v>
      </c>
      <c r="E27" s="237">
        <f t="shared" si="0"/>
        <v>0.55648623913519935</v>
      </c>
      <c r="F27" s="238">
        <v>0.55648623913519935</v>
      </c>
      <c r="G27" s="238">
        <v>0.44962160539988683</v>
      </c>
      <c r="H27" s="238">
        <v>0.39569745890852864</v>
      </c>
      <c r="I27" s="238">
        <v>0.36088187532778121</v>
      </c>
      <c r="J27" s="238">
        <v>0.35086173448187574</v>
      </c>
      <c r="K27" s="238">
        <v>0.34299631422862892</v>
      </c>
      <c r="L27" s="238">
        <v>0.32843308055729753</v>
      </c>
      <c r="M27" s="238">
        <v>0.31855297937250654</v>
      </c>
      <c r="N27" s="238">
        <v>0.28458912769830153</v>
      </c>
      <c r="O27" s="239">
        <v>0.24061166594279484</v>
      </c>
    </row>
    <row r="28" spans="1:15" ht="15.75" x14ac:dyDescent="0.25">
      <c r="A28" s="29" t="s">
        <v>86</v>
      </c>
      <c r="B28" s="17" t="s">
        <v>96</v>
      </c>
      <c r="C28" s="235" t="s">
        <v>13</v>
      </c>
      <c r="D28" s="253" t="s">
        <v>81</v>
      </c>
      <c r="E28" s="240">
        <f t="shared" si="0"/>
        <v>0.55648623913519935</v>
      </c>
      <c r="F28" s="241">
        <v>0.55648623913519935</v>
      </c>
      <c r="G28" s="241">
        <v>0.44962160539988683</v>
      </c>
      <c r="H28" s="241">
        <v>0.39569745890852864</v>
      </c>
      <c r="I28" s="241">
        <v>0.36088187532778121</v>
      </c>
      <c r="J28" s="241">
        <v>0.35086173448187574</v>
      </c>
      <c r="K28" s="241">
        <v>0.34299631422862892</v>
      </c>
      <c r="L28" s="241">
        <v>0.32843308055729753</v>
      </c>
      <c r="M28" s="241">
        <v>0.31855297937250654</v>
      </c>
      <c r="N28" s="241">
        <v>0.28458912769830153</v>
      </c>
      <c r="O28" s="242">
        <v>0.24061166594279484</v>
      </c>
    </row>
    <row r="29" spans="1:15" ht="15.75" x14ac:dyDescent="0.25">
      <c r="A29" s="29" t="s">
        <v>86</v>
      </c>
      <c r="B29" s="17" t="s">
        <v>96</v>
      </c>
      <c r="C29" s="235" t="s">
        <v>14</v>
      </c>
      <c r="D29" s="253" t="s">
        <v>81</v>
      </c>
      <c r="E29" s="240">
        <f t="shared" si="0"/>
        <v>0.55648623913519935</v>
      </c>
      <c r="F29" s="241">
        <v>0.55648623913519935</v>
      </c>
      <c r="G29" s="241">
        <v>0.44962160539988683</v>
      </c>
      <c r="H29" s="241">
        <v>0.39569745890852864</v>
      </c>
      <c r="I29" s="241">
        <v>0.36088187532778121</v>
      </c>
      <c r="J29" s="241">
        <v>0.35086173448187574</v>
      </c>
      <c r="K29" s="241">
        <v>0.34299631422862892</v>
      </c>
      <c r="L29" s="241">
        <v>0.32843308055729753</v>
      </c>
      <c r="M29" s="241">
        <v>0.31855297937250654</v>
      </c>
      <c r="N29" s="241">
        <v>0.28458912769830153</v>
      </c>
      <c r="O29" s="242">
        <v>0.24061166594279484</v>
      </c>
    </row>
    <row r="30" spans="1:15" ht="15.75" x14ac:dyDescent="0.25">
      <c r="A30" s="29" t="s">
        <v>86</v>
      </c>
      <c r="B30" s="17" t="s">
        <v>96</v>
      </c>
      <c r="C30" s="235" t="s">
        <v>15</v>
      </c>
      <c r="D30" s="253" t="s">
        <v>81</v>
      </c>
      <c r="E30" s="240">
        <f t="shared" si="0"/>
        <v>0.55648623913519935</v>
      </c>
      <c r="F30" s="241">
        <v>0.55648623913519935</v>
      </c>
      <c r="G30" s="241">
        <v>0.44962160539988683</v>
      </c>
      <c r="H30" s="241">
        <v>0.39569745890852864</v>
      </c>
      <c r="I30" s="241">
        <v>0.36088187532778121</v>
      </c>
      <c r="J30" s="241">
        <v>0.35086173448187574</v>
      </c>
      <c r="K30" s="241">
        <v>0.34299631422862892</v>
      </c>
      <c r="L30" s="241">
        <v>0.32843308055729753</v>
      </c>
      <c r="M30" s="241">
        <v>0.31855297937250654</v>
      </c>
      <c r="N30" s="241">
        <v>0.28458912769830153</v>
      </c>
      <c r="O30" s="242">
        <v>0.24061166594279484</v>
      </c>
    </row>
    <row r="31" spans="1:15" ht="16.5" thickBot="1" x14ac:dyDescent="0.3">
      <c r="A31" s="27" t="s">
        <v>86</v>
      </c>
      <c r="B31" s="59" t="s">
        <v>96</v>
      </c>
      <c r="C31" s="236" t="s">
        <v>16</v>
      </c>
      <c r="D31" s="254" t="s">
        <v>81</v>
      </c>
      <c r="E31" s="246">
        <f t="shared" si="0"/>
        <v>0.55648623913519935</v>
      </c>
      <c r="F31" s="247">
        <v>0.55648623913519935</v>
      </c>
      <c r="G31" s="247">
        <v>0.44962160539988683</v>
      </c>
      <c r="H31" s="247">
        <v>0.39569745890852864</v>
      </c>
      <c r="I31" s="247">
        <v>0.36088187532778121</v>
      </c>
      <c r="J31" s="247">
        <v>0.35086173448187574</v>
      </c>
      <c r="K31" s="247">
        <v>0.34299631422862892</v>
      </c>
      <c r="L31" s="247">
        <v>0.32843308055729753</v>
      </c>
      <c r="M31" s="247">
        <v>0.31855297937250654</v>
      </c>
      <c r="N31" s="247">
        <v>0.28458912769830153</v>
      </c>
      <c r="O31" s="248">
        <v>0.24061166594279484</v>
      </c>
    </row>
    <row r="32" spans="1:15" ht="15.75" x14ac:dyDescent="0.25">
      <c r="A32" s="28" t="s">
        <v>87</v>
      </c>
      <c r="B32" s="56" t="s">
        <v>96</v>
      </c>
      <c r="C32" s="234" t="s">
        <v>4</v>
      </c>
      <c r="D32" s="252" t="s">
        <v>81</v>
      </c>
      <c r="E32" s="249">
        <f t="shared" si="0"/>
        <v>0.55607106746685275</v>
      </c>
      <c r="F32" s="250">
        <v>0.55607106746685275</v>
      </c>
      <c r="G32" s="250">
        <v>0.56938819785085204</v>
      </c>
      <c r="H32" s="250">
        <v>0.59007194628036275</v>
      </c>
      <c r="I32" s="250">
        <v>0.60536363941492777</v>
      </c>
      <c r="J32" s="250">
        <v>0.61078247059026081</v>
      </c>
      <c r="K32" s="250">
        <v>0.62031179580975149</v>
      </c>
      <c r="L32" s="250">
        <v>0.63262548336272684</v>
      </c>
      <c r="M32" s="250">
        <v>0.64138369844435172</v>
      </c>
      <c r="N32" s="250">
        <v>0.6516075004718247</v>
      </c>
      <c r="O32" s="251">
        <v>0.66023364301308252</v>
      </c>
    </row>
    <row r="33" spans="1:15" ht="15.75" x14ac:dyDescent="0.25">
      <c r="A33" s="29" t="s">
        <v>87</v>
      </c>
      <c r="B33" s="17" t="s">
        <v>96</v>
      </c>
      <c r="C33" s="235" t="s">
        <v>13</v>
      </c>
      <c r="D33" s="253" t="s">
        <v>81</v>
      </c>
      <c r="E33" s="240">
        <f t="shared" si="0"/>
        <v>0.55607106746685275</v>
      </c>
      <c r="F33" s="241">
        <v>0.55607106746685275</v>
      </c>
      <c r="G33" s="241">
        <v>0.56938819785085204</v>
      </c>
      <c r="H33" s="241">
        <v>0.59007194628036275</v>
      </c>
      <c r="I33" s="241">
        <v>0.60536363941492777</v>
      </c>
      <c r="J33" s="241">
        <v>0.61078247059026081</v>
      </c>
      <c r="K33" s="241">
        <v>0.62031179580975149</v>
      </c>
      <c r="L33" s="241">
        <v>0.63262548336272684</v>
      </c>
      <c r="M33" s="241">
        <v>0.64138369844435172</v>
      </c>
      <c r="N33" s="241">
        <v>0.6516075004718247</v>
      </c>
      <c r="O33" s="242">
        <v>0.66023364301308252</v>
      </c>
    </row>
    <row r="34" spans="1:15" ht="15.75" x14ac:dyDescent="0.25">
      <c r="A34" s="29" t="s">
        <v>87</v>
      </c>
      <c r="B34" s="17" t="s">
        <v>96</v>
      </c>
      <c r="C34" s="235" t="s">
        <v>14</v>
      </c>
      <c r="D34" s="253" t="s">
        <v>81</v>
      </c>
      <c r="E34" s="240">
        <f t="shared" si="0"/>
        <v>0.55607106746685275</v>
      </c>
      <c r="F34" s="241">
        <v>0.55607106746685275</v>
      </c>
      <c r="G34" s="241">
        <v>0.56938819785085204</v>
      </c>
      <c r="H34" s="241">
        <v>0.59007194628036275</v>
      </c>
      <c r="I34" s="241">
        <v>0.60536363941492777</v>
      </c>
      <c r="J34" s="241">
        <v>0.61078247059026081</v>
      </c>
      <c r="K34" s="241">
        <v>0.62031179580975149</v>
      </c>
      <c r="L34" s="241">
        <v>0.63262548336272684</v>
      </c>
      <c r="M34" s="241">
        <v>0.64138369844435172</v>
      </c>
      <c r="N34" s="241">
        <v>0.6516075004718247</v>
      </c>
      <c r="O34" s="242">
        <v>0.66023364301308252</v>
      </c>
    </row>
    <row r="35" spans="1:15" ht="15.75" x14ac:dyDescent="0.25">
      <c r="A35" s="29" t="s">
        <v>87</v>
      </c>
      <c r="B35" s="17" t="s">
        <v>96</v>
      </c>
      <c r="C35" s="235" t="s">
        <v>15</v>
      </c>
      <c r="D35" s="253" t="s">
        <v>81</v>
      </c>
      <c r="E35" s="240">
        <f t="shared" si="0"/>
        <v>0.55607106746685275</v>
      </c>
      <c r="F35" s="241">
        <v>0.55607106746685275</v>
      </c>
      <c r="G35" s="241">
        <v>0.56938819785085204</v>
      </c>
      <c r="H35" s="241">
        <v>0.59007194628036275</v>
      </c>
      <c r="I35" s="241">
        <v>0.60536363941492777</v>
      </c>
      <c r="J35" s="241">
        <v>0.61078247059026081</v>
      </c>
      <c r="K35" s="241">
        <v>0.62031179580975149</v>
      </c>
      <c r="L35" s="241">
        <v>0.63262548336272684</v>
      </c>
      <c r="M35" s="241">
        <v>0.64138369844435172</v>
      </c>
      <c r="N35" s="241">
        <v>0.6516075004718247</v>
      </c>
      <c r="O35" s="242">
        <v>0.66023364301308252</v>
      </c>
    </row>
    <row r="36" spans="1:15" ht="16.5" thickBot="1" x14ac:dyDescent="0.3">
      <c r="A36" s="27" t="s">
        <v>87</v>
      </c>
      <c r="B36" s="59" t="s">
        <v>96</v>
      </c>
      <c r="C36" s="236" t="s">
        <v>16</v>
      </c>
      <c r="D36" s="254" t="s">
        <v>81</v>
      </c>
      <c r="E36" s="243">
        <f t="shared" si="0"/>
        <v>0.55607106746685275</v>
      </c>
      <c r="F36" s="244">
        <v>0.55607106746685275</v>
      </c>
      <c r="G36" s="244">
        <v>0.56938819785085204</v>
      </c>
      <c r="H36" s="244">
        <v>0.59007194628036275</v>
      </c>
      <c r="I36" s="244">
        <v>0.60536363941492777</v>
      </c>
      <c r="J36" s="244">
        <v>0.61078247059026081</v>
      </c>
      <c r="K36" s="244">
        <v>0.62031179580975149</v>
      </c>
      <c r="L36" s="244">
        <v>0.63262548336272684</v>
      </c>
      <c r="M36" s="244">
        <v>0.64138369844435172</v>
      </c>
      <c r="N36" s="244">
        <v>0.6516075004718247</v>
      </c>
      <c r="O36" s="245">
        <v>0.66023364301308252</v>
      </c>
    </row>
    <row r="37" spans="1:15" ht="15.75" x14ac:dyDescent="0.25">
      <c r="A37" s="28" t="s">
        <v>88</v>
      </c>
      <c r="B37" s="56" t="s">
        <v>99</v>
      </c>
      <c r="C37" s="234" t="s">
        <v>4</v>
      </c>
      <c r="D37" s="252" t="s">
        <v>81</v>
      </c>
      <c r="E37" s="237">
        <f t="shared" si="0"/>
        <v>0.53590376397179462</v>
      </c>
      <c r="F37" s="238">
        <v>0.53590376397179462</v>
      </c>
      <c r="G37" s="238">
        <v>0.47789274755119637</v>
      </c>
      <c r="H37" s="238">
        <v>0.14562050246283884</v>
      </c>
      <c r="I37" s="238">
        <v>1.7637336388472064E-2</v>
      </c>
      <c r="J37" s="238">
        <v>-2.1365332586088807E-2</v>
      </c>
      <c r="K37" s="238">
        <v>-3.6535896968736367E-2</v>
      </c>
      <c r="L37" s="238">
        <v>-4.4912653274544356E-2</v>
      </c>
      <c r="M37" s="238">
        <v>-5.3360090720545116E-2</v>
      </c>
      <c r="N37" s="238">
        <v>-6.4023609570453693E-2</v>
      </c>
      <c r="O37" s="239">
        <v>-9.5601316162823177E-2</v>
      </c>
    </row>
    <row r="38" spans="1:15" ht="15.75" x14ac:dyDescent="0.25">
      <c r="A38" s="29" t="s">
        <v>88</v>
      </c>
      <c r="B38" s="17" t="s">
        <v>99</v>
      </c>
      <c r="C38" s="235" t="s">
        <v>13</v>
      </c>
      <c r="D38" s="253" t="s">
        <v>81</v>
      </c>
      <c r="E38" s="240">
        <f t="shared" si="0"/>
        <v>0.53590376397179462</v>
      </c>
      <c r="F38" s="241">
        <v>0.53590376397179462</v>
      </c>
      <c r="G38" s="241">
        <v>0.47789274755119637</v>
      </c>
      <c r="H38" s="241">
        <v>0.14562050246283884</v>
      </c>
      <c r="I38" s="241">
        <v>1.7637336388472064E-2</v>
      </c>
      <c r="J38" s="241">
        <v>-2.1365332586088807E-2</v>
      </c>
      <c r="K38" s="241">
        <v>-3.6535896968736367E-2</v>
      </c>
      <c r="L38" s="241">
        <v>-4.4912653274544356E-2</v>
      </c>
      <c r="M38" s="241">
        <v>-5.3360090720545116E-2</v>
      </c>
      <c r="N38" s="241">
        <v>-6.4023609570453693E-2</v>
      </c>
      <c r="O38" s="242">
        <v>-9.5601316162823177E-2</v>
      </c>
    </row>
    <row r="39" spans="1:15" ht="15.75" x14ac:dyDescent="0.25">
      <c r="A39" s="29" t="s">
        <v>88</v>
      </c>
      <c r="B39" s="17" t="s">
        <v>99</v>
      </c>
      <c r="C39" s="235" t="s">
        <v>14</v>
      </c>
      <c r="D39" s="253" t="s">
        <v>81</v>
      </c>
      <c r="E39" s="240">
        <f t="shared" si="0"/>
        <v>0.53590376397179462</v>
      </c>
      <c r="F39" s="241">
        <v>0.53590376397179462</v>
      </c>
      <c r="G39" s="241">
        <v>0.47789274755119637</v>
      </c>
      <c r="H39" s="241">
        <v>0.14562050246283884</v>
      </c>
      <c r="I39" s="241">
        <v>1.7637336388472064E-2</v>
      </c>
      <c r="J39" s="241">
        <v>-2.1365332586088807E-2</v>
      </c>
      <c r="K39" s="241">
        <v>-3.6535896968736367E-2</v>
      </c>
      <c r="L39" s="241">
        <v>-4.4912653274544356E-2</v>
      </c>
      <c r="M39" s="241">
        <v>-5.3360090720545116E-2</v>
      </c>
      <c r="N39" s="241">
        <v>-6.4023609570453693E-2</v>
      </c>
      <c r="O39" s="242">
        <v>-9.5601316162823177E-2</v>
      </c>
    </row>
    <row r="40" spans="1:15" ht="15.75" x14ac:dyDescent="0.25">
      <c r="A40" s="29" t="s">
        <v>88</v>
      </c>
      <c r="B40" s="17" t="s">
        <v>99</v>
      </c>
      <c r="C40" s="235" t="s">
        <v>15</v>
      </c>
      <c r="D40" s="253" t="s">
        <v>81</v>
      </c>
      <c r="E40" s="240">
        <f t="shared" si="0"/>
        <v>0.53590376397179462</v>
      </c>
      <c r="F40" s="241">
        <v>0.53590376397179462</v>
      </c>
      <c r="G40" s="241">
        <v>0.47789274755119637</v>
      </c>
      <c r="H40" s="241">
        <v>0.14562050246283884</v>
      </c>
      <c r="I40" s="241">
        <v>1.7637336388472064E-2</v>
      </c>
      <c r="J40" s="241">
        <v>-2.1365332586088807E-2</v>
      </c>
      <c r="K40" s="241">
        <v>-3.6535896968736367E-2</v>
      </c>
      <c r="L40" s="241">
        <v>-4.4912653274544356E-2</v>
      </c>
      <c r="M40" s="241">
        <v>-5.3360090720545116E-2</v>
      </c>
      <c r="N40" s="241">
        <v>-6.4023609570453693E-2</v>
      </c>
      <c r="O40" s="242">
        <v>-9.5601316162823177E-2</v>
      </c>
    </row>
    <row r="41" spans="1:15" ht="16.5" thickBot="1" x14ac:dyDescent="0.3">
      <c r="A41" s="27" t="s">
        <v>88</v>
      </c>
      <c r="B41" s="59" t="s">
        <v>99</v>
      </c>
      <c r="C41" s="236" t="s">
        <v>16</v>
      </c>
      <c r="D41" s="254" t="s">
        <v>81</v>
      </c>
      <c r="E41" s="246">
        <f t="shared" si="0"/>
        <v>0.53590376397179462</v>
      </c>
      <c r="F41" s="247">
        <v>0.53590376397179462</v>
      </c>
      <c r="G41" s="247">
        <v>0.47789274755119637</v>
      </c>
      <c r="H41" s="247">
        <v>0.14562050246283884</v>
      </c>
      <c r="I41" s="247">
        <v>1.7637336388472064E-2</v>
      </c>
      <c r="J41" s="247">
        <v>-2.1365332586088807E-2</v>
      </c>
      <c r="K41" s="247">
        <v>-3.6535896968736367E-2</v>
      </c>
      <c r="L41" s="247">
        <v>-4.4912653274544356E-2</v>
      </c>
      <c r="M41" s="247">
        <v>-5.3360090720545116E-2</v>
      </c>
      <c r="N41" s="247">
        <v>-6.4023609570453693E-2</v>
      </c>
      <c r="O41" s="248">
        <v>-9.5601316162823177E-2</v>
      </c>
    </row>
    <row r="42" spans="1:15" ht="15.75" x14ac:dyDescent="0.25">
      <c r="A42" s="28" t="s">
        <v>88</v>
      </c>
      <c r="B42" s="56" t="s">
        <v>96</v>
      </c>
      <c r="C42" s="234" t="s">
        <v>4</v>
      </c>
      <c r="D42" s="252" t="s">
        <v>81</v>
      </c>
      <c r="E42" s="249">
        <f t="shared" si="0"/>
        <v>0.53590376306414356</v>
      </c>
      <c r="F42" s="250">
        <v>0.53590376306414356</v>
      </c>
      <c r="G42" s="250">
        <v>0.49432714639909991</v>
      </c>
      <c r="H42" s="250">
        <v>0.45094894568984512</v>
      </c>
      <c r="I42" s="250">
        <v>0.39746622678470522</v>
      </c>
      <c r="J42" s="250">
        <v>0.35313050080708469</v>
      </c>
      <c r="K42" s="250">
        <v>0.31766380558482432</v>
      </c>
      <c r="L42" s="250">
        <v>0.28828173956536934</v>
      </c>
      <c r="M42" s="250">
        <v>0.22882464821358781</v>
      </c>
      <c r="N42" s="250">
        <v>0.18901903465366462</v>
      </c>
      <c r="O42" s="251">
        <v>0.1611191093364378</v>
      </c>
    </row>
    <row r="43" spans="1:15" ht="15.75" x14ac:dyDescent="0.25">
      <c r="A43" s="29" t="s">
        <v>88</v>
      </c>
      <c r="B43" s="17" t="s">
        <v>96</v>
      </c>
      <c r="C43" s="235" t="s">
        <v>13</v>
      </c>
      <c r="D43" s="253" t="s">
        <v>81</v>
      </c>
      <c r="E43" s="240">
        <f t="shared" si="0"/>
        <v>0.53590376306414356</v>
      </c>
      <c r="F43" s="241">
        <v>0.53590376306414356</v>
      </c>
      <c r="G43" s="241">
        <v>0.49432714639909991</v>
      </c>
      <c r="H43" s="241">
        <v>0.45094894568984512</v>
      </c>
      <c r="I43" s="241">
        <v>0.39746622678470522</v>
      </c>
      <c r="J43" s="241">
        <v>0.35313050080708469</v>
      </c>
      <c r="K43" s="241">
        <v>0.31766380558482432</v>
      </c>
      <c r="L43" s="241">
        <v>0.28828173956536934</v>
      </c>
      <c r="M43" s="241">
        <v>0.22882464821358781</v>
      </c>
      <c r="N43" s="241">
        <v>0.18901903465366462</v>
      </c>
      <c r="O43" s="242">
        <v>0.1611191093364378</v>
      </c>
    </row>
    <row r="44" spans="1:15" ht="15.75" x14ac:dyDescent="0.25">
      <c r="A44" s="29" t="s">
        <v>88</v>
      </c>
      <c r="B44" s="17" t="s">
        <v>96</v>
      </c>
      <c r="C44" s="235" t="s">
        <v>14</v>
      </c>
      <c r="D44" s="253" t="s">
        <v>81</v>
      </c>
      <c r="E44" s="240">
        <f t="shared" si="0"/>
        <v>0.53590376306414356</v>
      </c>
      <c r="F44" s="241">
        <v>0.53590376306414356</v>
      </c>
      <c r="G44" s="241">
        <v>0.49432714639909991</v>
      </c>
      <c r="H44" s="241">
        <v>0.45094894568984512</v>
      </c>
      <c r="I44" s="241">
        <v>0.39746622678470522</v>
      </c>
      <c r="J44" s="241">
        <v>0.35313050080708469</v>
      </c>
      <c r="K44" s="241">
        <v>0.31766380558482432</v>
      </c>
      <c r="L44" s="241">
        <v>0.28828173956536934</v>
      </c>
      <c r="M44" s="241">
        <v>0.22882464821358781</v>
      </c>
      <c r="N44" s="241">
        <v>0.18901903465366462</v>
      </c>
      <c r="O44" s="242">
        <v>0.1611191093364378</v>
      </c>
    </row>
    <row r="45" spans="1:15" ht="15.75" x14ac:dyDescent="0.25">
      <c r="A45" s="29" t="s">
        <v>88</v>
      </c>
      <c r="B45" s="17" t="s">
        <v>96</v>
      </c>
      <c r="C45" s="235" t="s">
        <v>15</v>
      </c>
      <c r="D45" s="253" t="s">
        <v>81</v>
      </c>
      <c r="E45" s="240">
        <f t="shared" si="0"/>
        <v>0.53590376306414356</v>
      </c>
      <c r="F45" s="241">
        <v>0.53590376306414356</v>
      </c>
      <c r="G45" s="241">
        <v>0.49432714639909991</v>
      </c>
      <c r="H45" s="241">
        <v>0.45094894568984512</v>
      </c>
      <c r="I45" s="241">
        <v>0.39746622678470522</v>
      </c>
      <c r="J45" s="241">
        <v>0.35313050080708469</v>
      </c>
      <c r="K45" s="241">
        <v>0.31766380558482432</v>
      </c>
      <c r="L45" s="241">
        <v>0.28828173956536934</v>
      </c>
      <c r="M45" s="241">
        <v>0.22882464821358781</v>
      </c>
      <c r="N45" s="241">
        <v>0.18901903465366462</v>
      </c>
      <c r="O45" s="242">
        <v>0.1611191093364378</v>
      </c>
    </row>
    <row r="46" spans="1:15" ht="16.5" thickBot="1" x14ac:dyDescent="0.3">
      <c r="A46" s="27" t="s">
        <v>88</v>
      </c>
      <c r="B46" s="59" t="s">
        <v>96</v>
      </c>
      <c r="C46" s="236" t="s">
        <v>16</v>
      </c>
      <c r="D46" s="254" t="s">
        <v>81</v>
      </c>
      <c r="E46" s="243">
        <f t="shared" si="0"/>
        <v>0.53590376306414356</v>
      </c>
      <c r="F46" s="244">
        <v>0.53590376306414356</v>
      </c>
      <c r="G46" s="244">
        <v>0.49432714639909991</v>
      </c>
      <c r="H46" s="244">
        <v>0.45094894568984512</v>
      </c>
      <c r="I46" s="244">
        <v>0.39746622678470522</v>
      </c>
      <c r="J46" s="244">
        <v>0.35313050080708469</v>
      </c>
      <c r="K46" s="244">
        <v>0.31766380558482432</v>
      </c>
      <c r="L46" s="244">
        <v>0.28828173956536934</v>
      </c>
      <c r="M46" s="244">
        <v>0.22882464821358781</v>
      </c>
      <c r="N46" s="244">
        <v>0.18901903465366462</v>
      </c>
      <c r="O46" s="245">
        <v>0.1611191093364378</v>
      </c>
    </row>
    <row r="47" spans="1:15" ht="15.75" x14ac:dyDescent="0.25">
      <c r="A47" s="28" t="s">
        <v>89</v>
      </c>
      <c r="B47" s="56" t="s">
        <v>98</v>
      </c>
      <c r="C47" s="234" t="s">
        <v>4</v>
      </c>
      <c r="D47" s="252" t="s">
        <v>81</v>
      </c>
      <c r="E47" s="237">
        <f t="shared" si="0"/>
        <v>0.54264004874134164</v>
      </c>
      <c r="F47" s="238">
        <v>0.54264004874134164</v>
      </c>
      <c r="G47" s="238">
        <v>0.46105953193140414</v>
      </c>
      <c r="H47" s="238">
        <v>0.28659449081115629</v>
      </c>
      <c r="I47" s="238">
        <v>4.3946367655401587E-2</v>
      </c>
      <c r="J47" s="238">
        <v>-2.0870564495090158E-2</v>
      </c>
      <c r="K47" s="238">
        <v>-2.7784283114566384E-2</v>
      </c>
      <c r="L47" s="238">
        <v>-2.8674980871411977E-2</v>
      </c>
      <c r="M47" s="238">
        <v>-2.8929129639601706E-2</v>
      </c>
      <c r="N47" s="238">
        <v>-2.6863288640247361E-2</v>
      </c>
      <c r="O47" s="239">
        <v>-2.4434283409114251E-2</v>
      </c>
    </row>
    <row r="48" spans="1:15" ht="15.75" x14ac:dyDescent="0.25">
      <c r="A48" s="29" t="s">
        <v>89</v>
      </c>
      <c r="B48" s="17" t="s">
        <v>98</v>
      </c>
      <c r="C48" s="235" t="s">
        <v>13</v>
      </c>
      <c r="D48" s="253" t="s">
        <v>81</v>
      </c>
      <c r="E48" s="240">
        <f t="shared" si="0"/>
        <v>0.54264004874134164</v>
      </c>
      <c r="F48" s="241">
        <v>0.54264004874134164</v>
      </c>
      <c r="G48" s="241">
        <v>0.46105953193140414</v>
      </c>
      <c r="H48" s="241">
        <v>0.28659449081115629</v>
      </c>
      <c r="I48" s="241">
        <v>4.3946367655401587E-2</v>
      </c>
      <c r="J48" s="241">
        <v>-2.0870564495090158E-2</v>
      </c>
      <c r="K48" s="241">
        <v>-2.7784283114566384E-2</v>
      </c>
      <c r="L48" s="241">
        <v>-2.8674980871411977E-2</v>
      </c>
      <c r="M48" s="241">
        <v>-2.8929129639601706E-2</v>
      </c>
      <c r="N48" s="241">
        <v>-2.6863288640247361E-2</v>
      </c>
      <c r="O48" s="242">
        <v>-2.4434283409114251E-2</v>
      </c>
    </row>
    <row r="49" spans="1:15" ht="15.75" x14ac:dyDescent="0.25">
      <c r="A49" s="29" t="s">
        <v>89</v>
      </c>
      <c r="B49" s="17" t="s">
        <v>98</v>
      </c>
      <c r="C49" s="235" t="s">
        <v>14</v>
      </c>
      <c r="D49" s="253" t="s">
        <v>81</v>
      </c>
      <c r="E49" s="240">
        <f t="shared" si="0"/>
        <v>0.54264004874134164</v>
      </c>
      <c r="F49" s="241">
        <v>0.54264004874134164</v>
      </c>
      <c r="G49" s="241">
        <v>0.46105953193140414</v>
      </c>
      <c r="H49" s="241">
        <v>0.28659449081115629</v>
      </c>
      <c r="I49" s="241">
        <v>4.3946367655401587E-2</v>
      </c>
      <c r="J49" s="241">
        <v>-2.0870564495090158E-2</v>
      </c>
      <c r="K49" s="241">
        <v>-2.7784283114566384E-2</v>
      </c>
      <c r="L49" s="241">
        <v>-2.8674980871411977E-2</v>
      </c>
      <c r="M49" s="241">
        <v>-2.8929129639601706E-2</v>
      </c>
      <c r="N49" s="241">
        <v>-2.6863288640247361E-2</v>
      </c>
      <c r="O49" s="242">
        <v>-2.4434283409114251E-2</v>
      </c>
    </row>
    <row r="50" spans="1:15" ht="15.75" x14ac:dyDescent="0.25">
      <c r="A50" s="29" t="s">
        <v>89</v>
      </c>
      <c r="B50" s="17" t="s">
        <v>98</v>
      </c>
      <c r="C50" s="235" t="s">
        <v>15</v>
      </c>
      <c r="D50" s="253" t="s">
        <v>81</v>
      </c>
      <c r="E50" s="240">
        <f t="shared" si="0"/>
        <v>0.54264004874134164</v>
      </c>
      <c r="F50" s="241">
        <v>0.54264004874134164</v>
      </c>
      <c r="G50" s="241">
        <v>0.46105953193140414</v>
      </c>
      <c r="H50" s="241">
        <v>0.28659449081115629</v>
      </c>
      <c r="I50" s="241">
        <v>4.3946367655401587E-2</v>
      </c>
      <c r="J50" s="241">
        <v>-2.0870564495090158E-2</v>
      </c>
      <c r="K50" s="241">
        <v>-2.7784283114566384E-2</v>
      </c>
      <c r="L50" s="241">
        <v>-2.8674980871411977E-2</v>
      </c>
      <c r="M50" s="241">
        <v>-2.8929129639601706E-2</v>
      </c>
      <c r="N50" s="241">
        <v>-2.6863288640247361E-2</v>
      </c>
      <c r="O50" s="242">
        <v>-2.4434283409114251E-2</v>
      </c>
    </row>
    <row r="51" spans="1:15" ht="16.5" thickBot="1" x14ac:dyDescent="0.3">
      <c r="A51" s="27" t="s">
        <v>89</v>
      </c>
      <c r="B51" s="59" t="s">
        <v>98</v>
      </c>
      <c r="C51" s="236" t="s">
        <v>16</v>
      </c>
      <c r="D51" s="254" t="s">
        <v>81</v>
      </c>
      <c r="E51" s="246">
        <f t="shared" si="0"/>
        <v>0.54264004874134164</v>
      </c>
      <c r="F51" s="247">
        <v>0.54264004874134164</v>
      </c>
      <c r="G51" s="247">
        <v>0.46105953193140414</v>
      </c>
      <c r="H51" s="247">
        <v>0.28659449081115629</v>
      </c>
      <c r="I51" s="247">
        <v>4.3946367655401587E-2</v>
      </c>
      <c r="J51" s="247">
        <v>-2.0870564495090158E-2</v>
      </c>
      <c r="K51" s="247">
        <v>-2.7784283114566384E-2</v>
      </c>
      <c r="L51" s="247">
        <v>-2.8674980871411977E-2</v>
      </c>
      <c r="M51" s="247">
        <v>-2.8929129639601706E-2</v>
      </c>
      <c r="N51" s="247">
        <v>-2.6863288640247361E-2</v>
      </c>
      <c r="O51" s="248">
        <v>-2.4434283409114251E-2</v>
      </c>
    </row>
    <row r="52" spans="1:15" ht="15.75" x14ac:dyDescent="0.25">
      <c r="A52" s="28" t="s">
        <v>89</v>
      </c>
      <c r="B52" s="56" t="s">
        <v>99</v>
      </c>
      <c r="C52" s="234" t="s">
        <v>4</v>
      </c>
      <c r="D52" s="252" t="s">
        <v>81</v>
      </c>
      <c r="E52" s="237">
        <f t="shared" si="0"/>
        <v>0.59167093802587278</v>
      </c>
      <c r="F52" s="238">
        <v>0.59167093802587278</v>
      </c>
      <c r="G52" s="238">
        <v>0.55239816751297177</v>
      </c>
      <c r="H52" s="238">
        <v>0.41447783760604984</v>
      </c>
      <c r="I52" s="238">
        <v>0.24254291764174588</v>
      </c>
      <c r="J52" s="238">
        <v>0.10608154559428644</v>
      </c>
      <c r="K52" s="238">
        <v>4.3465244697277984E-3</v>
      </c>
      <c r="L52" s="238">
        <v>-5.9494577708074765E-2</v>
      </c>
      <c r="M52" s="238">
        <v>-0.13526738635967073</v>
      </c>
      <c r="N52" s="238">
        <v>-0.2023083651887799</v>
      </c>
      <c r="O52" s="239">
        <v>-0.17234369263927157</v>
      </c>
    </row>
    <row r="53" spans="1:15" ht="15.75" x14ac:dyDescent="0.25">
      <c r="A53" s="29" t="s">
        <v>89</v>
      </c>
      <c r="B53" s="17" t="s">
        <v>99</v>
      </c>
      <c r="C53" s="235" t="s">
        <v>13</v>
      </c>
      <c r="D53" s="253" t="s">
        <v>81</v>
      </c>
      <c r="E53" s="240">
        <f t="shared" si="0"/>
        <v>0.59167093802587278</v>
      </c>
      <c r="F53" s="241">
        <v>0.59167093802587278</v>
      </c>
      <c r="G53" s="241">
        <v>0.55239816751297177</v>
      </c>
      <c r="H53" s="241">
        <v>0.41447783760604984</v>
      </c>
      <c r="I53" s="241">
        <v>0.24254291764174588</v>
      </c>
      <c r="J53" s="241">
        <v>0.10608154559428644</v>
      </c>
      <c r="K53" s="241">
        <v>4.3465244697277984E-3</v>
      </c>
      <c r="L53" s="241">
        <v>-5.9494577708074765E-2</v>
      </c>
      <c r="M53" s="241">
        <v>-0.13526738635967073</v>
      </c>
      <c r="N53" s="241">
        <v>-0.2023083651887799</v>
      </c>
      <c r="O53" s="242">
        <v>-0.17234369263927157</v>
      </c>
    </row>
    <row r="54" spans="1:15" ht="15.75" x14ac:dyDescent="0.25">
      <c r="A54" s="29" t="s">
        <v>89</v>
      </c>
      <c r="B54" s="17" t="s">
        <v>99</v>
      </c>
      <c r="C54" s="235" t="s">
        <v>14</v>
      </c>
      <c r="D54" s="253" t="s">
        <v>81</v>
      </c>
      <c r="E54" s="240">
        <f t="shared" si="0"/>
        <v>0.59167093802587278</v>
      </c>
      <c r="F54" s="241">
        <v>0.59167093802587278</v>
      </c>
      <c r="G54" s="241">
        <v>0.55239816751297177</v>
      </c>
      <c r="H54" s="241">
        <v>0.41447783760604984</v>
      </c>
      <c r="I54" s="241">
        <v>0.24254291764174588</v>
      </c>
      <c r="J54" s="241">
        <v>0.10608154559428644</v>
      </c>
      <c r="K54" s="241">
        <v>4.3465244697277984E-3</v>
      </c>
      <c r="L54" s="241">
        <v>-5.9494577708074765E-2</v>
      </c>
      <c r="M54" s="241">
        <v>-0.13526738635967073</v>
      </c>
      <c r="N54" s="241">
        <v>-0.2023083651887799</v>
      </c>
      <c r="O54" s="242">
        <v>-0.17234369263927157</v>
      </c>
    </row>
    <row r="55" spans="1:15" ht="15.75" x14ac:dyDescent="0.25">
      <c r="A55" s="29" t="s">
        <v>89</v>
      </c>
      <c r="B55" s="17" t="s">
        <v>99</v>
      </c>
      <c r="C55" s="235" t="s">
        <v>15</v>
      </c>
      <c r="D55" s="253" t="s">
        <v>81</v>
      </c>
      <c r="E55" s="240">
        <f t="shared" si="0"/>
        <v>0.59167093802587278</v>
      </c>
      <c r="F55" s="241">
        <v>0.59167093802587278</v>
      </c>
      <c r="G55" s="241">
        <v>0.55239816751297177</v>
      </c>
      <c r="H55" s="241">
        <v>0.41447783760604984</v>
      </c>
      <c r="I55" s="241">
        <v>0.24254291764174588</v>
      </c>
      <c r="J55" s="241">
        <v>0.10608154559428644</v>
      </c>
      <c r="K55" s="241">
        <v>4.3465244697277984E-3</v>
      </c>
      <c r="L55" s="241">
        <v>-5.9494577708074765E-2</v>
      </c>
      <c r="M55" s="241">
        <v>-0.13526738635967073</v>
      </c>
      <c r="N55" s="241">
        <v>-0.2023083651887799</v>
      </c>
      <c r="O55" s="242">
        <v>-0.17234369263927157</v>
      </c>
    </row>
    <row r="56" spans="1:15" ht="16.5" thickBot="1" x14ac:dyDescent="0.3">
      <c r="A56" s="27" t="s">
        <v>89</v>
      </c>
      <c r="B56" s="59" t="s">
        <v>99</v>
      </c>
      <c r="C56" s="236" t="s">
        <v>16</v>
      </c>
      <c r="D56" s="254" t="s">
        <v>81</v>
      </c>
      <c r="E56" s="246">
        <f t="shared" si="0"/>
        <v>0.59167093802587278</v>
      </c>
      <c r="F56" s="247">
        <v>0.59167093802587278</v>
      </c>
      <c r="G56" s="247">
        <v>0.55239816751297177</v>
      </c>
      <c r="H56" s="247">
        <v>0.41447783760604984</v>
      </c>
      <c r="I56" s="247">
        <v>0.24254291764174588</v>
      </c>
      <c r="J56" s="247">
        <v>0.10608154559428644</v>
      </c>
      <c r="K56" s="247">
        <v>4.3465244697277984E-3</v>
      </c>
      <c r="L56" s="247">
        <v>-5.9494577708074765E-2</v>
      </c>
      <c r="M56" s="247">
        <v>-0.13526738635967073</v>
      </c>
      <c r="N56" s="247">
        <v>-0.2023083651887799</v>
      </c>
      <c r="O56" s="248">
        <v>-0.17234369263927157</v>
      </c>
    </row>
    <row r="57" spans="1:15" ht="15.75" x14ac:dyDescent="0.25">
      <c r="A57" s="28" t="s">
        <v>89</v>
      </c>
      <c r="B57" s="56" t="s">
        <v>96</v>
      </c>
      <c r="C57" s="234" t="s">
        <v>4</v>
      </c>
      <c r="D57" s="252" t="s">
        <v>81</v>
      </c>
      <c r="E57" s="249">
        <f t="shared" si="0"/>
        <v>0.54264004874134164</v>
      </c>
      <c r="F57" s="250">
        <v>0.54264004874134164</v>
      </c>
      <c r="G57" s="250">
        <v>0.49312305114291105</v>
      </c>
      <c r="H57" s="250">
        <v>0.47896148914152065</v>
      </c>
      <c r="I57" s="250">
        <v>0.47246831893328939</v>
      </c>
      <c r="J57" s="250">
        <v>0.45686486322208741</v>
      </c>
      <c r="K57" s="250">
        <v>0.44115444167606327</v>
      </c>
      <c r="L57" s="250">
        <v>0.41647594704080287</v>
      </c>
      <c r="M57" s="250">
        <v>0.37374212655601735</v>
      </c>
      <c r="N57" s="250">
        <v>0.31408644091178517</v>
      </c>
      <c r="O57" s="251">
        <v>0.24875028051587583</v>
      </c>
    </row>
    <row r="58" spans="1:15" ht="15.75" x14ac:dyDescent="0.25">
      <c r="A58" s="29" t="s">
        <v>89</v>
      </c>
      <c r="B58" s="17" t="s">
        <v>96</v>
      </c>
      <c r="C58" s="235" t="s">
        <v>13</v>
      </c>
      <c r="D58" s="253" t="s">
        <v>81</v>
      </c>
      <c r="E58" s="240">
        <f t="shared" si="0"/>
        <v>0.54264004874134164</v>
      </c>
      <c r="F58" s="241">
        <v>0.54264004874134164</v>
      </c>
      <c r="G58" s="241">
        <v>0.49312305114291105</v>
      </c>
      <c r="H58" s="241">
        <v>0.47896148914152065</v>
      </c>
      <c r="I58" s="241">
        <v>0.47246831893328939</v>
      </c>
      <c r="J58" s="241">
        <v>0.45686486322208741</v>
      </c>
      <c r="K58" s="241">
        <v>0.44115444167606327</v>
      </c>
      <c r="L58" s="241">
        <v>0.41647594704080287</v>
      </c>
      <c r="M58" s="241">
        <v>0.37374212655601735</v>
      </c>
      <c r="N58" s="241">
        <v>0.31408644091178517</v>
      </c>
      <c r="O58" s="242">
        <v>0.24875028051587583</v>
      </c>
    </row>
    <row r="59" spans="1:15" ht="15.75" x14ac:dyDescent="0.25">
      <c r="A59" s="29" t="s">
        <v>89</v>
      </c>
      <c r="B59" s="17" t="s">
        <v>96</v>
      </c>
      <c r="C59" s="235" t="s">
        <v>14</v>
      </c>
      <c r="D59" s="253" t="s">
        <v>81</v>
      </c>
      <c r="E59" s="240">
        <f t="shared" si="0"/>
        <v>0.54264004874134164</v>
      </c>
      <c r="F59" s="241">
        <v>0.54264004874134164</v>
      </c>
      <c r="G59" s="241">
        <v>0.49312305114291105</v>
      </c>
      <c r="H59" s="241">
        <v>0.47896148914152065</v>
      </c>
      <c r="I59" s="241">
        <v>0.47246831893328939</v>
      </c>
      <c r="J59" s="241">
        <v>0.45686486322208741</v>
      </c>
      <c r="K59" s="241">
        <v>0.44115444167606327</v>
      </c>
      <c r="L59" s="241">
        <v>0.41647594704080287</v>
      </c>
      <c r="M59" s="241">
        <v>0.37374212655601735</v>
      </c>
      <c r="N59" s="241">
        <v>0.31408644091178517</v>
      </c>
      <c r="O59" s="242">
        <v>0.24875028051587583</v>
      </c>
    </row>
    <row r="60" spans="1:15" ht="15.75" x14ac:dyDescent="0.25">
      <c r="A60" s="29" t="s">
        <v>89</v>
      </c>
      <c r="B60" s="17" t="s">
        <v>96</v>
      </c>
      <c r="C60" s="235" t="s">
        <v>15</v>
      </c>
      <c r="D60" s="253" t="s">
        <v>81</v>
      </c>
      <c r="E60" s="240">
        <f t="shared" si="0"/>
        <v>0.54264004874134164</v>
      </c>
      <c r="F60" s="241">
        <v>0.54264004874134164</v>
      </c>
      <c r="G60" s="241">
        <v>0.49312305114291105</v>
      </c>
      <c r="H60" s="241">
        <v>0.47896148914152065</v>
      </c>
      <c r="I60" s="241">
        <v>0.47246831893328939</v>
      </c>
      <c r="J60" s="241">
        <v>0.45686486322208741</v>
      </c>
      <c r="K60" s="241">
        <v>0.44115444167606327</v>
      </c>
      <c r="L60" s="241">
        <v>0.41647594704080287</v>
      </c>
      <c r="M60" s="241">
        <v>0.37374212655601735</v>
      </c>
      <c r="N60" s="241">
        <v>0.31408644091178517</v>
      </c>
      <c r="O60" s="242">
        <v>0.24875028051587583</v>
      </c>
    </row>
    <row r="61" spans="1:15" ht="16.5" thickBot="1" x14ac:dyDescent="0.3">
      <c r="A61" s="27" t="s">
        <v>89</v>
      </c>
      <c r="B61" s="59" t="s">
        <v>96</v>
      </c>
      <c r="C61" s="236" t="s">
        <v>16</v>
      </c>
      <c r="D61" s="254" t="s">
        <v>81</v>
      </c>
      <c r="E61" s="246">
        <f>F61</f>
        <v>0.54264004874134164</v>
      </c>
      <c r="F61" s="247">
        <v>0.54264004874134164</v>
      </c>
      <c r="G61" s="247">
        <v>0.49312305114291105</v>
      </c>
      <c r="H61" s="247">
        <v>0.47896148914152065</v>
      </c>
      <c r="I61" s="247">
        <v>0.47246831893328939</v>
      </c>
      <c r="J61" s="247">
        <v>0.45686486322208741</v>
      </c>
      <c r="K61" s="247">
        <v>0.44115444167606327</v>
      </c>
      <c r="L61" s="247">
        <v>0.41647594704080287</v>
      </c>
      <c r="M61" s="247">
        <v>0.37374212655601735</v>
      </c>
      <c r="N61" s="247">
        <v>0.31408644091178517</v>
      </c>
      <c r="O61" s="248">
        <v>0.24875028051587583</v>
      </c>
    </row>
  </sheetData>
  <autoFilter ref="A1:D61" xr:uid="{B77395F3-34D0-4425-8794-169CAC4FD17C}"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B863-D025-4DCD-93FB-FAFDD42E3D76}">
  <sheetPr>
    <tabColor theme="9" tint="0.59999389629810485"/>
  </sheetPr>
  <dimension ref="A1:G6"/>
  <sheetViews>
    <sheetView workbookViewId="0">
      <selection activeCell="L20" sqref="L20"/>
    </sheetView>
  </sheetViews>
  <sheetFormatPr defaultRowHeight="15" x14ac:dyDescent="0.25"/>
  <cols>
    <col min="2" max="6" width="8.5703125" bestFit="1" customWidth="1"/>
  </cols>
  <sheetData>
    <row r="1" spans="1:7" x14ac:dyDescent="0.25">
      <c r="B1">
        <v>2005</v>
      </c>
      <c r="C1">
        <v>2010</v>
      </c>
      <c r="D1">
        <v>2020</v>
      </c>
      <c r="E1">
        <v>2030</v>
      </c>
      <c r="F1">
        <v>2040</v>
      </c>
      <c r="G1">
        <v>2050</v>
      </c>
    </row>
    <row r="2" spans="1:7" x14ac:dyDescent="0.25">
      <c r="A2" t="s">
        <v>85</v>
      </c>
      <c r="B2" s="2">
        <f>Data_Prod!L3*1000000</f>
        <v>31394000000</v>
      </c>
      <c r="C2" s="2">
        <f>Data_Prod!L8*1000000</f>
        <v>44708000000</v>
      </c>
      <c r="D2" s="2">
        <f>Data_Prod!L18*1000000</f>
        <v>70059000000</v>
      </c>
      <c r="E2" s="2">
        <f>Data_Prod!L28*1000000</f>
        <v>88192000000</v>
      </c>
      <c r="F2" s="2">
        <f>Data_Prod!L38*1000000</f>
        <v>94276000000</v>
      </c>
      <c r="G2" s="2">
        <f>Data_Prod!L48*1000000</f>
        <v>99097287088.277466</v>
      </c>
    </row>
    <row r="3" spans="1:7" x14ac:dyDescent="0.25">
      <c r="A3" t="s">
        <v>86</v>
      </c>
      <c r="B3" s="2">
        <f>B2</f>
        <v>31394000000</v>
      </c>
      <c r="C3" s="2">
        <f t="shared" ref="C3:G6" si="0">C2</f>
        <v>44708000000</v>
      </c>
      <c r="D3" s="2">
        <f t="shared" si="0"/>
        <v>70059000000</v>
      </c>
      <c r="E3" s="2">
        <f t="shared" si="0"/>
        <v>88192000000</v>
      </c>
      <c r="F3" s="2">
        <f t="shared" si="0"/>
        <v>94276000000</v>
      </c>
      <c r="G3" s="2">
        <f t="shared" si="0"/>
        <v>99097287088.277466</v>
      </c>
    </row>
    <row r="4" spans="1:7" x14ac:dyDescent="0.25">
      <c r="A4" t="s">
        <v>87</v>
      </c>
      <c r="B4" s="2">
        <f t="shared" ref="B4:B6" si="1">B3</f>
        <v>31394000000</v>
      </c>
      <c r="C4" s="2">
        <f t="shared" si="0"/>
        <v>44708000000</v>
      </c>
      <c r="D4" s="2">
        <f t="shared" si="0"/>
        <v>70059000000</v>
      </c>
      <c r="E4" s="2">
        <f t="shared" si="0"/>
        <v>88192000000</v>
      </c>
      <c r="F4" s="2">
        <f t="shared" si="0"/>
        <v>94276000000</v>
      </c>
      <c r="G4" s="2">
        <f t="shared" si="0"/>
        <v>99097287088.277466</v>
      </c>
    </row>
    <row r="5" spans="1:7" x14ac:dyDescent="0.25">
      <c r="A5" t="s">
        <v>88</v>
      </c>
      <c r="B5" s="2">
        <f t="shared" si="1"/>
        <v>31394000000</v>
      </c>
      <c r="C5" s="2">
        <f t="shared" si="0"/>
        <v>44708000000</v>
      </c>
      <c r="D5" s="2">
        <f t="shared" si="0"/>
        <v>70059000000</v>
      </c>
      <c r="E5" s="2">
        <f t="shared" si="0"/>
        <v>88192000000</v>
      </c>
      <c r="F5" s="2">
        <f t="shared" si="0"/>
        <v>94276000000</v>
      </c>
      <c r="G5" s="2">
        <f t="shared" si="0"/>
        <v>99097287088.277466</v>
      </c>
    </row>
    <row r="6" spans="1:7" x14ac:dyDescent="0.25">
      <c r="A6" t="s">
        <v>89</v>
      </c>
      <c r="B6" s="2">
        <f t="shared" si="1"/>
        <v>31394000000</v>
      </c>
      <c r="C6" s="2">
        <f t="shared" si="0"/>
        <v>44708000000</v>
      </c>
      <c r="D6" s="2">
        <f t="shared" si="0"/>
        <v>70059000000</v>
      </c>
      <c r="E6" s="2">
        <f t="shared" si="0"/>
        <v>88192000000</v>
      </c>
      <c r="F6" s="2">
        <f t="shared" si="0"/>
        <v>94276000000</v>
      </c>
      <c r="G6" s="2">
        <f t="shared" si="0"/>
        <v>99097287088.277466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665-F543-4ADF-9F90-393E74F9877C}">
  <sheetPr>
    <tabColor theme="9" tint="0.59999389629810485"/>
  </sheetPr>
  <dimension ref="A1:M26"/>
  <sheetViews>
    <sheetView workbookViewId="0">
      <selection activeCell="O8" sqref="O8"/>
    </sheetView>
  </sheetViews>
  <sheetFormatPr defaultRowHeight="15" x14ac:dyDescent="0.25"/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s="20" t="s">
        <v>4</v>
      </c>
      <c r="C2" s="1">
        <f>Data_Prod!X3</f>
        <v>0.35002718347244877</v>
      </c>
      <c r="D2" s="43">
        <f>Data_Prod!Y3</f>
        <v>0.47646620696283126</v>
      </c>
      <c r="E2" s="43">
        <f>Data_Prod!Z3</f>
        <v>0.64930448971678756</v>
      </c>
      <c r="F2" s="43">
        <f>Data_Prod!AA3</f>
        <v>0.64930448971678756</v>
      </c>
      <c r="G2" s="43">
        <f>Data_Prod!AB3</f>
        <v>0.64930448971678756</v>
      </c>
      <c r="H2" s="43">
        <f>Data_Prod!AC3</f>
        <v>0.64930448971678756</v>
      </c>
      <c r="I2" s="43">
        <f>Data_Prod!AD3</f>
        <v>0.64930448971678756</v>
      </c>
      <c r="J2" s="43">
        <f>Data_Prod!AE3</f>
        <v>0.64930448971678756</v>
      </c>
      <c r="K2" s="43">
        <f>Data_Prod!AF3</f>
        <v>0.64930448971678756</v>
      </c>
      <c r="L2" s="43">
        <f>Data_Prod!AG3</f>
        <v>0.64930448971678756</v>
      </c>
      <c r="M2" s="43">
        <f>Data_Prod!AH3</f>
        <v>0.64930448971678756</v>
      </c>
    </row>
    <row r="3" spans="1:13" x14ac:dyDescent="0.25">
      <c r="A3" t="s">
        <v>85</v>
      </c>
      <c r="B3" s="20" t="s">
        <v>13</v>
      </c>
      <c r="C3" s="43">
        <f>Data_Prod!X4</f>
        <v>7.6465508970545909E-2</v>
      </c>
      <c r="D3" s="43">
        <f>Data_Prod!Y4</f>
        <v>5.5380697244179621E-2</v>
      </c>
      <c r="E3" s="43">
        <f>Data_Prod!Z4</f>
        <v>1.7432185727902807E-2</v>
      </c>
      <c r="F3" s="43">
        <f>Data_Prod!AA4</f>
        <v>1.7432185727902807E-2</v>
      </c>
      <c r="G3" s="43">
        <f>Data_Prod!AB4</f>
        <v>1.7432185727902807E-2</v>
      </c>
      <c r="H3" s="43">
        <f>Data_Prod!AC4</f>
        <v>1.7432185727902807E-2</v>
      </c>
      <c r="I3" s="43">
        <f>Data_Prod!AD4</f>
        <v>1.7432185727902807E-2</v>
      </c>
      <c r="J3" s="43">
        <f>Data_Prod!AE4</f>
        <v>1.7432185727902807E-2</v>
      </c>
      <c r="K3" s="43">
        <f>Data_Prod!AF4</f>
        <v>1.7432185727902807E-2</v>
      </c>
      <c r="L3" s="43">
        <f>Data_Prod!AG4</f>
        <v>1.7432185727902807E-2</v>
      </c>
      <c r="M3" s="43">
        <f>Data_Prod!AH4</f>
        <v>1.7432185727902807E-2</v>
      </c>
    </row>
    <row r="4" spans="1:13" x14ac:dyDescent="0.25">
      <c r="A4" t="s">
        <v>85</v>
      </c>
      <c r="B4" s="20" t="s">
        <v>14</v>
      </c>
      <c r="C4" s="43">
        <f>Data_Prod!X5</f>
        <v>5.606191435607151E-2</v>
      </c>
      <c r="D4" s="43">
        <f>Data_Prod!Y5</f>
        <v>0.10730160255640182</v>
      </c>
      <c r="E4" s="43">
        <f>Data_Prod!Z5</f>
        <v>0.11788939690130378</v>
      </c>
      <c r="F4" s="43">
        <f>Data_Prod!AA5</f>
        <v>0.11788939690130378</v>
      </c>
      <c r="G4" s="43">
        <f>Data_Prod!AB5</f>
        <v>0.11788939690130378</v>
      </c>
      <c r="H4" s="43">
        <f>Data_Prod!AC5</f>
        <v>0.11788939690130378</v>
      </c>
      <c r="I4" s="43">
        <f>Data_Prod!AD5</f>
        <v>0.11788939690130378</v>
      </c>
      <c r="J4" s="43">
        <f>Data_Prod!AE5</f>
        <v>0.11788939690130378</v>
      </c>
      <c r="K4" s="43">
        <f>Data_Prod!AF5</f>
        <v>0.11788939690130378</v>
      </c>
      <c r="L4" s="43">
        <f>Data_Prod!AG5</f>
        <v>0.11788939690130378</v>
      </c>
      <c r="M4" s="43">
        <f>Data_Prod!AH5</f>
        <v>0.11788939690130378</v>
      </c>
    </row>
    <row r="5" spans="1:13" x14ac:dyDescent="0.25">
      <c r="A5" t="s">
        <v>85</v>
      </c>
      <c r="B5" s="20" t="s">
        <v>15</v>
      </c>
      <c r="C5" s="43">
        <f>Data_Prod!X6</f>
        <v>0.38331894208321343</v>
      </c>
      <c r="D5" s="43">
        <f>Data_Prod!Y6</f>
        <v>0.25866749957953916</v>
      </c>
      <c r="E5" s="43">
        <f>Data_Prod!Z6</f>
        <v>0.14821396836680292</v>
      </c>
      <c r="F5" s="43">
        <f>Data_Prod!AA6</f>
        <v>0.14821396836680292</v>
      </c>
      <c r="G5" s="43">
        <f>Data_Prod!AB6</f>
        <v>0.14821396836680292</v>
      </c>
      <c r="H5" s="43">
        <f>Data_Prod!AC6</f>
        <v>0.14821396836680292</v>
      </c>
      <c r="I5" s="43">
        <f>Data_Prod!AD6</f>
        <v>0.14821396836680292</v>
      </c>
      <c r="J5" s="43">
        <f>Data_Prod!AE6</f>
        <v>0.14821396836680292</v>
      </c>
      <c r="K5" s="43">
        <f>Data_Prod!AF6</f>
        <v>0.14821396836680292</v>
      </c>
      <c r="L5" s="43">
        <f>Data_Prod!AG6</f>
        <v>0.14821396836680292</v>
      </c>
      <c r="M5" s="43">
        <f>Data_Prod!AH6</f>
        <v>0.14821396836680292</v>
      </c>
    </row>
    <row r="6" spans="1:13" x14ac:dyDescent="0.25">
      <c r="A6" t="s">
        <v>85</v>
      </c>
      <c r="B6" s="20" t="s">
        <v>16</v>
      </c>
      <c r="C6" s="43">
        <f>Data_Prod!X7</f>
        <v>0.13412645111772042</v>
      </c>
      <c r="D6" s="43">
        <f>Data_Prod!Y7</f>
        <v>0.10218399365704812</v>
      </c>
      <c r="E6" s="43">
        <f>Data_Prod!Z7</f>
        <v>6.7159959287202933E-2</v>
      </c>
      <c r="F6" s="43">
        <f>Data_Prod!AA7</f>
        <v>6.7159959287202933E-2</v>
      </c>
      <c r="G6" s="43">
        <f>Data_Prod!AB7</f>
        <v>6.7159959287202933E-2</v>
      </c>
      <c r="H6" s="43">
        <f>Data_Prod!AC7</f>
        <v>6.7159959287202933E-2</v>
      </c>
      <c r="I6" s="43">
        <f>Data_Prod!AD7</f>
        <v>6.7159959287202933E-2</v>
      </c>
      <c r="J6" s="43">
        <f>Data_Prod!AE7</f>
        <v>6.7159959287202933E-2</v>
      </c>
      <c r="K6" s="43">
        <f>Data_Prod!AF7</f>
        <v>6.7159959287202933E-2</v>
      </c>
      <c r="L6" s="43">
        <f>Data_Prod!AG7</f>
        <v>6.7159959287202933E-2</v>
      </c>
      <c r="M6" s="43">
        <f>Data_Prod!AH7</f>
        <v>6.7159959287202933E-2</v>
      </c>
    </row>
    <row r="7" spans="1:13" x14ac:dyDescent="0.25">
      <c r="A7" t="s">
        <v>86</v>
      </c>
      <c r="B7" s="20" t="s">
        <v>4</v>
      </c>
      <c r="C7" s="1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0.64930448971678756</v>
      </c>
      <c r="G7" s="43">
        <f t="shared" si="0"/>
        <v>0.64930448971678756</v>
      </c>
      <c r="H7" s="43">
        <f t="shared" si="0"/>
        <v>0.64930448971678756</v>
      </c>
      <c r="I7" s="43">
        <f t="shared" si="0"/>
        <v>0.64930448971678756</v>
      </c>
      <c r="J7" s="43">
        <f t="shared" si="0"/>
        <v>0.64930448971678756</v>
      </c>
      <c r="K7" s="43">
        <f t="shared" si="0"/>
        <v>0.64930448971678756</v>
      </c>
      <c r="L7" s="43">
        <f t="shared" si="0"/>
        <v>0.64930448971678756</v>
      </c>
      <c r="M7" s="43">
        <f t="shared" si="0"/>
        <v>0.64930448971678756</v>
      </c>
    </row>
    <row r="8" spans="1:13" x14ac:dyDescent="0.25">
      <c r="A8" t="s">
        <v>86</v>
      </c>
      <c r="B8" s="20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1.7432185727902807E-2</v>
      </c>
      <c r="G8" s="43">
        <f t="shared" si="1"/>
        <v>1.7432185727902807E-2</v>
      </c>
      <c r="H8" s="43">
        <f t="shared" si="1"/>
        <v>1.7432185727902807E-2</v>
      </c>
      <c r="I8" s="43">
        <f t="shared" si="1"/>
        <v>1.7432185727902807E-2</v>
      </c>
      <c r="J8" s="43">
        <f t="shared" si="1"/>
        <v>1.7432185727902807E-2</v>
      </c>
      <c r="K8" s="43">
        <f t="shared" si="1"/>
        <v>1.7432185727902807E-2</v>
      </c>
      <c r="L8" s="43">
        <f t="shared" si="1"/>
        <v>1.7432185727902807E-2</v>
      </c>
      <c r="M8" s="43">
        <f t="shared" si="1"/>
        <v>1.7432185727902807E-2</v>
      </c>
    </row>
    <row r="9" spans="1:13" x14ac:dyDescent="0.25">
      <c r="A9" t="s">
        <v>86</v>
      </c>
      <c r="B9" s="20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0.11788939690130378</v>
      </c>
      <c r="G9" s="43">
        <f t="shared" si="1"/>
        <v>0.11788939690130378</v>
      </c>
      <c r="H9" s="43">
        <f t="shared" si="1"/>
        <v>0.11788939690130378</v>
      </c>
      <c r="I9" s="43">
        <f t="shared" si="1"/>
        <v>0.11788939690130378</v>
      </c>
      <c r="J9" s="43">
        <f t="shared" si="1"/>
        <v>0.11788939690130378</v>
      </c>
      <c r="K9" s="43">
        <f t="shared" si="1"/>
        <v>0.11788939690130378</v>
      </c>
      <c r="L9" s="43">
        <f t="shared" si="1"/>
        <v>0.11788939690130378</v>
      </c>
      <c r="M9" s="43">
        <f t="shared" si="1"/>
        <v>0.11788939690130378</v>
      </c>
    </row>
    <row r="10" spans="1:13" x14ac:dyDescent="0.25">
      <c r="A10" t="s">
        <v>86</v>
      </c>
      <c r="B10" s="20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0.14821396836680292</v>
      </c>
      <c r="G10" s="43">
        <f t="shared" si="1"/>
        <v>0.14821396836680292</v>
      </c>
      <c r="H10" s="43">
        <f t="shared" si="1"/>
        <v>0.14821396836680292</v>
      </c>
      <c r="I10" s="43">
        <f t="shared" si="1"/>
        <v>0.14821396836680292</v>
      </c>
      <c r="J10" s="43">
        <f t="shared" si="1"/>
        <v>0.14821396836680292</v>
      </c>
      <c r="K10" s="43">
        <f t="shared" si="1"/>
        <v>0.14821396836680292</v>
      </c>
      <c r="L10" s="43">
        <f t="shared" si="1"/>
        <v>0.14821396836680292</v>
      </c>
      <c r="M10" s="43">
        <f t="shared" si="1"/>
        <v>0.14821396836680292</v>
      </c>
    </row>
    <row r="11" spans="1:13" x14ac:dyDescent="0.25">
      <c r="A11" t="s">
        <v>86</v>
      </c>
      <c r="B11" s="20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6.7159959287202933E-2</v>
      </c>
      <c r="G11" s="43">
        <f t="shared" si="1"/>
        <v>6.7159959287202933E-2</v>
      </c>
      <c r="H11" s="43">
        <f t="shared" si="1"/>
        <v>6.7159959287202933E-2</v>
      </c>
      <c r="I11" s="43">
        <f t="shared" si="1"/>
        <v>6.7159959287202933E-2</v>
      </c>
      <c r="J11" s="43">
        <f t="shared" si="1"/>
        <v>6.7159959287202933E-2</v>
      </c>
      <c r="K11" s="43">
        <f t="shared" si="1"/>
        <v>6.7159959287202933E-2</v>
      </c>
      <c r="L11" s="43">
        <f t="shared" si="1"/>
        <v>6.7159959287202933E-2</v>
      </c>
      <c r="M11" s="43">
        <f t="shared" si="1"/>
        <v>6.7159959287202933E-2</v>
      </c>
    </row>
    <row r="12" spans="1:13" x14ac:dyDescent="0.25">
      <c r="A12" t="s">
        <v>87</v>
      </c>
      <c r="B12" s="20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0.64930448971678756</v>
      </c>
      <c r="G12" s="43">
        <f t="shared" si="1"/>
        <v>0.64930448971678756</v>
      </c>
      <c r="H12" s="43">
        <f t="shared" si="1"/>
        <v>0.64930448971678756</v>
      </c>
      <c r="I12" s="43">
        <f t="shared" si="1"/>
        <v>0.64930448971678756</v>
      </c>
      <c r="J12" s="43">
        <f t="shared" si="1"/>
        <v>0.64930448971678756</v>
      </c>
      <c r="K12" s="43">
        <f t="shared" si="1"/>
        <v>0.64930448971678756</v>
      </c>
      <c r="L12" s="43">
        <f t="shared" si="1"/>
        <v>0.64930448971678756</v>
      </c>
      <c r="M12" s="43">
        <f t="shared" si="1"/>
        <v>0.64930448971678756</v>
      </c>
    </row>
    <row r="13" spans="1:13" x14ac:dyDescent="0.25">
      <c r="A13" t="s">
        <v>87</v>
      </c>
      <c r="B13" s="20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1.7432185727902807E-2</v>
      </c>
      <c r="G13" s="43">
        <f t="shared" si="1"/>
        <v>1.7432185727902807E-2</v>
      </c>
      <c r="H13" s="43">
        <f t="shared" si="1"/>
        <v>1.7432185727902807E-2</v>
      </c>
      <c r="I13" s="43">
        <f t="shared" si="1"/>
        <v>1.7432185727902807E-2</v>
      </c>
      <c r="J13" s="43">
        <f t="shared" si="1"/>
        <v>1.7432185727902807E-2</v>
      </c>
      <c r="K13" s="43">
        <f t="shared" si="1"/>
        <v>1.7432185727902807E-2</v>
      </c>
      <c r="L13" s="43">
        <f t="shared" si="1"/>
        <v>1.7432185727902807E-2</v>
      </c>
      <c r="M13" s="43">
        <f t="shared" si="1"/>
        <v>1.7432185727902807E-2</v>
      </c>
    </row>
    <row r="14" spans="1:13" x14ac:dyDescent="0.25">
      <c r="A14" t="s">
        <v>87</v>
      </c>
      <c r="B14" s="20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0.11788939690130378</v>
      </c>
      <c r="G14" s="43">
        <f t="shared" si="1"/>
        <v>0.11788939690130378</v>
      </c>
      <c r="H14" s="43">
        <f t="shared" si="1"/>
        <v>0.11788939690130378</v>
      </c>
      <c r="I14" s="43">
        <f t="shared" si="1"/>
        <v>0.11788939690130378</v>
      </c>
      <c r="J14" s="43">
        <f t="shared" si="1"/>
        <v>0.11788939690130378</v>
      </c>
      <c r="K14" s="43">
        <f t="shared" si="1"/>
        <v>0.11788939690130378</v>
      </c>
      <c r="L14" s="43">
        <f t="shared" si="1"/>
        <v>0.11788939690130378</v>
      </c>
      <c r="M14" s="43">
        <f t="shared" si="1"/>
        <v>0.11788939690130378</v>
      </c>
    </row>
    <row r="15" spans="1:13" x14ac:dyDescent="0.25">
      <c r="A15" t="s">
        <v>87</v>
      </c>
      <c r="B15" s="20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0.14821396836680292</v>
      </c>
      <c r="G15" s="43">
        <f t="shared" si="1"/>
        <v>0.14821396836680292</v>
      </c>
      <c r="H15" s="43">
        <f t="shared" si="1"/>
        <v>0.14821396836680292</v>
      </c>
      <c r="I15" s="43">
        <f t="shared" si="1"/>
        <v>0.14821396836680292</v>
      </c>
      <c r="J15" s="43">
        <f t="shared" si="1"/>
        <v>0.14821396836680292</v>
      </c>
      <c r="K15" s="43">
        <f t="shared" si="1"/>
        <v>0.14821396836680292</v>
      </c>
      <c r="L15" s="43">
        <f t="shared" si="1"/>
        <v>0.14821396836680292</v>
      </c>
      <c r="M15" s="43">
        <f t="shared" si="1"/>
        <v>0.14821396836680292</v>
      </c>
    </row>
    <row r="16" spans="1:13" x14ac:dyDescent="0.25">
      <c r="A16" t="s">
        <v>87</v>
      </c>
      <c r="B16" s="20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6.7159959287202933E-2</v>
      </c>
      <c r="G16" s="43">
        <f t="shared" si="1"/>
        <v>6.7159959287202933E-2</v>
      </c>
      <c r="H16" s="43">
        <f t="shared" si="1"/>
        <v>6.7159959287202933E-2</v>
      </c>
      <c r="I16" s="43">
        <f t="shared" si="1"/>
        <v>6.7159959287202933E-2</v>
      </c>
      <c r="J16" s="43">
        <f t="shared" si="1"/>
        <v>6.7159959287202933E-2</v>
      </c>
      <c r="K16" s="43">
        <f t="shared" si="1"/>
        <v>6.7159959287202933E-2</v>
      </c>
      <c r="L16" s="43">
        <f t="shared" si="1"/>
        <v>6.7159959287202933E-2</v>
      </c>
      <c r="M16" s="43">
        <f t="shared" si="1"/>
        <v>6.7159959287202933E-2</v>
      </c>
    </row>
    <row r="17" spans="1:13" x14ac:dyDescent="0.25">
      <c r="A17" t="s">
        <v>88</v>
      </c>
      <c r="B17" s="20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0.64930448971678756</v>
      </c>
      <c r="G17" s="43">
        <f t="shared" si="1"/>
        <v>0.64930448971678756</v>
      </c>
      <c r="H17" s="43">
        <f t="shared" si="1"/>
        <v>0.64930448971678756</v>
      </c>
      <c r="I17" s="43">
        <f t="shared" si="1"/>
        <v>0.64930448971678756</v>
      </c>
      <c r="J17" s="43">
        <f t="shared" si="1"/>
        <v>0.64930448971678756</v>
      </c>
      <c r="K17" s="43">
        <f t="shared" si="1"/>
        <v>0.64930448971678756</v>
      </c>
      <c r="L17" s="43">
        <f t="shared" si="1"/>
        <v>0.64930448971678756</v>
      </c>
      <c r="M17" s="43">
        <f t="shared" si="1"/>
        <v>0.64930448971678756</v>
      </c>
    </row>
    <row r="18" spans="1:13" x14ac:dyDescent="0.25">
      <c r="A18" t="s">
        <v>88</v>
      </c>
      <c r="B18" s="20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1.7432185727902807E-2</v>
      </c>
      <c r="G18" s="43">
        <f t="shared" si="1"/>
        <v>1.7432185727902807E-2</v>
      </c>
      <c r="H18" s="43">
        <f t="shared" si="1"/>
        <v>1.7432185727902807E-2</v>
      </c>
      <c r="I18" s="43">
        <f t="shared" si="1"/>
        <v>1.7432185727902807E-2</v>
      </c>
      <c r="J18" s="43">
        <f t="shared" si="1"/>
        <v>1.7432185727902807E-2</v>
      </c>
      <c r="K18" s="43">
        <f t="shared" si="1"/>
        <v>1.7432185727902807E-2</v>
      </c>
      <c r="L18" s="43">
        <f t="shared" si="1"/>
        <v>1.7432185727902807E-2</v>
      </c>
      <c r="M18" s="43">
        <f t="shared" si="1"/>
        <v>1.7432185727902807E-2</v>
      </c>
    </row>
    <row r="19" spans="1:13" x14ac:dyDescent="0.25">
      <c r="A19" t="s">
        <v>88</v>
      </c>
      <c r="B19" s="20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0.11788939690130378</v>
      </c>
      <c r="G19" s="43">
        <f t="shared" si="1"/>
        <v>0.11788939690130378</v>
      </c>
      <c r="H19" s="43">
        <f t="shared" si="1"/>
        <v>0.11788939690130378</v>
      </c>
      <c r="I19" s="43">
        <f t="shared" si="1"/>
        <v>0.11788939690130378</v>
      </c>
      <c r="J19" s="43">
        <f t="shared" si="1"/>
        <v>0.11788939690130378</v>
      </c>
      <c r="K19" s="43">
        <f t="shared" si="1"/>
        <v>0.11788939690130378</v>
      </c>
      <c r="L19" s="43">
        <f t="shared" si="1"/>
        <v>0.11788939690130378</v>
      </c>
      <c r="M19" s="43">
        <f t="shared" si="1"/>
        <v>0.11788939690130378</v>
      </c>
    </row>
    <row r="20" spans="1:13" x14ac:dyDescent="0.25">
      <c r="A20" t="s">
        <v>88</v>
      </c>
      <c r="B20" s="20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0.14821396836680292</v>
      </c>
      <c r="G20" s="43">
        <f t="shared" si="1"/>
        <v>0.14821396836680292</v>
      </c>
      <c r="H20" s="43">
        <f t="shared" si="1"/>
        <v>0.14821396836680292</v>
      </c>
      <c r="I20" s="43">
        <f t="shared" si="1"/>
        <v>0.14821396836680292</v>
      </c>
      <c r="J20" s="43">
        <f t="shared" si="1"/>
        <v>0.14821396836680292</v>
      </c>
      <c r="K20" s="43">
        <f t="shared" si="1"/>
        <v>0.14821396836680292</v>
      </c>
      <c r="L20" s="43">
        <f t="shared" si="1"/>
        <v>0.14821396836680292</v>
      </c>
      <c r="M20" s="43">
        <f t="shared" si="1"/>
        <v>0.14821396836680292</v>
      </c>
    </row>
    <row r="21" spans="1:13" x14ac:dyDescent="0.25">
      <c r="A21" t="s">
        <v>88</v>
      </c>
      <c r="B21" s="20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6.7159959287202933E-2</v>
      </c>
      <c r="G21" s="43">
        <f t="shared" si="1"/>
        <v>6.7159959287202933E-2</v>
      </c>
      <c r="H21" s="43">
        <f t="shared" si="1"/>
        <v>6.7159959287202933E-2</v>
      </c>
      <c r="I21" s="43">
        <f t="shared" si="1"/>
        <v>6.7159959287202933E-2</v>
      </c>
      <c r="J21" s="43">
        <f t="shared" si="1"/>
        <v>6.7159959287202933E-2</v>
      </c>
      <c r="K21" s="43">
        <f t="shared" si="1"/>
        <v>6.7159959287202933E-2</v>
      </c>
      <c r="L21" s="43">
        <f t="shared" si="1"/>
        <v>6.7159959287202933E-2</v>
      </c>
      <c r="M21" s="43">
        <f t="shared" si="1"/>
        <v>6.7159959287202933E-2</v>
      </c>
    </row>
    <row r="22" spans="1:13" x14ac:dyDescent="0.25">
      <c r="A22" t="s">
        <v>89</v>
      </c>
      <c r="B22" s="20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0.64930448971678756</v>
      </c>
      <c r="G22" s="43">
        <f t="shared" si="1"/>
        <v>0.64930448971678756</v>
      </c>
      <c r="H22" s="43">
        <f t="shared" si="1"/>
        <v>0.64930448971678756</v>
      </c>
      <c r="I22" s="43">
        <f t="shared" si="1"/>
        <v>0.64930448971678756</v>
      </c>
      <c r="J22" s="43">
        <f t="shared" si="1"/>
        <v>0.64930448971678756</v>
      </c>
      <c r="K22" s="43">
        <f t="shared" si="1"/>
        <v>0.64930448971678756</v>
      </c>
      <c r="L22" s="43">
        <f t="shared" si="1"/>
        <v>0.64930448971678756</v>
      </c>
      <c r="M22" s="43">
        <f t="shared" si="1"/>
        <v>0.64930448971678756</v>
      </c>
    </row>
    <row r="23" spans="1:13" x14ac:dyDescent="0.25">
      <c r="A23" t="s">
        <v>89</v>
      </c>
      <c r="B23" s="20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1.7432185727902807E-2</v>
      </c>
      <c r="G23" s="43">
        <f t="shared" si="1"/>
        <v>1.7432185727902807E-2</v>
      </c>
      <c r="H23" s="43">
        <f t="shared" si="1"/>
        <v>1.7432185727902807E-2</v>
      </c>
      <c r="I23" s="43">
        <f t="shared" si="1"/>
        <v>1.7432185727902807E-2</v>
      </c>
      <c r="J23" s="43">
        <f t="shared" si="1"/>
        <v>1.7432185727902807E-2</v>
      </c>
      <c r="K23" s="43">
        <f t="shared" si="1"/>
        <v>1.7432185727902807E-2</v>
      </c>
      <c r="L23" s="43">
        <f t="shared" si="1"/>
        <v>1.7432185727902807E-2</v>
      </c>
      <c r="M23" s="43">
        <f t="shared" si="1"/>
        <v>1.7432185727902807E-2</v>
      </c>
    </row>
    <row r="24" spans="1:13" x14ac:dyDescent="0.25">
      <c r="A24" t="s">
        <v>89</v>
      </c>
      <c r="B24" s="20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0.11788939690130378</v>
      </c>
      <c r="G24" s="43">
        <f t="shared" si="1"/>
        <v>0.11788939690130378</v>
      </c>
      <c r="H24" s="43">
        <f t="shared" si="1"/>
        <v>0.11788939690130378</v>
      </c>
      <c r="I24" s="43">
        <f t="shared" si="1"/>
        <v>0.11788939690130378</v>
      </c>
      <c r="J24" s="43">
        <f t="shared" si="1"/>
        <v>0.11788939690130378</v>
      </c>
      <c r="K24" s="43">
        <f t="shared" si="1"/>
        <v>0.11788939690130378</v>
      </c>
      <c r="L24" s="43">
        <f t="shared" si="1"/>
        <v>0.11788939690130378</v>
      </c>
      <c r="M24" s="43">
        <f t="shared" si="1"/>
        <v>0.11788939690130378</v>
      </c>
    </row>
    <row r="25" spans="1:13" x14ac:dyDescent="0.25">
      <c r="A25" t="s">
        <v>89</v>
      </c>
      <c r="B25" s="20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0.14821396836680292</v>
      </c>
      <c r="G25" s="43">
        <f t="shared" si="1"/>
        <v>0.14821396836680292</v>
      </c>
      <c r="H25" s="43">
        <f t="shared" si="1"/>
        <v>0.14821396836680292</v>
      </c>
      <c r="I25" s="43">
        <f t="shared" si="1"/>
        <v>0.14821396836680292</v>
      </c>
      <c r="J25" s="43">
        <f t="shared" si="1"/>
        <v>0.14821396836680292</v>
      </c>
      <c r="K25" s="43">
        <f t="shared" si="1"/>
        <v>0.14821396836680292</v>
      </c>
      <c r="L25" s="43">
        <f t="shared" si="1"/>
        <v>0.14821396836680292</v>
      </c>
      <c r="M25" s="43">
        <f t="shared" si="1"/>
        <v>0.14821396836680292</v>
      </c>
    </row>
    <row r="26" spans="1:13" x14ac:dyDescent="0.25">
      <c r="A26" t="s">
        <v>89</v>
      </c>
      <c r="B26" s="20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6.7159959287202933E-2</v>
      </c>
      <c r="G26" s="43">
        <f t="shared" si="1"/>
        <v>6.7159959287202933E-2</v>
      </c>
      <c r="H26" s="43">
        <f t="shared" si="1"/>
        <v>6.7159959287202933E-2</v>
      </c>
      <c r="I26" s="43">
        <f t="shared" si="1"/>
        <v>6.7159959287202933E-2</v>
      </c>
      <c r="J26" s="43">
        <f t="shared" si="1"/>
        <v>6.7159959287202933E-2</v>
      </c>
      <c r="K26" s="43">
        <f t="shared" si="1"/>
        <v>6.7159959287202933E-2</v>
      </c>
      <c r="L26" s="43">
        <f t="shared" si="1"/>
        <v>6.7159959287202933E-2</v>
      </c>
      <c r="M26" s="43">
        <f t="shared" si="1"/>
        <v>6.7159959287202933E-2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90B2-EA5D-48C8-B596-58CF4C01962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3" max="13" width="9" customWidth="1"/>
  </cols>
  <sheetData>
    <row r="1" spans="1:13" x14ac:dyDescent="0.25">
      <c r="A1" s="42"/>
      <c r="B1" s="42"/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Data_Prod!X8</f>
        <v>0.35002718347244877</v>
      </c>
      <c r="D2" s="43">
        <f>Data_Prod!Y8</f>
        <v>0.47646620696283126</v>
      </c>
      <c r="E2" s="43">
        <f>Data_Prod!Z8</f>
        <v>0.64930448971678756</v>
      </c>
      <c r="F2" s="43">
        <f>Data_Prod!AA8</f>
        <v>0.61860625958214366</v>
      </c>
      <c r="G2" s="43">
        <f>Data_Prod!AB8</f>
        <v>0.61095213251589398</v>
      </c>
      <c r="H2" s="43">
        <f>Data_Prod!AC8</f>
        <v>0.60555408278483314</v>
      </c>
      <c r="I2" s="43">
        <f>Data_Prod!AD8</f>
        <v>0.60555408278483314</v>
      </c>
      <c r="J2" s="43">
        <f>Data_Prod!AE8</f>
        <v>0.60555408278483314</v>
      </c>
      <c r="K2" s="43">
        <f>Data_Prod!AF8</f>
        <v>0.60555408278483314</v>
      </c>
      <c r="L2" s="43">
        <f>Data_Prod!AG8</f>
        <v>0.60555408278483314</v>
      </c>
      <c r="M2" s="43">
        <f>Data_Prod!AH8</f>
        <v>0.60555408278483314</v>
      </c>
    </row>
    <row r="3" spans="1:13" x14ac:dyDescent="0.25">
      <c r="A3" s="42" t="s">
        <v>85</v>
      </c>
      <c r="B3" s="42" t="s">
        <v>13</v>
      </c>
      <c r="C3" s="43">
        <f>Data_Prod!X9</f>
        <v>7.6465508970545909E-2</v>
      </c>
      <c r="D3" s="43">
        <f>Data_Prod!Y9</f>
        <v>5.5380697244179621E-2</v>
      </c>
      <c r="E3" s="43">
        <f>Data_Prod!Z9</f>
        <v>1.7432185727902807E-2</v>
      </c>
      <c r="F3" s="43">
        <f>Data_Prod!AA9</f>
        <v>1.3847985077004066E-2</v>
      </c>
      <c r="G3" s="43">
        <f>Data_Prod!AB9</f>
        <v>1.2954320292663484E-2</v>
      </c>
      <c r="H3" s="43">
        <f>Data_Prod!AC9</f>
        <v>1.2324065933542714E-2</v>
      </c>
      <c r="I3" s="43">
        <f>Data_Prod!AD9</f>
        <v>1.2324065933542714E-2</v>
      </c>
      <c r="J3" s="43">
        <f>Data_Prod!AE9</f>
        <v>1.2324065933542714E-2</v>
      </c>
      <c r="K3" s="43">
        <f>Data_Prod!AF9</f>
        <v>1.2324065933542714E-2</v>
      </c>
      <c r="L3" s="43">
        <f>Data_Prod!AG9</f>
        <v>1.2324065933542714E-2</v>
      </c>
      <c r="M3" s="43">
        <f>Data_Prod!AH9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Data_Prod!X10</f>
        <v>5.606191435607151E-2</v>
      </c>
      <c r="D4" s="43">
        <f>Data_Prod!Y10</f>
        <v>0.10730160255640182</v>
      </c>
      <c r="E4" s="43">
        <f>Data_Prod!Z10</f>
        <v>0.11788939690130378</v>
      </c>
      <c r="F4" s="43">
        <f>Data_Prod!AA10</f>
        <v>0.19645447724859896</v>
      </c>
      <c r="G4" s="43">
        <f>Data_Prod!AB10</f>
        <v>0.21604346023917476</v>
      </c>
      <c r="H4" s="43">
        <f>Data_Prod!AC10</f>
        <v>0.22985853065135725</v>
      </c>
      <c r="I4" s="43">
        <f>Data_Prod!AD10</f>
        <v>0.22985853065135725</v>
      </c>
      <c r="J4" s="43">
        <f>Data_Prod!AE10</f>
        <v>0.22985853065135725</v>
      </c>
      <c r="K4" s="43">
        <f>Data_Prod!AF10</f>
        <v>0.22985853065135725</v>
      </c>
      <c r="L4" s="43">
        <f>Data_Prod!AG10</f>
        <v>0.22985853065135725</v>
      </c>
      <c r="M4" s="43">
        <f>Data_Prod!AH10</f>
        <v>0.22985853065135725</v>
      </c>
    </row>
    <row r="5" spans="1:13" x14ac:dyDescent="0.25">
      <c r="A5" s="42" t="s">
        <v>85</v>
      </c>
      <c r="B5" s="42" t="s">
        <v>15</v>
      </c>
      <c r="C5" s="43">
        <f>Data_Prod!X11</f>
        <v>0.38331894208321343</v>
      </c>
      <c r="D5" s="43">
        <f>Data_Prod!Y11</f>
        <v>0.25866749957953916</v>
      </c>
      <c r="E5" s="43">
        <f>Data_Prod!Z11</f>
        <v>0.14821396836680292</v>
      </c>
      <c r="F5" s="43">
        <f>Data_Prod!AA11</f>
        <v>0.11773995838409206</v>
      </c>
      <c r="G5" s="43">
        <f>Data_Prod!AB11</f>
        <v>0.11014173713150587</v>
      </c>
      <c r="H5" s="43">
        <f>Data_Prod!AC11</f>
        <v>0.10478311480474595</v>
      </c>
      <c r="I5" s="43">
        <f>Data_Prod!AD11</f>
        <v>0.10478311480474595</v>
      </c>
      <c r="J5" s="43">
        <f>Data_Prod!AE11</f>
        <v>0.10478311480474595</v>
      </c>
      <c r="K5" s="43">
        <f>Data_Prod!AF11</f>
        <v>0.10478311480474595</v>
      </c>
      <c r="L5" s="43">
        <f>Data_Prod!AG11</f>
        <v>0.10478311480474595</v>
      </c>
      <c r="M5" s="43">
        <f>Data_Prod!AH11</f>
        <v>0.10478311480474595</v>
      </c>
    </row>
    <row r="6" spans="1:13" x14ac:dyDescent="0.25">
      <c r="A6" s="42" t="s">
        <v>85</v>
      </c>
      <c r="B6" s="42" t="s">
        <v>16</v>
      </c>
      <c r="C6" s="43">
        <f>Data_Prod!X12</f>
        <v>0.13412645111772042</v>
      </c>
      <c r="D6" s="43">
        <f>Data_Prod!Y12</f>
        <v>0.10218399365704812</v>
      </c>
      <c r="E6" s="43">
        <f>Data_Prod!Z12</f>
        <v>6.7159959287202933E-2</v>
      </c>
      <c r="F6" s="43">
        <f>Data_Prod!AA12</f>
        <v>5.335131970816117E-2</v>
      </c>
      <c r="G6" s="43">
        <f>Data_Prod!AB12</f>
        <v>4.9908349820761914E-2</v>
      </c>
      <c r="H6" s="43">
        <f>Data_Prod!AC12</f>
        <v>4.7480205825520906E-2</v>
      </c>
      <c r="I6" s="43">
        <f>Data_Prod!AD12</f>
        <v>4.7480205825520906E-2</v>
      </c>
      <c r="J6" s="43">
        <f>Data_Prod!AE12</f>
        <v>4.7480205825520906E-2</v>
      </c>
      <c r="K6" s="43">
        <f>Data_Prod!AF12</f>
        <v>4.7480205825520906E-2</v>
      </c>
      <c r="L6" s="43">
        <f>Data_Prod!AG12</f>
        <v>4.7480205825520906E-2</v>
      </c>
      <c r="M6" s="43">
        <f>Data_Prod!AH12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0.61860625958214366</v>
      </c>
      <c r="G7" s="43">
        <f t="shared" si="0"/>
        <v>0.61095213251589398</v>
      </c>
      <c r="H7" s="43">
        <f t="shared" si="0"/>
        <v>0.60555408278483314</v>
      </c>
      <c r="I7" s="43">
        <f t="shared" si="0"/>
        <v>0.60555408278483314</v>
      </c>
      <c r="J7" s="43">
        <f t="shared" si="0"/>
        <v>0.60555408278483314</v>
      </c>
      <c r="K7" s="43">
        <f t="shared" si="0"/>
        <v>0.60555408278483314</v>
      </c>
      <c r="L7" s="43">
        <f t="shared" si="0"/>
        <v>0.60555408278483314</v>
      </c>
      <c r="M7" s="43">
        <f t="shared" si="0"/>
        <v>0.60555408278483314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0.19645447724859896</v>
      </c>
      <c r="G9" s="43">
        <f t="shared" si="1"/>
        <v>0.21604346023917476</v>
      </c>
      <c r="H9" s="43">
        <f t="shared" si="1"/>
        <v>0.22985853065135725</v>
      </c>
      <c r="I9" s="43">
        <f t="shared" si="1"/>
        <v>0.22985853065135725</v>
      </c>
      <c r="J9" s="43">
        <f t="shared" si="1"/>
        <v>0.22985853065135725</v>
      </c>
      <c r="K9" s="43">
        <f t="shared" si="1"/>
        <v>0.22985853065135725</v>
      </c>
      <c r="L9" s="43">
        <f t="shared" si="1"/>
        <v>0.22985853065135725</v>
      </c>
      <c r="M9" s="43">
        <f t="shared" si="1"/>
        <v>0.22985853065135725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0.61860625958214366</v>
      </c>
      <c r="G12" s="43">
        <f t="shared" si="1"/>
        <v>0.61095213251589398</v>
      </c>
      <c r="H12" s="43">
        <f t="shared" si="1"/>
        <v>0.60555408278483314</v>
      </c>
      <c r="I12" s="43">
        <f t="shared" si="1"/>
        <v>0.60555408278483314</v>
      </c>
      <c r="J12" s="43">
        <f t="shared" si="1"/>
        <v>0.60555408278483314</v>
      </c>
      <c r="K12" s="43">
        <f t="shared" si="1"/>
        <v>0.60555408278483314</v>
      </c>
      <c r="L12" s="43">
        <f t="shared" si="1"/>
        <v>0.60555408278483314</v>
      </c>
      <c r="M12" s="43">
        <f t="shared" si="1"/>
        <v>0.60555408278483314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1.3847985077004066E-2</v>
      </c>
      <c r="G13" s="43">
        <f t="shared" si="1"/>
        <v>1.2954320292663484E-2</v>
      </c>
      <c r="H13" s="43">
        <f t="shared" si="1"/>
        <v>1.2324065933542714E-2</v>
      </c>
      <c r="I13" s="43">
        <f t="shared" si="1"/>
        <v>1.2324065933542714E-2</v>
      </c>
      <c r="J13" s="43">
        <f t="shared" si="1"/>
        <v>1.2324065933542714E-2</v>
      </c>
      <c r="K13" s="43">
        <f t="shared" si="1"/>
        <v>1.2324065933542714E-2</v>
      </c>
      <c r="L13" s="43">
        <f t="shared" si="1"/>
        <v>1.2324065933542714E-2</v>
      </c>
      <c r="M13" s="43">
        <f t="shared" si="1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0.19645447724859896</v>
      </c>
      <c r="G14" s="43">
        <f t="shared" si="1"/>
        <v>0.21604346023917476</v>
      </c>
      <c r="H14" s="43">
        <f t="shared" si="1"/>
        <v>0.22985853065135725</v>
      </c>
      <c r="I14" s="43">
        <f t="shared" si="1"/>
        <v>0.22985853065135725</v>
      </c>
      <c r="J14" s="43">
        <f t="shared" si="1"/>
        <v>0.22985853065135725</v>
      </c>
      <c r="K14" s="43">
        <f t="shared" si="1"/>
        <v>0.22985853065135725</v>
      </c>
      <c r="L14" s="43">
        <f t="shared" si="1"/>
        <v>0.22985853065135725</v>
      </c>
      <c r="M14" s="43">
        <f t="shared" si="1"/>
        <v>0.22985853065135725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0.61860625958214366</v>
      </c>
      <c r="G17" s="43">
        <f t="shared" si="1"/>
        <v>0.61095213251589398</v>
      </c>
      <c r="H17" s="43">
        <f t="shared" si="1"/>
        <v>0.60555408278483314</v>
      </c>
      <c r="I17" s="43">
        <f t="shared" si="1"/>
        <v>0.60555408278483314</v>
      </c>
      <c r="J17" s="43">
        <f t="shared" si="1"/>
        <v>0.60555408278483314</v>
      </c>
      <c r="K17" s="43">
        <f t="shared" si="1"/>
        <v>0.60555408278483314</v>
      </c>
      <c r="L17" s="43">
        <f t="shared" si="1"/>
        <v>0.60555408278483314</v>
      </c>
      <c r="M17" s="43">
        <f t="shared" si="1"/>
        <v>0.60555408278483314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1.3847985077004066E-2</v>
      </c>
      <c r="G18" s="43">
        <f t="shared" si="1"/>
        <v>1.2954320292663484E-2</v>
      </c>
      <c r="H18" s="43">
        <f t="shared" si="1"/>
        <v>1.2324065933542714E-2</v>
      </c>
      <c r="I18" s="43">
        <f t="shared" si="1"/>
        <v>1.2324065933542714E-2</v>
      </c>
      <c r="J18" s="43">
        <f t="shared" si="1"/>
        <v>1.2324065933542714E-2</v>
      </c>
      <c r="K18" s="43">
        <f t="shared" si="1"/>
        <v>1.2324065933542714E-2</v>
      </c>
      <c r="L18" s="43">
        <f t="shared" si="1"/>
        <v>1.2324065933542714E-2</v>
      </c>
      <c r="M18" s="43">
        <f t="shared" si="1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0.19645447724859896</v>
      </c>
      <c r="G19" s="43">
        <f t="shared" si="1"/>
        <v>0.21604346023917476</v>
      </c>
      <c r="H19" s="43">
        <f t="shared" si="1"/>
        <v>0.22985853065135725</v>
      </c>
      <c r="I19" s="43">
        <f t="shared" si="1"/>
        <v>0.22985853065135725</v>
      </c>
      <c r="J19" s="43">
        <f t="shared" si="1"/>
        <v>0.22985853065135725</v>
      </c>
      <c r="K19" s="43">
        <f t="shared" si="1"/>
        <v>0.22985853065135725</v>
      </c>
      <c r="L19" s="43">
        <f t="shared" si="1"/>
        <v>0.22985853065135725</v>
      </c>
      <c r="M19" s="43">
        <f t="shared" si="1"/>
        <v>0.22985853065135725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0.61860625958214366</v>
      </c>
      <c r="G22" s="43">
        <f t="shared" si="1"/>
        <v>0.61095213251589398</v>
      </c>
      <c r="H22" s="43">
        <f t="shared" si="1"/>
        <v>0.60555408278483314</v>
      </c>
      <c r="I22" s="43">
        <f t="shared" si="1"/>
        <v>0.60555408278483314</v>
      </c>
      <c r="J22" s="43">
        <f t="shared" si="1"/>
        <v>0.60555408278483314</v>
      </c>
      <c r="K22" s="43">
        <f t="shared" si="1"/>
        <v>0.60555408278483314</v>
      </c>
      <c r="L22" s="43">
        <f t="shared" si="1"/>
        <v>0.60555408278483314</v>
      </c>
      <c r="M22" s="43">
        <f t="shared" si="1"/>
        <v>0.60555408278483314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1.3847985077004066E-2</v>
      </c>
      <c r="G23" s="43">
        <f t="shared" si="1"/>
        <v>1.2954320292663484E-2</v>
      </c>
      <c r="H23" s="43">
        <f t="shared" si="1"/>
        <v>1.2324065933542714E-2</v>
      </c>
      <c r="I23" s="43">
        <f t="shared" si="1"/>
        <v>1.2324065933542714E-2</v>
      </c>
      <c r="J23" s="43">
        <f t="shared" si="1"/>
        <v>1.2324065933542714E-2</v>
      </c>
      <c r="K23" s="43">
        <f t="shared" si="1"/>
        <v>1.2324065933542714E-2</v>
      </c>
      <c r="L23" s="43">
        <f t="shared" si="1"/>
        <v>1.2324065933542714E-2</v>
      </c>
      <c r="M23" s="43">
        <f t="shared" si="1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0.19645447724859896</v>
      </c>
      <c r="G24" s="43">
        <f t="shared" si="1"/>
        <v>0.21604346023917476</v>
      </c>
      <c r="H24" s="43">
        <f t="shared" si="1"/>
        <v>0.22985853065135725</v>
      </c>
      <c r="I24" s="43">
        <f t="shared" si="1"/>
        <v>0.22985853065135725</v>
      </c>
      <c r="J24" s="43">
        <f t="shared" si="1"/>
        <v>0.22985853065135725</v>
      </c>
      <c r="K24" s="43">
        <f t="shared" si="1"/>
        <v>0.22985853065135725</v>
      </c>
      <c r="L24" s="43">
        <f t="shared" si="1"/>
        <v>0.22985853065135725</v>
      </c>
      <c r="M24" s="43">
        <f t="shared" si="1"/>
        <v>0.22985853065135725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9D7-1D21-4222-9859-3172CA5D2ED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Data_Prod!X13</f>
        <v>0.35002718347244877</v>
      </c>
      <c r="D2" s="43">
        <f>Data_Prod!Y13</f>
        <v>0.47646620696283126</v>
      </c>
      <c r="E2" s="43">
        <f>Data_Prod!Z13</f>
        <v>0.64930448971678756</v>
      </c>
      <c r="F2" s="43">
        <f>Data_Prod!AA13</f>
        <v>0.51580215036588828</v>
      </c>
      <c r="G2" s="43">
        <f>Data_Prod!AB13</f>
        <v>0.48251541479346194</v>
      </c>
      <c r="H2" s="43">
        <f>Data_Prod!AC13</f>
        <v>0.45904004621786992</v>
      </c>
      <c r="I2" s="43">
        <f>Data_Prod!AD13</f>
        <v>0.45904004621786992</v>
      </c>
      <c r="J2" s="43">
        <f>Data_Prod!AE13</f>
        <v>0.45904004621786992</v>
      </c>
      <c r="K2" s="43">
        <f>Data_Prod!AF13</f>
        <v>0.45904004621786992</v>
      </c>
      <c r="L2" s="43">
        <f>Data_Prod!AG13</f>
        <v>0.45904004621786992</v>
      </c>
      <c r="M2" s="43">
        <f>Data_Prod!AH13</f>
        <v>0.45904004621786992</v>
      </c>
    </row>
    <row r="3" spans="1:13" x14ac:dyDescent="0.25">
      <c r="A3" s="42" t="s">
        <v>85</v>
      </c>
      <c r="B3" s="42" t="s">
        <v>13</v>
      </c>
      <c r="C3" s="43">
        <f>Data_Prod!X14</f>
        <v>7.6465508970545909E-2</v>
      </c>
      <c r="D3" s="43">
        <f>Data_Prod!Y14</f>
        <v>5.5380697244179621E-2</v>
      </c>
      <c r="E3" s="43">
        <f>Data_Prod!Z14</f>
        <v>1.7432185727902807E-2</v>
      </c>
      <c r="F3" s="43">
        <f>Data_Prod!AA14</f>
        <v>1.3847985077004066E-2</v>
      </c>
      <c r="G3" s="43">
        <f>Data_Prod!AB14</f>
        <v>1.2954320292663484E-2</v>
      </c>
      <c r="H3" s="43">
        <f>Data_Prod!AC14</f>
        <v>1.2324065933542714E-2</v>
      </c>
      <c r="I3" s="43">
        <f>Data_Prod!AD14</f>
        <v>1.2324065933542714E-2</v>
      </c>
      <c r="J3" s="43">
        <f>Data_Prod!AE14</f>
        <v>1.2324065933542714E-2</v>
      </c>
      <c r="K3" s="43">
        <f>Data_Prod!AF14</f>
        <v>1.2324065933542714E-2</v>
      </c>
      <c r="L3" s="43">
        <f>Data_Prod!AG14</f>
        <v>1.2324065933542714E-2</v>
      </c>
      <c r="M3" s="43">
        <f>Data_Prod!AH14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Data_Prod!X15</f>
        <v>5.606191435607151E-2</v>
      </c>
      <c r="D4" s="43">
        <f>Data_Prod!Y15</f>
        <v>0.10730160255640182</v>
      </c>
      <c r="E4" s="43">
        <f>Data_Prod!Z15</f>
        <v>0.11788939690130378</v>
      </c>
      <c r="F4" s="43">
        <f>Data_Prod!AA15</f>
        <v>0.29925858646485443</v>
      </c>
      <c r="G4" s="43">
        <f>Data_Prod!AB15</f>
        <v>0.34448017796160679</v>
      </c>
      <c r="H4" s="43">
        <f>Data_Prod!AC15</f>
        <v>0.37637256721832046</v>
      </c>
      <c r="I4" s="43">
        <f>Data_Prod!AD15</f>
        <v>0.37637256721832046</v>
      </c>
      <c r="J4" s="43">
        <f>Data_Prod!AE15</f>
        <v>0.37637256721832046</v>
      </c>
      <c r="K4" s="43">
        <f>Data_Prod!AF15</f>
        <v>0.37637256721832046</v>
      </c>
      <c r="L4" s="43">
        <f>Data_Prod!AG15</f>
        <v>0.37637256721832046</v>
      </c>
      <c r="M4" s="43">
        <f>Data_Prod!AH15</f>
        <v>0.37637256721832046</v>
      </c>
    </row>
    <row r="5" spans="1:13" x14ac:dyDescent="0.25">
      <c r="A5" s="42" t="s">
        <v>85</v>
      </c>
      <c r="B5" s="42" t="s">
        <v>15</v>
      </c>
      <c r="C5" s="43">
        <f>Data_Prod!X16</f>
        <v>0.38331894208321343</v>
      </c>
      <c r="D5" s="43">
        <f>Data_Prod!Y16</f>
        <v>0.25866749957953916</v>
      </c>
      <c r="E5" s="43">
        <f>Data_Prod!Z16</f>
        <v>0.14821396836680292</v>
      </c>
      <c r="F5" s="43">
        <f>Data_Prod!AA16</f>
        <v>0.11773995838409206</v>
      </c>
      <c r="G5" s="43">
        <f>Data_Prod!AB16</f>
        <v>0.11014173713150587</v>
      </c>
      <c r="H5" s="43">
        <f>Data_Prod!AC16</f>
        <v>0.10478311480474595</v>
      </c>
      <c r="I5" s="43">
        <f>Data_Prod!AD16</f>
        <v>0.10478311480474595</v>
      </c>
      <c r="J5" s="43">
        <f>Data_Prod!AE16</f>
        <v>0.10478311480474595</v>
      </c>
      <c r="K5" s="43">
        <f>Data_Prod!AF16</f>
        <v>0.10478311480474595</v>
      </c>
      <c r="L5" s="43">
        <f>Data_Prod!AG16</f>
        <v>0.10478311480474595</v>
      </c>
      <c r="M5" s="43">
        <f>Data_Prod!AH16</f>
        <v>0.10478311480474595</v>
      </c>
    </row>
    <row r="6" spans="1:13" x14ac:dyDescent="0.25">
      <c r="A6" s="42" t="s">
        <v>85</v>
      </c>
      <c r="B6" s="42" t="s">
        <v>16</v>
      </c>
      <c r="C6" s="43">
        <f>Data_Prod!X17</f>
        <v>0.13412645111772042</v>
      </c>
      <c r="D6" s="43">
        <f>Data_Prod!Y17</f>
        <v>0.10218399365704812</v>
      </c>
      <c r="E6" s="43">
        <f>Data_Prod!Z17</f>
        <v>6.7159959287202933E-2</v>
      </c>
      <c r="F6" s="43">
        <f>Data_Prod!AA17</f>
        <v>5.335131970816117E-2</v>
      </c>
      <c r="G6" s="43">
        <f>Data_Prod!AB17</f>
        <v>4.9908349820761914E-2</v>
      </c>
      <c r="H6" s="43">
        <f>Data_Prod!AC17</f>
        <v>4.7480205825520906E-2</v>
      </c>
      <c r="I6" s="43">
        <f>Data_Prod!AD17</f>
        <v>4.7480205825520906E-2</v>
      </c>
      <c r="J6" s="43">
        <f>Data_Prod!AE17</f>
        <v>4.7480205825520906E-2</v>
      </c>
      <c r="K6" s="43">
        <f>Data_Prod!AF17</f>
        <v>4.7480205825520906E-2</v>
      </c>
      <c r="L6" s="43">
        <f>Data_Prod!AG17</f>
        <v>4.7480205825520906E-2</v>
      </c>
      <c r="M6" s="43">
        <f>Data_Prod!AH17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0.51580215036588828</v>
      </c>
      <c r="G7" s="43">
        <f t="shared" si="0"/>
        <v>0.48251541479346194</v>
      </c>
      <c r="H7" s="43">
        <f t="shared" si="0"/>
        <v>0.45904004621786992</v>
      </c>
      <c r="I7" s="43">
        <f t="shared" si="0"/>
        <v>0.45904004621786992</v>
      </c>
      <c r="J7" s="43">
        <f t="shared" si="0"/>
        <v>0.45904004621786992</v>
      </c>
      <c r="K7" s="43">
        <f t="shared" si="0"/>
        <v>0.45904004621786992</v>
      </c>
      <c r="L7" s="43">
        <f t="shared" si="0"/>
        <v>0.45904004621786992</v>
      </c>
      <c r="M7" s="43">
        <f t="shared" si="0"/>
        <v>0.45904004621786992</v>
      </c>
    </row>
    <row r="8" spans="1:13" x14ac:dyDescent="0.25">
      <c r="A8" s="42" t="s">
        <v>86</v>
      </c>
      <c r="B8" s="42" t="s">
        <v>13</v>
      </c>
      <c r="C8" s="43">
        <f t="shared" ref="C8:M11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0.29925858646485443</v>
      </c>
      <c r="G9" s="43">
        <f t="shared" si="1"/>
        <v>0.34448017796160679</v>
      </c>
      <c r="H9" s="43">
        <f t="shared" si="1"/>
        <v>0.37637256721832046</v>
      </c>
      <c r="I9" s="43">
        <f t="shared" si="1"/>
        <v>0.37637256721832046</v>
      </c>
      <c r="J9" s="43">
        <f t="shared" si="1"/>
        <v>0.37637256721832046</v>
      </c>
      <c r="K9" s="43">
        <f t="shared" si="1"/>
        <v>0.37637256721832046</v>
      </c>
      <c r="L9" s="43">
        <f t="shared" si="1"/>
        <v>0.37637256721832046</v>
      </c>
      <c r="M9" s="43">
        <f t="shared" si="1"/>
        <v>0.37637256721832046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ref="C12:M12" si="2">C7</f>
        <v>0.35002718347244877</v>
      </c>
      <c r="D12" s="43">
        <f t="shared" si="2"/>
        <v>0.47646620696283126</v>
      </c>
      <c r="E12" s="43">
        <f t="shared" si="2"/>
        <v>0.64930448971678756</v>
      </c>
      <c r="F12" s="43">
        <f t="shared" si="2"/>
        <v>0.51580215036588828</v>
      </c>
      <c r="G12" s="43">
        <f t="shared" si="2"/>
        <v>0.48251541479346194</v>
      </c>
      <c r="H12" s="43">
        <f t="shared" si="2"/>
        <v>0.45904004621786992</v>
      </c>
      <c r="I12" s="43">
        <f t="shared" si="2"/>
        <v>0.45904004621786992</v>
      </c>
      <c r="J12" s="43">
        <f t="shared" si="2"/>
        <v>0.45904004621786992</v>
      </c>
      <c r="K12" s="43">
        <f t="shared" si="2"/>
        <v>0.45904004621786992</v>
      </c>
      <c r="L12" s="43">
        <f t="shared" si="2"/>
        <v>0.45904004621786992</v>
      </c>
      <c r="M12" s="43">
        <f t="shared" si="2"/>
        <v>0.45904004621786992</v>
      </c>
    </row>
    <row r="13" spans="1:13" x14ac:dyDescent="0.25">
      <c r="A13" s="42" t="s">
        <v>87</v>
      </c>
      <c r="B13" s="42" t="s">
        <v>13</v>
      </c>
      <c r="C13" s="43">
        <f t="shared" ref="C13:M13" si="3">C8</f>
        <v>7.6465508970545909E-2</v>
      </c>
      <c r="D13" s="43">
        <f t="shared" si="3"/>
        <v>5.5380697244179621E-2</v>
      </c>
      <c r="E13" s="43">
        <f t="shared" si="3"/>
        <v>1.7432185727902807E-2</v>
      </c>
      <c r="F13" s="43">
        <f t="shared" si="3"/>
        <v>1.3847985077004066E-2</v>
      </c>
      <c r="G13" s="43">
        <f t="shared" si="3"/>
        <v>1.2954320292663484E-2</v>
      </c>
      <c r="H13" s="43">
        <f t="shared" si="3"/>
        <v>1.2324065933542714E-2</v>
      </c>
      <c r="I13" s="43">
        <f t="shared" si="3"/>
        <v>1.2324065933542714E-2</v>
      </c>
      <c r="J13" s="43">
        <f t="shared" si="3"/>
        <v>1.2324065933542714E-2</v>
      </c>
      <c r="K13" s="43">
        <f t="shared" si="3"/>
        <v>1.2324065933542714E-2</v>
      </c>
      <c r="L13" s="43">
        <f t="shared" si="3"/>
        <v>1.2324065933542714E-2</v>
      </c>
      <c r="M13" s="43">
        <f t="shared" si="3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ref="C14:M14" si="4">C9</f>
        <v>5.606191435607151E-2</v>
      </c>
      <c r="D14" s="43">
        <f t="shared" si="4"/>
        <v>0.10730160255640182</v>
      </c>
      <c r="E14" s="43">
        <f t="shared" si="4"/>
        <v>0.11788939690130378</v>
      </c>
      <c r="F14" s="43">
        <f t="shared" si="4"/>
        <v>0.29925858646485443</v>
      </c>
      <c r="G14" s="43">
        <f t="shared" si="4"/>
        <v>0.34448017796160679</v>
      </c>
      <c r="H14" s="43">
        <f t="shared" si="4"/>
        <v>0.37637256721832046</v>
      </c>
      <c r="I14" s="43">
        <f t="shared" si="4"/>
        <v>0.37637256721832046</v>
      </c>
      <c r="J14" s="43">
        <f t="shared" si="4"/>
        <v>0.37637256721832046</v>
      </c>
      <c r="K14" s="43">
        <f t="shared" si="4"/>
        <v>0.37637256721832046</v>
      </c>
      <c r="L14" s="43">
        <f t="shared" si="4"/>
        <v>0.37637256721832046</v>
      </c>
      <c r="M14" s="43">
        <f t="shared" si="4"/>
        <v>0.37637256721832046</v>
      </c>
    </row>
    <row r="15" spans="1:13" x14ac:dyDescent="0.25">
      <c r="A15" s="42" t="s">
        <v>87</v>
      </c>
      <c r="B15" s="42" t="s">
        <v>15</v>
      </c>
      <c r="C15" s="43">
        <f t="shared" ref="C15:M15" si="5">C10</f>
        <v>0.38331894208321343</v>
      </c>
      <c r="D15" s="43">
        <f t="shared" si="5"/>
        <v>0.25866749957953916</v>
      </c>
      <c r="E15" s="43">
        <f t="shared" si="5"/>
        <v>0.14821396836680292</v>
      </c>
      <c r="F15" s="43">
        <f t="shared" si="5"/>
        <v>0.11773995838409206</v>
      </c>
      <c r="G15" s="43">
        <f t="shared" si="5"/>
        <v>0.11014173713150587</v>
      </c>
      <c r="H15" s="43">
        <f t="shared" si="5"/>
        <v>0.10478311480474595</v>
      </c>
      <c r="I15" s="43">
        <f t="shared" si="5"/>
        <v>0.10478311480474595</v>
      </c>
      <c r="J15" s="43">
        <f t="shared" si="5"/>
        <v>0.10478311480474595</v>
      </c>
      <c r="K15" s="43">
        <f t="shared" si="5"/>
        <v>0.10478311480474595</v>
      </c>
      <c r="L15" s="43">
        <f t="shared" si="5"/>
        <v>0.10478311480474595</v>
      </c>
      <c r="M15" s="43">
        <f t="shared" si="5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ref="C16:M16" si="6">C11</f>
        <v>0.13412645111772042</v>
      </c>
      <c r="D16" s="43">
        <f t="shared" si="6"/>
        <v>0.10218399365704812</v>
      </c>
      <c r="E16" s="43">
        <f t="shared" si="6"/>
        <v>6.7159959287202933E-2</v>
      </c>
      <c r="F16" s="43">
        <f t="shared" si="6"/>
        <v>5.335131970816117E-2</v>
      </c>
      <c r="G16" s="43">
        <f t="shared" si="6"/>
        <v>4.9908349820761914E-2</v>
      </c>
      <c r="H16" s="43">
        <f t="shared" si="6"/>
        <v>4.7480205825520906E-2</v>
      </c>
      <c r="I16" s="43">
        <f t="shared" si="6"/>
        <v>4.7480205825520906E-2</v>
      </c>
      <c r="J16" s="43">
        <f t="shared" si="6"/>
        <v>4.7480205825520906E-2</v>
      </c>
      <c r="K16" s="43">
        <f t="shared" si="6"/>
        <v>4.7480205825520906E-2</v>
      </c>
      <c r="L16" s="43">
        <f t="shared" si="6"/>
        <v>4.7480205825520906E-2</v>
      </c>
      <c r="M16" s="43">
        <f t="shared" si="6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ref="C17:M17" si="7">C12</f>
        <v>0.35002718347244877</v>
      </c>
      <c r="D17" s="43">
        <f t="shared" si="7"/>
        <v>0.47646620696283126</v>
      </c>
      <c r="E17" s="43">
        <f t="shared" si="7"/>
        <v>0.64930448971678756</v>
      </c>
      <c r="F17" s="43">
        <f t="shared" si="7"/>
        <v>0.51580215036588828</v>
      </c>
      <c r="G17" s="43">
        <f t="shared" si="7"/>
        <v>0.48251541479346194</v>
      </c>
      <c r="H17" s="43">
        <f t="shared" si="7"/>
        <v>0.45904004621786992</v>
      </c>
      <c r="I17" s="43">
        <f t="shared" si="7"/>
        <v>0.45904004621786992</v>
      </c>
      <c r="J17" s="43">
        <f t="shared" si="7"/>
        <v>0.45904004621786992</v>
      </c>
      <c r="K17" s="43">
        <f t="shared" si="7"/>
        <v>0.45904004621786992</v>
      </c>
      <c r="L17" s="43">
        <f t="shared" si="7"/>
        <v>0.45904004621786992</v>
      </c>
      <c r="M17" s="43">
        <f t="shared" si="7"/>
        <v>0.45904004621786992</v>
      </c>
    </row>
    <row r="18" spans="1:13" x14ac:dyDescent="0.25">
      <c r="A18" s="42" t="s">
        <v>88</v>
      </c>
      <c r="B18" s="42" t="s">
        <v>13</v>
      </c>
      <c r="C18" s="43">
        <f t="shared" ref="C18:M18" si="8">C13</f>
        <v>7.6465508970545909E-2</v>
      </c>
      <c r="D18" s="43">
        <f t="shared" si="8"/>
        <v>5.5380697244179621E-2</v>
      </c>
      <c r="E18" s="43">
        <f t="shared" si="8"/>
        <v>1.7432185727902807E-2</v>
      </c>
      <c r="F18" s="43">
        <f t="shared" si="8"/>
        <v>1.3847985077004066E-2</v>
      </c>
      <c r="G18" s="43">
        <f t="shared" si="8"/>
        <v>1.2954320292663484E-2</v>
      </c>
      <c r="H18" s="43">
        <f t="shared" si="8"/>
        <v>1.2324065933542714E-2</v>
      </c>
      <c r="I18" s="43">
        <f t="shared" si="8"/>
        <v>1.2324065933542714E-2</v>
      </c>
      <c r="J18" s="43">
        <f t="shared" si="8"/>
        <v>1.2324065933542714E-2</v>
      </c>
      <c r="K18" s="43">
        <f t="shared" si="8"/>
        <v>1.2324065933542714E-2</v>
      </c>
      <c r="L18" s="43">
        <f t="shared" si="8"/>
        <v>1.2324065933542714E-2</v>
      </c>
      <c r="M18" s="43">
        <f t="shared" si="8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ref="C19:M19" si="9">C14</f>
        <v>5.606191435607151E-2</v>
      </c>
      <c r="D19" s="43">
        <f t="shared" si="9"/>
        <v>0.10730160255640182</v>
      </c>
      <c r="E19" s="43">
        <f t="shared" si="9"/>
        <v>0.11788939690130378</v>
      </c>
      <c r="F19" s="43">
        <f t="shared" si="9"/>
        <v>0.29925858646485443</v>
      </c>
      <c r="G19" s="43">
        <f t="shared" si="9"/>
        <v>0.34448017796160679</v>
      </c>
      <c r="H19" s="43">
        <f t="shared" si="9"/>
        <v>0.37637256721832046</v>
      </c>
      <c r="I19" s="43">
        <f t="shared" si="9"/>
        <v>0.37637256721832046</v>
      </c>
      <c r="J19" s="43">
        <f t="shared" si="9"/>
        <v>0.37637256721832046</v>
      </c>
      <c r="K19" s="43">
        <f t="shared" si="9"/>
        <v>0.37637256721832046</v>
      </c>
      <c r="L19" s="43">
        <f t="shared" si="9"/>
        <v>0.37637256721832046</v>
      </c>
      <c r="M19" s="43">
        <f t="shared" si="9"/>
        <v>0.37637256721832046</v>
      </c>
    </row>
    <row r="20" spans="1:13" x14ac:dyDescent="0.25">
      <c r="A20" s="42" t="s">
        <v>88</v>
      </c>
      <c r="B20" s="42" t="s">
        <v>15</v>
      </c>
      <c r="C20" s="43">
        <f t="shared" ref="C20:M20" si="10">C15</f>
        <v>0.38331894208321343</v>
      </c>
      <c r="D20" s="43">
        <f t="shared" si="10"/>
        <v>0.25866749957953916</v>
      </c>
      <c r="E20" s="43">
        <f t="shared" si="10"/>
        <v>0.14821396836680292</v>
      </c>
      <c r="F20" s="43">
        <f t="shared" si="10"/>
        <v>0.11773995838409206</v>
      </c>
      <c r="G20" s="43">
        <f t="shared" si="10"/>
        <v>0.11014173713150587</v>
      </c>
      <c r="H20" s="43">
        <f t="shared" si="10"/>
        <v>0.10478311480474595</v>
      </c>
      <c r="I20" s="43">
        <f t="shared" si="10"/>
        <v>0.10478311480474595</v>
      </c>
      <c r="J20" s="43">
        <f t="shared" si="10"/>
        <v>0.10478311480474595</v>
      </c>
      <c r="K20" s="43">
        <f t="shared" si="10"/>
        <v>0.10478311480474595</v>
      </c>
      <c r="L20" s="43">
        <f t="shared" si="10"/>
        <v>0.10478311480474595</v>
      </c>
      <c r="M20" s="43">
        <f t="shared" si="10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ref="C21:M21" si="11">C16</f>
        <v>0.13412645111772042</v>
      </c>
      <c r="D21" s="43">
        <f t="shared" si="11"/>
        <v>0.10218399365704812</v>
      </c>
      <c r="E21" s="43">
        <f t="shared" si="11"/>
        <v>6.7159959287202933E-2</v>
      </c>
      <c r="F21" s="43">
        <f t="shared" si="11"/>
        <v>5.335131970816117E-2</v>
      </c>
      <c r="G21" s="43">
        <f t="shared" si="11"/>
        <v>4.9908349820761914E-2</v>
      </c>
      <c r="H21" s="43">
        <f t="shared" si="11"/>
        <v>4.7480205825520906E-2</v>
      </c>
      <c r="I21" s="43">
        <f t="shared" si="11"/>
        <v>4.7480205825520906E-2</v>
      </c>
      <c r="J21" s="43">
        <f t="shared" si="11"/>
        <v>4.7480205825520906E-2</v>
      </c>
      <c r="K21" s="43">
        <f t="shared" si="11"/>
        <v>4.7480205825520906E-2</v>
      </c>
      <c r="L21" s="43">
        <f t="shared" si="11"/>
        <v>4.7480205825520906E-2</v>
      </c>
      <c r="M21" s="43">
        <f t="shared" si="1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ref="C22:M22" si="12">C17</f>
        <v>0.35002718347244877</v>
      </c>
      <c r="D22" s="43">
        <f t="shared" si="12"/>
        <v>0.47646620696283126</v>
      </c>
      <c r="E22" s="43">
        <f t="shared" si="12"/>
        <v>0.64930448971678756</v>
      </c>
      <c r="F22" s="43">
        <f t="shared" si="12"/>
        <v>0.51580215036588828</v>
      </c>
      <c r="G22" s="43">
        <f t="shared" si="12"/>
        <v>0.48251541479346194</v>
      </c>
      <c r="H22" s="43">
        <f t="shared" si="12"/>
        <v>0.45904004621786992</v>
      </c>
      <c r="I22" s="43">
        <f t="shared" si="12"/>
        <v>0.45904004621786992</v>
      </c>
      <c r="J22" s="43">
        <f t="shared" si="12"/>
        <v>0.45904004621786992</v>
      </c>
      <c r="K22" s="43">
        <f t="shared" si="12"/>
        <v>0.45904004621786992</v>
      </c>
      <c r="L22" s="43">
        <f t="shared" si="12"/>
        <v>0.45904004621786992</v>
      </c>
      <c r="M22" s="43">
        <f t="shared" si="12"/>
        <v>0.45904004621786992</v>
      </c>
    </row>
    <row r="23" spans="1:13" x14ac:dyDescent="0.25">
      <c r="A23" s="42" t="s">
        <v>89</v>
      </c>
      <c r="B23" s="42" t="s">
        <v>13</v>
      </c>
      <c r="C23" s="43">
        <f t="shared" ref="C23:M23" si="13">C18</f>
        <v>7.6465508970545909E-2</v>
      </c>
      <c r="D23" s="43">
        <f t="shared" si="13"/>
        <v>5.5380697244179621E-2</v>
      </c>
      <c r="E23" s="43">
        <f t="shared" si="13"/>
        <v>1.7432185727902807E-2</v>
      </c>
      <c r="F23" s="43">
        <f t="shared" si="13"/>
        <v>1.3847985077004066E-2</v>
      </c>
      <c r="G23" s="43">
        <f t="shared" si="13"/>
        <v>1.2954320292663484E-2</v>
      </c>
      <c r="H23" s="43">
        <f t="shared" si="13"/>
        <v>1.2324065933542714E-2</v>
      </c>
      <c r="I23" s="43">
        <f t="shared" si="13"/>
        <v>1.2324065933542714E-2</v>
      </c>
      <c r="J23" s="43">
        <f t="shared" si="13"/>
        <v>1.2324065933542714E-2</v>
      </c>
      <c r="K23" s="43">
        <f t="shared" si="13"/>
        <v>1.2324065933542714E-2</v>
      </c>
      <c r="L23" s="43">
        <f t="shared" si="13"/>
        <v>1.2324065933542714E-2</v>
      </c>
      <c r="M23" s="43">
        <f t="shared" si="13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ref="C24:M24" si="14">C19</f>
        <v>5.606191435607151E-2</v>
      </c>
      <c r="D24" s="43">
        <f t="shared" si="14"/>
        <v>0.10730160255640182</v>
      </c>
      <c r="E24" s="43">
        <f t="shared" si="14"/>
        <v>0.11788939690130378</v>
      </c>
      <c r="F24" s="43">
        <f t="shared" si="14"/>
        <v>0.29925858646485443</v>
      </c>
      <c r="G24" s="43">
        <f t="shared" si="14"/>
        <v>0.34448017796160679</v>
      </c>
      <c r="H24" s="43">
        <f t="shared" si="14"/>
        <v>0.37637256721832046</v>
      </c>
      <c r="I24" s="43">
        <f t="shared" si="14"/>
        <v>0.37637256721832046</v>
      </c>
      <c r="J24" s="43">
        <f t="shared" si="14"/>
        <v>0.37637256721832046</v>
      </c>
      <c r="K24" s="43">
        <f t="shared" si="14"/>
        <v>0.37637256721832046</v>
      </c>
      <c r="L24" s="43">
        <f t="shared" si="14"/>
        <v>0.37637256721832046</v>
      </c>
      <c r="M24" s="43">
        <f t="shared" si="14"/>
        <v>0.37637256721832046</v>
      </c>
    </row>
    <row r="25" spans="1:13" x14ac:dyDescent="0.25">
      <c r="A25" s="42" t="s">
        <v>89</v>
      </c>
      <c r="B25" s="42" t="s">
        <v>15</v>
      </c>
      <c r="C25" s="43">
        <f t="shared" ref="C25:M25" si="15">C20</f>
        <v>0.38331894208321343</v>
      </c>
      <c r="D25" s="43">
        <f t="shared" si="15"/>
        <v>0.25866749957953916</v>
      </c>
      <c r="E25" s="43">
        <f t="shared" si="15"/>
        <v>0.14821396836680292</v>
      </c>
      <c r="F25" s="43">
        <f t="shared" si="15"/>
        <v>0.11773995838409206</v>
      </c>
      <c r="G25" s="43">
        <f t="shared" si="15"/>
        <v>0.11014173713150587</v>
      </c>
      <c r="H25" s="43">
        <f t="shared" si="15"/>
        <v>0.10478311480474595</v>
      </c>
      <c r="I25" s="43">
        <f t="shared" si="15"/>
        <v>0.10478311480474595</v>
      </c>
      <c r="J25" s="43">
        <f t="shared" si="15"/>
        <v>0.10478311480474595</v>
      </c>
      <c r="K25" s="43">
        <f t="shared" si="15"/>
        <v>0.10478311480474595</v>
      </c>
      <c r="L25" s="43">
        <f t="shared" si="15"/>
        <v>0.10478311480474595</v>
      </c>
      <c r="M25" s="43">
        <f t="shared" si="15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ref="C26:M26" si="16">C21</f>
        <v>0.13412645111772042</v>
      </c>
      <c r="D26" s="43">
        <f t="shared" si="16"/>
        <v>0.10218399365704812</v>
      </c>
      <c r="E26" s="43">
        <f t="shared" si="16"/>
        <v>6.7159959287202933E-2</v>
      </c>
      <c r="F26" s="43">
        <f t="shared" si="16"/>
        <v>5.335131970816117E-2</v>
      </c>
      <c r="G26" s="43">
        <f t="shared" si="16"/>
        <v>4.9908349820761914E-2</v>
      </c>
      <c r="H26" s="43">
        <f t="shared" si="16"/>
        <v>4.7480205825520906E-2</v>
      </c>
      <c r="I26" s="43">
        <f t="shared" si="16"/>
        <v>4.7480205825520906E-2</v>
      </c>
      <c r="J26" s="43">
        <f t="shared" si="16"/>
        <v>4.7480205825520906E-2</v>
      </c>
      <c r="K26" s="43">
        <f t="shared" si="16"/>
        <v>4.7480205825520906E-2</v>
      </c>
      <c r="L26" s="43">
        <f t="shared" si="16"/>
        <v>4.7480205825520906E-2</v>
      </c>
      <c r="M26" s="43">
        <f t="shared" si="16"/>
        <v>4.7480205825520906E-2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EB6E-6187-4129-8071-28955F61622D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Data_Prod!X18</f>
        <v>0.35002718347244877</v>
      </c>
      <c r="D2" s="43">
        <f>Data_Prod!Y18</f>
        <v>0.47646620696283126</v>
      </c>
      <c r="E2" s="43">
        <f>Data_Prod!Z18</f>
        <v>0.64930448971678756</v>
      </c>
      <c r="F2" s="43">
        <f>Data_Prod!AA18</f>
        <v>0.72141036879839915</v>
      </c>
      <c r="G2" s="43">
        <f>Data_Prod!AB18</f>
        <v>0.73938885023832601</v>
      </c>
      <c r="H2" s="43">
        <f>Data_Prod!AC18</f>
        <v>0.7520681193517964</v>
      </c>
      <c r="I2" s="43">
        <f>Data_Prod!AD18</f>
        <v>0.7520681193517964</v>
      </c>
      <c r="J2" s="43">
        <f>Data_Prod!AE18</f>
        <v>0.7520681193517964</v>
      </c>
      <c r="K2" s="43">
        <f>Data_Prod!AF18</f>
        <v>0.7520681193517964</v>
      </c>
      <c r="L2" s="43">
        <f>Data_Prod!AG18</f>
        <v>0.7520681193517964</v>
      </c>
      <c r="M2" s="43">
        <f>Data_Prod!AH18</f>
        <v>0.7520681193517964</v>
      </c>
    </row>
    <row r="3" spans="1:13" x14ac:dyDescent="0.25">
      <c r="A3" s="42" t="s">
        <v>85</v>
      </c>
      <c r="B3" s="42" t="s">
        <v>13</v>
      </c>
      <c r="C3" s="43">
        <f>Data_Prod!X19</f>
        <v>7.6465508970545909E-2</v>
      </c>
      <c r="D3" s="43">
        <f>Data_Prod!Y19</f>
        <v>5.5380697244179621E-2</v>
      </c>
      <c r="E3" s="43">
        <f>Data_Prod!Z19</f>
        <v>1.7432185727902807E-2</v>
      </c>
      <c r="F3" s="43">
        <f>Data_Prod!AA19</f>
        <v>1.3847985077004066E-2</v>
      </c>
      <c r="G3" s="43">
        <f>Data_Prod!AB19</f>
        <v>1.2954320292663484E-2</v>
      </c>
      <c r="H3" s="43">
        <f>Data_Prod!AC19</f>
        <v>1.2324065933542714E-2</v>
      </c>
      <c r="I3" s="43">
        <f>Data_Prod!AD19</f>
        <v>1.2324065933542714E-2</v>
      </c>
      <c r="J3" s="43">
        <f>Data_Prod!AE19</f>
        <v>1.2324065933542714E-2</v>
      </c>
      <c r="K3" s="43">
        <f>Data_Prod!AF19</f>
        <v>1.2324065933542714E-2</v>
      </c>
      <c r="L3" s="43">
        <f>Data_Prod!AG19</f>
        <v>1.2324065933542714E-2</v>
      </c>
      <c r="M3" s="43">
        <f>Data_Prod!AH19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Data_Prod!X20</f>
        <v>5.606191435607151E-2</v>
      </c>
      <c r="D4" s="43">
        <f>Data_Prod!Y20</f>
        <v>0.10730160255640182</v>
      </c>
      <c r="E4" s="43">
        <f>Data_Prod!Z20</f>
        <v>0.11788939690130378</v>
      </c>
      <c r="F4" s="43">
        <f>Data_Prod!AA20</f>
        <v>9.3650368032343542E-2</v>
      </c>
      <c r="G4" s="43">
        <f>Data_Prod!AB20</f>
        <v>8.7606742516742775E-2</v>
      </c>
      <c r="H4" s="43">
        <f>Data_Prod!AC20</f>
        <v>8.3344494084394052E-2</v>
      </c>
      <c r="I4" s="43">
        <f>Data_Prod!AD20</f>
        <v>8.3344494084394052E-2</v>
      </c>
      <c r="J4" s="43">
        <f>Data_Prod!AE20</f>
        <v>8.3344494084394052E-2</v>
      </c>
      <c r="K4" s="43">
        <f>Data_Prod!AF20</f>
        <v>8.3344494084394052E-2</v>
      </c>
      <c r="L4" s="43">
        <f>Data_Prod!AG20</f>
        <v>8.3344494084394052E-2</v>
      </c>
      <c r="M4" s="43">
        <f>Data_Prod!AH20</f>
        <v>8.3344494084394052E-2</v>
      </c>
    </row>
    <row r="5" spans="1:13" x14ac:dyDescent="0.25">
      <c r="A5" s="42" t="s">
        <v>85</v>
      </c>
      <c r="B5" s="42" t="s">
        <v>15</v>
      </c>
      <c r="C5" s="43">
        <f>Data_Prod!X21</f>
        <v>0.38331894208321343</v>
      </c>
      <c r="D5" s="43">
        <f>Data_Prod!Y21</f>
        <v>0.25866749957953916</v>
      </c>
      <c r="E5" s="43">
        <f>Data_Prod!Z21</f>
        <v>0.14821396836680292</v>
      </c>
      <c r="F5" s="43">
        <f>Data_Prod!AA21</f>
        <v>0.11773995838409206</v>
      </c>
      <c r="G5" s="43">
        <f>Data_Prod!AB21</f>
        <v>0.11014173713150587</v>
      </c>
      <c r="H5" s="43">
        <f>Data_Prod!AC21</f>
        <v>0.10478311480474595</v>
      </c>
      <c r="I5" s="43">
        <f>Data_Prod!AD21</f>
        <v>0.10478311480474595</v>
      </c>
      <c r="J5" s="43">
        <f>Data_Prod!AE21</f>
        <v>0.10478311480474595</v>
      </c>
      <c r="K5" s="43">
        <f>Data_Prod!AF21</f>
        <v>0.10478311480474595</v>
      </c>
      <c r="L5" s="43">
        <f>Data_Prod!AG21</f>
        <v>0.10478311480474595</v>
      </c>
      <c r="M5" s="43">
        <f>Data_Prod!AH21</f>
        <v>0.10478311480474595</v>
      </c>
    </row>
    <row r="6" spans="1:13" x14ac:dyDescent="0.25">
      <c r="A6" s="42" t="s">
        <v>85</v>
      </c>
      <c r="B6" s="42" t="s">
        <v>16</v>
      </c>
      <c r="C6" s="43">
        <f>Data_Prod!X22</f>
        <v>0.13412645111772042</v>
      </c>
      <c r="D6" s="43">
        <f>Data_Prod!Y22</f>
        <v>0.10218399365704812</v>
      </c>
      <c r="E6" s="43">
        <f>Data_Prod!Z22</f>
        <v>6.7159959287202933E-2</v>
      </c>
      <c r="F6" s="43">
        <f>Data_Prod!AA22</f>
        <v>5.335131970816117E-2</v>
      </c>
      <c r="G6" s="43">
        <f>Data_Prod!AB22</f>
        <v>4.9908349820761914E-2</v>
      </c>
      <c r="H6" s="43">
        <f>Data_Prod!AC22</f>
        <v>4.7480205825520906E-2</v>
      </c>
      <c r="I6" s="43">
        <f>Data_Prod!AD22</f>
        <v>4.7480205825520906E-2</v>
      </c>
      <c r="J6" s="43">
        <f>Data_Prod!AE22</f>
        <v>4.7480205825520906E-2</v>
      </c>
      <c r="K6" s="43">
        <f>Data_Prod!AF22</f>
        <v>4.7480205825520906E-2</v>
      </c>
      <c r="L6" s="43">
        <f>Data_Prod!AG22</f>
        <v>4.7480205825520906E-2</v>
      </c>
      <c r="M6" s="43">
        <f>Data_Prod!AH22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0.72141036879839915</v>
      </c>
      <c r="G7" s="43">
        <f t="shared" si="0"/>
        <v>0.73938885023832601</v>
      </c>
      <c r="H7" s="43">
        <f t="shared" si="0"/>
        <v>0.7520681193517964</v>
      </c>
      <c r="I7" s="43">
        <f t="shared" si="0"/>
        <v>0.7520681193517964</v>
      </c>
      <c r="J7" s="43">
        <f t="shared" si="0"/>
        <v>0.7520681193517964</v>
      </c>
      <c r="K7" s="43">
        <f t="shared" si="0"/>
        <v>0.7520681193517964</v>
      </c>
      <c r="L7" s="43">
        <f t="shared" si="0"/>
        <v>0.7520681193517964</v>
      </c>
      <c r="M7" s="43">
        <f t="shared" si="0"/>
        <v>0.7520681193517964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9.3650368032343542E-2</v>
      </c>
      <c r="G9" s="43">
        <f t="shared" si="1"/>
        <v>8.7606742516742775E-2</v>
      </c>
      <c r="H9" s="43">
        <f t="shared" si="1"/>
        <v>8.3344494084394052E-2</v>
      </c>
      <c r="I9" s="43">
        <f t="shared" si="1"/>
        <v>8.3344494084394052E-2</v>
      </c>
      <c r="J9" s="43">
        <f t="shared" si="1"/>
        <v>8.3344494084394052E-2</v>
      </c>
      <c r="K9" s="43">
        <f t="shared" si="1"/>
        <v>8.3344494084394052E-2</v>
      </c>
      <c r="L9" s="43">
        <f t="shared" si="1"/>
        <v>8.3344494084394052E-2</v>
      </c>
      <c r="M9" s="43">
        <f t="shared" si="1"/>
        <v>8.3344494084394052E-2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0.72141036879839915</v>
      </c>
      <c r="G12" s="43">
        <f t="shared" si="1"/>
        <v>0.73938885023832601</v>
      </c>
      <c r="H12" s="43">
        <f t="shared" si="1"/>
        <v>0.7520681193517964</v>
      </c>
      <c r="I12" s="43">
        <f t="shared" si="1"/>
        <v>0.7520681193517964</v>
      </c>
      <c r="J12" s="43">
        <f t="shared" si="1"/>
        <v>0.7520681193517964</v>
      </c>
      <c r="K12" s="43">
        <f t="shared" si="1"/>
        <v>0.7520681193517964</v>
      </c>
      <c r="L12" s="43">
        <f t="shared" si="1"/>
        <v>0.7520681193517964</v>
      </c>
      <c r="M12" s="43">
        <f t="shared" si="1"/>
        <v>0.7520681193517964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1.3847985077004066E-2</v>
      </c>
      <c r="G13" s="43">
        <f t="shared" si="1"/>
        <v>1.2954320292663484E-2</v>
      </c>
      <c r="H13" s="43">
        <f t="shared" si="1"/>
        <v>1.2324065933542714E-2</v>
      </c>
      <c r="I13" s="43">
        <f t="shared" si="1"/>
        <v>1.2324065933542714E-2</v>
      </c>
      <c r="J13" s="43">
        <f t="shared" si="1"/>
        <v>1.2324065933542714E-2</v>
      </c>
      <c r="K13" s="43">
        <f t="shared" si="1"/>
        <v>1.2324065933542714E-2</v>
      </c>
      <c r="L13" s="43">
        <f t="shared" si="1"/>
        <v>1.2324065933542714E-2</v>
      </c>
      <c r="M13" s="43">
        <f t="shared" si="1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9.3650368032343542E-2</v>
      </c>
      <c r="G14" s="43">
        <f t="shared" si="1"/>
        <v>8.7606742516742775E-2</v>
      </c>
      <c r="H14" s="43">
        <f t="shared" si="1"/>
        <v>8.3344494084394052E-2</v>
      </c>
      <c r="I14" s="43">
        <f t="shared" si="1"/>
        <v>8.3344494084394052E-2</v>
      </c>
      <c r="J14" s="43">
        <f t="shared" si="1"/>
        <v>8.3344494084394052E-2</v>
      </c>
      <c r="K14" s="43">
        <f t="shared" si="1"/>
        <v>8.3344494084394052E-2</v>
      </c>
      <c r="L14" s="43">
        <f t="shared" si="1"/>
        <v>8.3344494084394052E-2</v>
      </c>
      <c r="M14" s="43">
        <f t="shared" si="1"/>
        <v>8.3344494084394052E-2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0.72141036879839915</v>
      </c>
      <c r="G17" s="43">
        <f t="shared" si="1"/>
        <v>0.73938885023832601</v>
      </c>
      <c r="H17" s="43">
        <f t="shared" si="1"/>
        <v>0.7520681193517964</v>
      </c>
      <c r="I17" s="43">
        <f t="shared" si="1"/>
        <v>0.7520681193517964</v>
      </c>
      <c r="J17" s="43">
        <f t="shared" si="1"/>
        <v>0.7520681193517964</v>
      </c>
      <c r="K17" s="43">
        <f t="shared" si="1"/>
        <v>0.7520681193517964</v>
      </c>
      <c r="L17" s="43">
        <f t="shared" si="1"/>
        <v>0.7520681193517964</v>
      </c>
      <c r="M17" s="43">
        <f t="shared" si="1"/>
        <v>0.7520681193517964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1.3847985077004066E-2</v>
      </c>
      <c r="G18" s="43">
        <f t="shared" si="1"/>
        <v>1.2954320292663484E-2</v>
      </c>
      <c r="H18" s="43">
        <f t="shared" si="1"/>
        <v>1.2324065933542714E-2</v>
      </c>
      <c r="I18" s="43">
        <f t="shared" si="1"/>
        <v>1.2324065933542714E-2</v>
      </c>
      <c r="J18" s="43">
        <f t="shared" si="1"/>
        <v>1.2324065933542714E-2</v>
      </c>
      <c r="K18" s="43">
        <f t="shared" si="1"/>
        <v>1.2324065933542714E-2</v>
      </c>
      <c r="L18" s="43">
        <f t="shared" si="1"/>
        <v>1.2324065933542714E-2</v>
      </c>
      <c r="M18" s="43">
        <f t="shared" si="1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9.3650368032343542E-2</v>
      </c>
      <c r="G19" s="43">
        <f t="shared" si="1"/>
        <v>8.7606742516742775E-2</v>
      </c>
      <c r="H19" s="43">
        <f t="shared" si="1"/>
        <v>8.3344494084394052E-2</v>
      </c>
      <c r="I19" s="43">
        <f t="shared" si="1"/>
        <v>8.3344494084394052E-2</v>
      </c>
      <c r="J19" s="43">
        <f t="shared" si="1"/>
        <v>8.3344494084394052E-2</v>
      </c>
      <c r="K19" s="43">
        <f t="shared" si="1"/>
        <v>8.3344494084394052E-2</v>
      </c>
      <c r="L19" s="43">
        <f t="shared" si="1"/>
        <v>8.3344494084394052E-2</v>
      </c>
      <c r="M19" s="43">
        <f t="shared" si="1"/>
        <v>8.3344494084394052E-2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0.72141036879839915</v>
      </c>
      <c r="G22" s="43">
        <f t="shared" si="1"/>
        <v>0.73938885023832601</v>
      </c>
      <c r="H22" s="43">
        <f t="shared" si="1"/>
        <v>0.7520681193517964</v>
      </c>
      <c r="I22" s="43">
        <f t="shared" si="1"/>
        <v>0.7520681193517964</v>
      </c>
      <c r="J22" s="43">
        <f t="shared" si="1"/>
        <v>0.7520681193517964</v>
      </c>
      <c r="K22" s="43">
        <f t="shared" si="1"/>
        <v>0.7520681193517964</v>
      </c>
      <c r="L22" s="43">
        <f t="shared" si="1"/>
        <v>0.7520681193517964</v>
      </c>
      <c r="M22" s="43">
        <f t="shared" si="1"/>
        <v>0.7520681193517964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1.3847985077004066E-2</v>
      </c>
      <c r="G23" s="43">
        <f t="shared" si="1"/>
        <v>1.2954320292663484E-2</v>
      </c>
      <c r="H23" s="43">
        <f t="shared" si="1"/>
        <v>1.2324065933542714E-2</v>
      </c>
      <c r="I23" s="43">
        <f t="shared" si="1"/>
        <v>1.2324065933542714E-2</v>
      </c>
      <c r="J23" s="43">
        <f t="shared" si="1"/>
        <v>1.2324065933542714E-2</v>
      </c>
      <c r="K23" s="43">
        <f t="shared" si="1"/>
        <v>1.2324065933542714E-2</v>
      </c>
      <c r="L23" s="43">
        <f t="shared" si="1"/>
        <v>1.2324065933542714E-2</v>
      </c>
      <c r="M23" s="43">
        <f t="shared" si="1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9.3650368032343542E-2</v>
      </c>
      <c r="G24" s="43">
        <f t="shared" si="1"/>
        <v>8.7606742516742775E-2</v>
      </c>
      <c r="H24" s="43">
        <f t="shared" si="1"/>
        <v>8.3344494084394052E-2</v>
      </c>
      <c r="I24" s="43">
        <f t="shared" si="1"/>
        <v>8.3344494084394052E-2</v>
      </c>
      <c r="J24" s="43">
        <f t="shared" si="1"/>
        <v>8.3344494084394052E-2</v>
      </c>
      <c r="K24" s="43">
        <f t="shared" si="1"/>
        <v>8.3344494084394052E-2</v>
      </c>
      <c r="L24" s="43">
        <f t="shared" si="1"/>
        <v>8.3344494084394052E-2</v>
      </c>
      <c r="M24" s="43">
        <f t="shared" si="1"/>
        <v>8.3344494084394052E-2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C322-347E-45CF-A5D0-A428BB72FD9D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Data_Prod!X23</f>
        <v>0.35002718347244877</v>
      </c>
      <c r="D2" s="43">
        <f>Data_Prod!Y23</f>
        <v>0.47646620696283126</v>
      </c>
      <c r="E2" s="43">
        <f>Data_Prod!Z23</f>
        <v>0.64930448971678756</v>
      </c>
      <c r="F2" s="43">
        <f>Data_Prod!AA23</f>
        <v>0.51580215036588828</v>
      </c>
      <c r="G2" s="43">
        <f>Data_Prod!AB23</f>
        <v>0.48251541479346194</v>
      </c>
      <c r="H2" s="43">
        <f>Data_Prod!AC23</f>
        <v>0.45904004621786992</v>
      </c>
      <c r="I2" s="43">
        <f>Data_Prod!AD23</f>
        <v>0.45904004621786992</v>
      </c>
      <c r="J2" s="43">
        <f>Data_Prod!AE23</f>
        <v>0.45904004621786992</v>
      </c>
      <c r="K2" s="43">
        <f>Data_Prod!AF23</f>
        <v>0.45904004621786992</v>
      </c>
      <c r="L2" s="43">
        <f>Data_Prod!AG23</f>
        <v>0.45904004621786992</v>
      </c>
      <c r="M2" s="43">
        <f>Data_Prod!AH23</f>
        <v>0.45904004621786992</v>
      </c>
    </row>
    <row r="3" spans="1:13" x14ac:dyDescent="0.25">
      <c r="A3" s="42" t="s">
        <v>85</v>
      </c>
      <c r="B3" s="42" t="s">
        <v>13</v>
      </c>
      <c r="C3" s="43">
        <f>Data_Prod!X24</f>
        <v>7.6465508970545909E-2</v>
      </c>
      <c r="D3" s="43">
        <f>Data_Prod!Y24</f>
        <v>5.5380697244179621E-2</v>
      </c>
      <c r="E3" s="43">
        <f>Data_Prod!Z24</f>
        <v>1.7432185727902807E-2</v>
      </c>
      <c r="F3" s="43">
        <f>Data_Prod!AA24</f>
        <v>0.21945620350951495</v>
      </c>
      <c r="G3" s="43">
        <f>Data_Prod!AB24</f>
        <v>0.26982775573752749</v>
      </c>
      <c r="H3" s="43">
        <f>Data_Prod!AC24</f>
        <v>0.30535213906746911</v>
      </c>
      <c r="I3" s="43">
        <f>Data_Prod!AD24</f>
        <v>0.30535213906746911</v>
      </c>
      <c r="J3" s="43">
        <f>Data_Prod!AE24</f>
        <v>0.30535213906746911</v>
      </c>
      <c r="K3" s="43">
        <f>Data_Prod!AF24</f>
        <v>0.30535213906746911</v>
      </c>
      <c r="L3" s="43">
        <f>Data_Prod!AG24</f>
        <v>0.30535213906746911</v>
      </c>
      <c r="M3" s="43">
        <f>Data_Prod!AH24</f>
        <v>0.30535213906746911</v>
      </c>
    </row>
    <row r="4" spans="1:13" x14ac:dyDescent="0.25">
      <c r="A4" s="42" t="s">
        <v>85</v>
      </c>
      <c r="B4" s="42" t="s">
        <v>14</v>
      </c>
      <c r="C4" s="43">
        <f>Data_Prod!X25</f>
        <v>5.606191435607151E-2</v>
      </c>
      <c r="D4" s="43">
        <f>Data_Prod!Y25</f>
        <v>0.10730160255640182</v>
      </c>
      <c r="E4" s="43">
        <f>Data_Prod!Z25</f>
        <v>0.11788939690130378</v>
      </c>
      <c r="F4" s="43">
        <f>Data_Prod!AA25</f>
        <v>9.3650368032343542E-2</v>
      </c>
      <c r="G4" s="43">
        <f>Data_Prod!AB25</f>
        <v>8.7606742516742775E-2</v>
      </c>
      <c r="H4" s="43">
        <f>Data_Prod!AC25</f>
        <v>8.3344494084394052E-2</v>
      </c>
      <c r="I4" s="43">
        <f>Data_Prod!AD25</f>
        <v>8.3344494084394052E-2</v>
      </c>
      <c r="J4" s="43">
        <f>Data_Prod!AE25</f>
        <v>8.3344494084394052E-2</v>
      </c>
      <c r="K4" s="43">
        <f>Data_Prod!AF25</f>
        <v>8.3344494084394052E-2</v>
      </c>
      <c r="L4" s="43">
        <f>Data_Prod!AG25</f>
        <v>8.3344494084394052E-2</v>
      </c>
      <c r="M4" s="43">
        <f>Data_Prod!AH25</f>
        <v>8.3344494084394052E-2</v>
      </c>
    </row>
    <row r="5" spans="1:13" x14ac:dyDescent="0.25">
      <c r="A5" s="42" t="s">
        <v>85</v>
      </c>
      <c r="B5" s="42" t="s">
        <v>15</v>
      </c>
      <c r="C5" s="43">
        <f>Data_Prod!X26</f>
        <v>0.38331894208321343</v>
      </c>
      <c r="D5" s="43">
        <f>Data_Prod!Y26</f>
        <v>0.25866749957953916</v>
      </c>
      <c r="E5" s="43">
        <f>Data_Prod!Z26</f>
        <v>0.14821396836680292</v>
      </c>
      <c r="F5" s="43">
        <f>Data_Prod!AA26</f>
        <v>0.11773995838409206</v>
      </c>
      <c r="G5" s="43">
        <f>Data_Prod!AB26</f>
        <v>0.11014173713150587</v>
      </c>
      <c r="H5" s="43">
        <f>Data_Prod!AC26</f>
        <v>0.10478311480474595</v>
      </c>
      <c r="I5" s="43">
        <f>Data_Prod!AD26</f>
        <v>0.10478311480474595</v>
      </c>
      <c r="J5" s="43">
        <f>Data_Prod!AE26</f>
        <v>0.10478311480474595</v>
      </c>
      <c r="K5" s="43">
        <f>Data_Prod!AF26</f>
        <v>0.10478311480474595</v>
      </c>
      <c r="L5" s="43">
        <f>Data_Prod!AG26</f>
        <v>0.10478311480474595</v>
      </c>
      <c r="M5" s="43">
        <f>Data_Prod!AH26</f>
        <v>0.10478311480474595</v>
      </c>
    </row>
    <row r="6" spans="1:13" x14ac:dyDescent="0.25">
      <c r="A6" s="42" t="s">
        <v>85</v>
      </c>
      <c r="B6" s="42" t="s">
        <v>16</v>
      </c>
      <c r="C6" s="43">
        <f>Data_Prod!X27</f>
        <v>0.13412645111772042</v>
      </c>
      <c r="D6" s="43">
        <f>Data_Prod!Y27</f>
        <v>0.10218399365704812</v>
      </c>
      <c r="E6" s="43">
        <f>Data_Prod!Z27</f>
        <v>6.7159959287202933E-2</v>
      </c>
      <c r="F6" s="43">
        <f>Data_Prod!AA27</f>
        <v>5.335131970816117E-2</v>
      </c>
      <c r="G6" s="43">
        <f>Data_Prod!AB27</f>
        <v>4.9908349820761914E-2</v>
      </c>
      <c r="H6" s="43">
        <f>Data_Prod!AC27</f>
        <v>4.7480205825520906E-2</v>
      </c>
      <c r="I6" s="43">
        <f>Data_Prod!AD27</f>
        <v>4.7480205825520906E-2</v>
      </c>
      <c r="J6" s="43">
        <f>Data_Prod!AE27</f>
        <v>4.7480205825520906E-2</v>
      </c>
      <c r="K6" s="43">
        <f>Data_Prod!AF27</f>
        <v>4.7480205825520906E-2</v>
      </c>
      <c r="L6" s="43">
        <f>Data_Prod!AG27</f>
        <v>4.7480205825520906E-2</v>
      </c>
      <c r="M6" s="43">
        <f>Data_Prod!AH27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0.51580215036588828</v>
      </c>
      <c r="G7" s="43">
        <f t="shared" si="0"/>
        <v>0.48251541479346194</v>
      </c>
      <c r="H7" s="43">
        <f t="shared" si="0"/>
        <v>0.45904004621786992</v>
      </c>
      <c r="I7" s="43">
        <f t="shared" si="0"/>
        <v>0.45904004621786992</v>
      </c>
      <c r="J7" s="43">
        <f t="shared" si="0"/>
        <v>0.45904004621786992</v>
      </c>
      <c r="K7" s="43">
        <f t="shared" si="0"/>
        <v>0.45904004621786992</v>
      </c>
      <c r="L7" s="43">
        <f t="shared" si="0"/>
        <v>0.45904004621786992</v>
      </c>
      <c r="M7" s="43">
        <f t="shared" si="0"/>
        <v>0.45904004621786992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0.21945620350951495</v>
      </c>
      <c r="G8" s="43">
        <f t="shared" si="1"/>
        <v>0.26982775573752749</v>
      </c>
      <c r="H8" s="43">
        <f t="shared" si="1"/>
        <v>0.30535213906746911</v>
      </c>
      <c r="I8" s="43">
        <f t="shared" si="1"/>
        <v>0.30535213906746911</v>
      </c>
      <c r="J8" s="43">
        <f t="shared" si="1"/>
        <v>0.30535213906746911</v>
      </c>
      <c r="K8" s="43">
        <f t="shared" si="1"/>
        <v>0.30535213906746911</v>
      </c>
      <c r="L8" s="43">
        <f t="shared" si="1"/>
        <v>0.30535213906746911</v>
      </c>
      <c r="M8" s="43">
        <f t="shared" si="1"/>
        <v>0.30535213906746911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9.3650368032343542E-2</v>
      </c>
      <c r="G9" s="43">
        <f t="shared" si="1"/>
        <v>8.7606742516742775E-2</v>
      </c>
      <c r="H9" s="43">
        <f t="shared" si="1"/>
        <v>8.3344494084394052E-2</v>
      </c>
      <c r="I9" s="43">
        <f t="shared" si="1"/>
        <v>8.3344494084394052E-2</v>
      </c>
      <c r="J9" s="43">
        <f t="shared" si="1"/>
        <v>8.3344494084394052E-2</v>
      </c>
      <c r="K9" s="43">
        <f t="shared" si="1"/>
        <v>8.3344494084394052E-2</v>
      </c>
      <c r="L9" s="43">
        <f t="shared" si="1"/>
        <v>8.3344494084394052E-2</v>
      </c>
      <c r="M9" s="43">
        <f t="shared" si="1"/>
        <v>8.3344494084394052E-2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0.51580215036588828</v>
      </c>
      <c r="G12" s="43">
        <f t="shared" si="1"/>
        <v>0.48251541479346194</v>
      </c>
      <c r="H12" s="43">
        <f t="shared" si="1"/>
        <v>0.45904004621786992</v>
      </c>
      <c r="I12" s="43">
        <f t="shared" si="1"/>
        <v>0.45904004621786992</v>
      </c>
      <c r="J12" s="43">
        <f t="shared" si="1"/>
        <v>0.45904004621786992</v>
      </c>
      <c r="K12" s="43">
        <f t="shared" si="1"/>
        <v>0.45904004621786992</v>
      </c>
      <c r="L12" s="43">
        <f t="shared" si="1"/>
        <v>0.45904004621786992</v>
      </c>
      <c r="M12" s="43">
        <f t="shared" si="1"/>
        <v>0.45904004621786992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0.21945620350951495</v>
      </c>
      <c r="G13" s="43">
        <f t="shared" si="1"/>
        <v>0.26982775573752749</v>
      </c>
      <c r="H13" s="43">
        <f t="shared" si="1"/>
        <v>0.30535213906746911</v>
      </c>
      <c r="I13" s="43">
        <f t="shared" si="1"/>
        <v>0.30535213906746911</v>
      </c>
      <c r="J13" s="43">
        <f t="shared" si="1"/>
        <v>0.30535213906746911</v>
      </c>
      <c r="K13" s="43">
        <f t="shared" si="1"/>
        <v>0.30535213906746911</v>
      </c>
      <c r="L13" s="43">
        <f t="shared" si="1"/>
        <v>0.30535213906746911</v>
      </c>
      <c r="M13" s="43">
        <f t="shared" si="1"/>
        <v>0.30535213906746911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9.3650368032343542E-2</v>
      </c>
      <c r="G14" s="43">
        <f t="shared" si="1"/>
        <v>8.7606742516742775E-2</v>
      </c>
      <c r="H14" s="43">
        <f t="shared" si="1"/>
        <v>8.3344494084394052E-2</v>
      </c>
      <c r="I14" s="43">
        <f t="shared" si="1"/>
        <v>8.3344494084394052E-2</v>
      </c>
      <c r="J14" s="43">
        <f t="shared" si="1"/>
        <v>8.3344494084394052E-2</v>
      </c>
      <c r="K14" s="43">
        <f t="shared" si="1"/>
        <v>8.3344494084394052E-2</v>
      </c>
      <c r="L14" s="43">
        <f t="shared" si="1"/>
        <v>8.3344494084394052E-2</v>
      </c>
      <c r="M14" s="43">
        <f t="shared" si="1"/>
        <v>8.3344494084394052E-2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0.51580215036588828</v>
      </c>
      <c r="G17" s="43">
        <f t="shared" si="1"/>
        <v>0.48251541479346194</v>
      </c>
      <c r="H17" s="43">
        <f t="shared" si="1"/>
        <v>0.45904004621786992</v>
      </c>
      <c r="I17" s="43">
        <f t="shared" si="1"/>
        <v>0.45904004621786992</v>
      </c>
      <c r="J17" s="43">
        <f t="shared" si="1"/>
        <v>0.45904004621786992</v>
      </c>
      <c r="K17" s="43">
        <f t="shared" si="1"/>
        <v>0.45904004621786992</v>
      </c>
      <c r="L17" s="43">
        <f t="shared" si="1"/>
        <v>0.45904004621786992</v>
      </c>
      <c r="M17" s="43">
        <f t="shared" si="1"/>
        <v>0.45904004621786992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0.21945620350951495</v>
      </c>
      <c r="G18" s="43">
        <f t="shared" si="1"/>
        <v>0.26982775573752749</v>
      </c>
      <c r="H18" s="43">
        <f t="shared" si="1"/>
        <v>0.30535213906746911</v>
      </c>
      <c r="I18" s="43">
        <f t="shared" si="1"/>
        <v>0.30535213906746911</v>
      </c>
      <c r="J18" s="43">
        <f t="shared" si="1"/>
        <v>0.30535213906746911</v>
      </c>
      <c r="K18" s="43">
        <f t="shared" si="1"/>
        <v>0.30535213906746911</v>
      </c>
      <c r="L18" s="43">
        <f t="shared" si="1"/>
        <v>0.30535213906746911</v>
      </c>
      <c r="M18" s="43">
        <f t="shared" si="1"/>
        <v>0.30535213906746911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9.3650368032343542E-2</v>
      </c>
      <c r="G19" s="43">
        <f t="shared" si="1"/>
        <v>8.7606742516742775E-2</v>
      </c>
      <c r="H19" s="43">
        <f t="shared" si="1"/>
        <v>8.3344494084394052E-2</v>
      </c>
      <c r="I19" s="43">
        <f t="shared" si="1"/>
        <v>8.3344494084394052E-2</v>
      </c>
      <c r="J19" s="43">
        <f t="shared" si="1"/>
        <v>8.3344494084394052E-2</v>
      </c>
      <c r="K19" s="43">
        <f t="shared" si="1"/>
        <v>8.3344494084394052E-2</v>
      </c>
      <c r="L19" s="43">
        <f t="shared" si="1"/>
        <v>8.3344494084394052E-2</v>
      </c>
      <c r="M19" s="43">
        <f t="shared" si="1"/>
        <v>8.3344494084394052E-2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0.51580215036588828</v>
      </c>
      <c r="G22" s="43">
        <f t="shared" si="1"/>
        <v>0.48251541479346194</v>
      </c>
      <c r="H22" s="43">
        <f t="shared" si="1"/>
        <v>0.45904004621786992</v>
      </c>
      <c r="I22" s="43">
        <f t="shared" si="1"/>
        <v>0.45904004621786992</v>
      </c>
      <c r="J22" s="43">
        <f t="shared" si="1"/>
        <v>0.45904004621786992</v>
      </c>
      <c r="K22" s="43">
        <f t="shared" si="1"/>
        <v>0.45904004621786992</v>
      </c>
      <c r="L22" s="43">
        <f t="shared" si="1"/>
        <v>0.45904004621786992</v>
      </c>
      <c r="M22" s="43">
        <f t="shared" si="1"/>
        <v>0.45904004621786992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0.21945620350951495</v>
      </c>
      <c r="G23" s="43">
        <f t="shared" si="1"/>
        <v>0.26982775573752749</v>
      </c>
      <c r="H23" s="43">
        <f t="shared" si="1"/>
        <v>0.30535213906746911</v>
      </c>
      <c r="I23" s="43">
        <f t="shared" si="1"/>
        <v>0.30535213906746911</v>
      </c>
      <c r="J23" s="43">
        <f t="shared" si="1"/>
        <v>0.30535213906746911</v>
      </c>
      <c r="K23" s="43">
        <f t="shared" si="1"/>
        <v>0.30535213906746911</v>
      </c>
      <c r="L23" s="43">
        <f t="shared" si="1"/>
        <v>0.30535213906746911</v>
      </c>
      <c r="M23" s="43">
        <f t="shared" si="1"/>
        <v>0.30535213906746911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9.3650368032343542E-2</v>
      </c>
      <c r="G24" s="43">
        <f t="shared" si="1"/>
        <v>8.7606742516742775E-2</v>
      </c>
      <c r="H24" s="43">
        <f t="shared" si="1"/>
        <v>8.3344494084394052E-2</v>
      </c>
      <c r="I24" s="43">
        <f t="shared" si="1"/>
        <v>8.3344494084394052E-2</v>
      </c>
      <c r="J24" s="43">
        <f t="shared" si="1"/>
        <v>8.3344494084394052E-2</v>
      </c>
      <c r="K24" s="43">
        <f t="shared" si="1"/>
        <v>8.3344494084394052E-2</v>
      </c>
      <c r="L24" s="43">
        <f t="shared" si="1"/>
        <v>8.3344494084394052E-2</v>
      </c>
      <c r="M24" s="43">
        <f t="shared" si="1"/>
        <v>8.3344494084394052E-2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3F67-8CCA-48A8-9623-A61FD8B57774}">
  <sheetPr>
    <tabColor theme="9" tint="0.59999389629810485"/>
  </sheetPr>
  <dimension ref="A1:M26"/>
  <sheetViews>
    <sheetView workbookViewId="0">
      <selection activeCell="Q14" sqref="Q14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Data_Prod!X28</f>
        <v>0.35002718347244877</v>
      </c>
      <c r="D2" s="43">
        <f>Data_Prod!Y28</f>
        <v>0.47646620696283126</v>
      </c>
      <c r="E2" s="43">
        <f>Data_Prod!Z28</f>
        <v>0.64930448971678756</v>
      </c>
      <c r="F2" s="43">
        <f>Data_Prod!AA28</f>
        <v>0.55692379405239045</v>
      </c>
      <c r="G2" s="43">
        <f>Data_Prod!AB28</f>
        <v>0.5338901018824348</v>
      </c>
      <c r="H2" s="43">
        <f>Data_Prod!AC28</f>
        <v>0.51764566084465524</v>
      </c>
      <c r="I2" s="43">
        <f>Data_Prod!AD28</f>
        <v>0.51764566084465524</v>
      </c>
      <c r="J2" s="43">
        <f>Data_Prod!AE28</f>
        <v>0.51764566084465524</v>
      </c>
      <c r="K2" s="43">
        <f>Data_Prod!AF28</f>
        <v>0.51764566084465524</v>
      </c>
      <c r="L2" s="43">
        <f>Data_Prod!AG28</f>
        <v>0.51764566084465524</v>
      </c>
      <c r="M2" s="43">
        <f>Data_Prod!AH28</f>
        <v>0.51764566084465524</v>
      </c>
    </row>
    <row r="3" spans="1:13" x14ac:dyDescent="0.25">
      <c r="A3" s="42" t="s">
        <v>85</v>
      </c>
      <c r="B3" s="42" t="s">
        <v>13</v>
      </c>
      <c r="C3" s="43">
        <f>Data_Prod!X29</f>
        <v>7.6465508970545909E-2</v>
      </c>
      <c r="D3" s="43">
        <f>Data_Prod!Y29</f>
        <v>5.5380697244179621E-2</v>
      </c>
      <c r="E3" s="43">
        <f>Data_Prod!Z29</f>
        <v>1.7432185727902807E-2</v>
      </c>
      <c r="F3" s="43">
        <f>Data_Prod!AA29</f>
        <v>5.4969628763506244E-2</v>
      </c>
      <c r="G3" s="43">
        <f>Data_Prod!AB29</f>
        <v>6.4329007381636286E-2</v>
      </c>
      <c r="H3" s="43">
        <f>Data_Prod!AC29</f>
        <v>7.0929680560328001E-2</v>
      </c>
      <c r="I3" s="43">
        <f>Data_Prod!AD29</f>
        <v>7.0929680560328001E-2</v>
      </c>
      <c r="J3" s="43">
        <f>Data_Prod!AE29</f>
        <v>7.0929680560328001E-2</v>
      </c>
      <c r="K3" s="43">
        <f>Data_Prod!AF29</f>
        <v>7.0929680560328001E-2</v>
      </c>
      <c r="L3" s="43">
        <f>Data_Prod!AG29</f>
        <v>7.0929680560328001E-2</v>
      </c>
      <c r="M3" s="43">
        <f>Data_Prod!AH29</f>
        <v>7.0929680560328001E-2</v>
      </c>
    </row>
    <row r="4" spans="1:13" x14ac:dyDescent="0.25">
      <c r="A4" s="42" t="s">
        <v>85</v>
      </c>
      <c r="B4" s="42" t="s">
        <v>14</v>
      </c>
      <c r="C4" s="43">
        <f>Data_Prod!X30</f>
        <v>5.606191435607151E-2</v>
      </c>
      <c r="D4" s="43">
        <f>Data_Prod!Y30</f>
        <v>0.10730160255640182</v>
      </c>
      <c r="E4" s="43">
        <f>Data_Prod!Z30</f>
        <v>0.11788939690130378</v>
      </c>
      <c r="F4" s="43">
        <f>Data_Prod!AA30</f>
        <v>0.13477201171884573</v>
      </c>
      <c r="G4" s="43">
        <f>Data_Prod!AB30</f>
        <v>0.13898142960571558</v>
      </c>
      <c r="H4" s="43">
        <f>Data_Prod!AC30</f>
        <v>0.14195010871117936</v>
      </c>
      <c r="I4" s="43">
        <f>Data_Prod!AD30</f>
        <v>0.14195010871117936</v>
      </c>
      <c r="J4" s="43">
        <f>Data_Prod!AE30</f>
        <v>0.14195010871117936</v>
      </c>
      <c r="K4" s="43">
        <f>Data_Prod!AF30</f>
        <v>0.14195010871117936</v>
      </c>
      <c r="L4" s="43">
        <f>Data_Prod!AG30</f>
        <v>0.14195010871117936</v>
      </c>
      <c r="M4" s="43">
        <f>Data_Prod!AH30</f>
        <v>0.14195010871117936</v>
      </c>
    </row>
    <row r="5" spans="1:13" x14ac:dyDescent="0.25">
      <c r="A5" s="42" t="s">
        <v>85</v>
      </c>
      <c r="B5" s="42" t="s">
        <v>15</v>
      </c>
      <c r="C5" s="43">
        <f>Data_Prod!X31</f>
        <v>0.38331894208321343</v>
      </c>
      <c r="D5" s="43">
        <f>Data_Prod!Y31</f>
        <v>0.25866749957953916</v>
      </c>
      <c r="E5" s="43">
        <f>Data_Prod!Z31</f>
        <v>0.14821396836680292</v>
      </c>
      <c r="F5" s="43">
        <f>Data_Prod!AA31</f>
        <v>0.15886160207059424</v>
      </c>
      <c r="G5" s="43">
        <f>Data_Prod!AB31</f>
        <v>0.16151642422047865</v>
      </c>
      <c r="H5" s="43">
        <f>Data_Prod!AC31</f>
        <v>0.16338872943153124</v>
      </c>
      <c r="I5" s="43">
        <f>Data_Prod!AD31</f>
        <v>0.16338872943153124</v>
      </c>
      <c r="J5" s="43">
        <f>Data_Prod!AE31</f>
        <v>0.16338872943153124</v>
      </c>
      <c r="K5" s="43">
        <f>Data_Prod!AF31</f>
        <v>0.16338872943153124</v>
      </c>
      <c r="L5" s="43">
        <f>Data_Prod!AG31</f>
        <v>0.16338872943153124</v>
      </c>
      <c r="M5" s="43">
        <f>Data_Prod!AH31</f>
        <v>0.16338872943153124</v>
      </c>
    </row>
    <row r="6" spans="1:13" x14ac:dyDescent="0.25">
      <c r="A6" s="42" t="s">
        <v>85</v>
      </c>
      <c r="B6" s="42" t="s">
        <v>16</v>
      </c>
      <c r="C6" s="43">
        <f>Data_Prod!X32</f>
        <v>0.13412645111772042</v>
      </c>
      <c r="D6" s="43">
        <f>Data_Prod!Y32</f>
        <v>0.10218399365704812</v>
      </c>
      <c r="E6" s="43">
        <f>Data_Prod!Z32</f>
        <v>6.7159959287202933E-2</v>
      </c>
      <c r="F6" s="43">
        <f>Data_Prod!AA32</f>
        <v>9.4472963394663351E-2</v>
      </c>
      <c r="G6" s="43">
        <f>Data_Prod!AB32</f>
        <v>0.10128303690973471</v>
      </c>
      <c r="H6" s="43">
        <f>Data_Prod!AC32</f>
        <v>0.10608582045230619</v>
      </c>
      <c r="I6" s="43">
        <f>Data_Prod!AD32</f>
        <v>0.10608582045230619</v>
      </c>
      <c r="J6" s="43">
        <f>Data_Prod!AE32</f>
        <v>0.10608582045230619</v>
      </c>
      <c r="K6" s="43">
        <f>Data_Prod!AF32</f>
        <v>0.10608582045230619</v>
      </c>
      <c r="L6" s="43">
        <f>Data_Prod!AG32</f>
        <v>0.10608582045230619</v>
      </c>
      <c r="M6" s="43">
        <f>Data_Prod!AH32</f>
        <v>0.10608582045230619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0.55692379405239045</v>
      </c>
      <c r="G7" s="43">
        <f t="shared" si="0"/>
        <v>0.5338901018824348</v>
      </c>
      <c r="H7" s="43">
        <f t="shared" si="0"/>
        <v>0.51764566084465524</v>
      </c>
      <c r="I7" s="43">
        <f t="shared" si="0"/>
        <v>0.51764566084465524</v>
      </c>
      <c r="J7" s="43">
        <f t="shared" si="0"/>
        <v>0.51764566084465524</v>
      </c>
      <c r="K7" s="43">
        <f t="shared" si="0"/>
        <v>0.51764566084465524</v>
      </c>
      <c r="L7" s="43">
        <f t="shared" si="0"/>
        <v>0.51764566084465524</v>
      </c>
      <c r="M7" s="43">
        <f t="shared" si="0"/>
        <v>0.51764566084465524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5.4969628763506244E-2</v>
      </c>
      <c r="G8" s="43">
        <f t="shared" si="1"/>
        <v>6.4329007381636286E-2</v>
      </c>
      <c r="H8" s="43">
        <f t="shared" si="1"/>
        <v>7.0929680560328001E-2</v>
      </c>
      <c r="I8" s="43">
        <f t="shared" si="1"/>
        <v>7.0929680560328001E-2</v>
      </c>
      <c r="J8" s="43">
        <f t="shared" si="1"/>
        <v>7.0929680560328001E-2</v>
      </c>
      <c r="K8" s="43">
        <f t="shared" si="1"/>
        <v>7.0929680560328001E-2</v>
      </c>
      <c r="L8" s="43">
        <f t="shared" si="1"/>
        <v>7.0929680560328001E-2</v>
      </c>
      <c r="M8" s="43">
        <f t="shared" si="1"/>
        <v>7.0929680560328001E-2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0.13477201171884573</v>
      </c>
      <c r="G9" s="43">
        <f t="shared" si="1"/>
        <v>0.13898142960571558</v>
      </c>
      <c r="H9" s="43">
        <f t="shared" si="1"/>
        <v>0.14195010871117936</v>
      </c>
      <c r="I9" s="43">
        <f t="shared" si="1"/>
        <v>0.14195010871117936</v>
      </c>
      <c r="J9" s="43">
        <f t="shared" si="1"/>
        <v>0.14195010871117936</v>
      </c>
      <c r="K9" s="43">
        <f t="shared" si="1"/>
        <v>0.14195010871117936</v>
      </c>
      <c r="L9" s="43">
        <f t="shared" si="1"/>
        <v>0.14195010871117936</v>
      </c>
      <c r="M9" s="43">
        <f t="shared" si="1"/>
        <v>0.14195010871117936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0.15886160207059424</v>
      </c>
      <c r="G10" s="43">
        <f t="shared" si="1"/>
        <v>0.16151642422047865</v>
      </c>
      <c r="H10" s="43">
        <f t="shared" si="1"/>
        <v>0.16338872943153124</v>
      </c>
      <c r="I10" s="43">
        <f t="shared" si="1"/>
        <v>0.16338872943153124</v>
      </c>
      <c r="J10" s="43">
        <f t="shared" si="1"/>
        <v>0.16338872943153124</v>
      </c>
      <c r="K10" s="43">
        <f t="shared" si="1"/>
        <v>0.16338872943153124</v>
      </c>
      <c r="L10" s="43">
        <f t="shared" si="1"/>
        <v>0.16338872943153124</v>
      </c>
      <c r="M10" s="43">
        <f t="shared" si="1"/>
        <v>0.16338872943153124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9.4472963394663351E-2</v>
      </c>
      <c r="G11" s="43">
        <f t="shared" si="1"/>
        <v>0.10128303690973471</v>
      </c>
      <c r="H11" s="43">
        <f t="shared" si="1"/>
        <v>0.10608582045230619</v>
      </c>
      <c r="I11" s="43">
        <f t="shared" si="1"/>
        <v>0.10608582045230619</v>
      </c>
      <c r="J11" s="43">
        <f t="shared" si="1"/>
        <v>0.10608582045230619</v>
      </c>
      <c r="K11" s="43">
        <f t="shared" si="1"/>
        <v>0.10608582045230619</v>
      </c>
      <c r="L11" s="43">
        <f t="shared" si="1"/>
        <v>0.10608582045230619</v>
      </c>
      <c r="M11" s="43">
        <f t="shared" si="1"/>
        <v>0.10608582045230619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0.55692379405239045</v>
      </c>
      <c r="G12" s="43">
        <f t="shared" si="1"/>
        <v>0.5338901018824348</v>
      </c>
      <c r="H12" s="43">
        <f t="shared" si="1"/>
        <v>0.51764566084465524</v>
      </c>
      <c r="I12" s="43">
        <f t="shared" si="1"/>
        <v>0.51764566084465524</v>
      </c>
      <c r="J12" s="43">
        <f t="shared" si="1"/>
        <v>0.51764566084465524</v>
      </c>
      <c r="K12" s="43">
        <f t="shared" si="1"/>
        <v>0.51764566084465524</v>
      </c>
      <c r="L12" s="43">
        <f t="shared" si="1"/>
        <v>0.51764566084465524</v>
      </c>
      <c r="M12" s="43">
        <f t="shared" si="1"/>
        <v>0.51764566084465524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5.4969628763506244E-2</v>
      </c>
      <c r="G13" s="43">
        <f t="shared" si="1"/>
        <v>6.4329007381636286E-2</v>
      </c>
      <c r="H13" s="43">
        <f t="shared" si="1"/>
        <v>7.0929680560328001E-2</v>
      </c>
      <c r="I13" s="43">
        <f t="shared" si="1"/>
        <v>7.0929680560328001E-2</v>
      </c>
      <c r="J13" s="43">
        <f t="shared" si="1"/>
        <v>7.0929680560328001E-2</v>
      </c>
      <c r="K13" s="43">
        <f t="shared" si="1"/>
        <v>7.0929680560328001E-2</v>
      </c>
      <c r="L13" s="43">
        <f t="shared" si="1"/>
        <v>7.0929680560328001E-2</v>
      </c>
      <c r="M13" s="43">
        <f t="shared" si="1"/>
        <v>7.0929680560328001E-2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0.13477201171884573</v>
      </c>
      <c r="G14" s="43">
        <f t="shared" si="1"/>
        <v>0.13898142960571558</v>
      </c>
      <c r="H14" s="43">
        <f t="shared" si="1"/>
        <v>0.14195010871117936</v>
      </c>
      <c r="I14" s="43">
        <f t="shared" si="1"/>
        <v>0.14195010871117936</v>
      </c>
      <c r="J14" s="43">
        <f t="shared" si="1"/>
        <v>0.14195010871117936</v>
      </c>
      <c r="K14" s="43">
        <f t="shared" si="1"/>
        <v>0.14195010871117936</v>
      </c>
      <c r="L14" s="43">
        <f t="shared" si="1"/>
        <v>0.14195010871117936</v>
      </c>
      <c r="M14" s="43">
        <f t="shared" si="1"/>
        <v>0.14195010871117936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0.15886160207059424</v>
      </c>
      <c r="G15" s="43">
        <f t="shared" si="1"/>
        <v>0.16151642422047865</v>
      </c>
      <c r="H15" s="43">
        <f t="shared" si="1"/>
        <v>0.16338872943153124</v>
      </c>
      <c r="I15" s="43">
        <f t="shared" si="1"/>
        <v>0.16338872943153124</v>
      </c>
      <c r="J15" s="43">
        <f t="shared" si="1"/>
        <v>0.16338872943153124</v>
      </c>
      <c r="K15" s="43">
        <f t="shared" si="1"/>
        <v>0.16338872943153124</v>
      </c>
      <c r="L15" s="43">
        <f t="shared" si="1"/>
        <v>0.16338872943153124</v>
      </c>
      <c r="M15" s="43">
        <f t="shared" si="1"/>
        <v>0.16338872943153124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9.4472963394663351E-2</v>
      </c>
      <c r="G16" s="43">
        <f t="shared" si="1"/>
        <v>0.10128303690973471</v>
      </c>
      <c r="H16" s="43">
        <f t="shared" si="1"/>
        <v>0.10608582045230619</v>
      </c>
      <c r="I16" s="43">
        <f t="shared" si="1"/>
        <v>0.10608582045230619</v>
      </c>
      <c r="J16" s="43">
        <f t="shared" si="1"/>
        <v>0.10608582045230619</v>
      </c>
      <c r="K16" s="43">
        <f t="shared" si="1"/>
        <v>0.10608582045230619</v>
      </c>
      <c r="L16" s="43">
        <f t="shared" si="1"/>
        <v>0.10608582045230619</v>
      </c>
      <c r="M16" s="43">
        <f t="shared" si="1"/>
        <v>0.10608582045230619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0.55692379405239045</v>
      </c>
      <c r="G17" s="43">
        <f t="shared" si="1"/>
        <v>0.5338901018824348</v>
      </c>
      <c r="H17" s="43">
        <f t="shared" si="1"/>
        <v>0.51764566084465524</v>
      </c>
      <c r="I17" s="43">
        <f t="shared" si="1"/>
        <v>0.51764566084465524</v>
      </c>
      <c r="J17" s="43">
        <f t="shared" si="1"/>
        <v>0.51764566084465524</v>
      </c>
      <c r="K17" s="43">
        <f t="shared" si="1"/>
        <v>0.51764566084465524</v>
      </c>
      <c r="L17" s="43">
        <f t="shared" si="1"/>
        <v>0.51764566084465524</v>
      </c>
      <c r="M17" s="43">
        <f t="shared" si="1"/>
        <v>0.51764566084465524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5.4969628763506244E-2</v>
      </c>
      <c r="G18" s="43">
        <f t="shared" si="1"/>
        <v>6.4329007381636286E-2</v>
      </c>
      <c r="H18" s="43">
        <f t="shared" si="1"/>
        <v>7.0929680560328001E-2</v>
      </c>
      <c r="I18" s="43">
        <f t="shared" si="1"/>
        <v>7.0929680560328001E-2</v>
      </c>
      <c r="J18" s="43">
        <f t="shared" si="1"/>
        <v>7.0929680560328001E-2</v>
      </c>
      <c r="K18" s="43">
        <f t="shared" si="1"/>
        <v>7.0929680560328001E-2</v>
      </c>
      <c r="L18" s="43">
        <f t="shared" si="1"/>
        <v>7.0929680560328001E-2</v>
      </c>
      <c r="M18" s="43">
        <f t="shared" si="1"/>
        <v>7.0929680560328001E-2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0.13477201171884573</v>
      </c>
      <c r="G19" s="43">
        <f t="shared" si="1"/>
        <v>0.13898142960571558</v>
      </c>
      <c r="H19" s="43">
        <f t="shared" si="1"/>
        <v>0.14195010871117936</v>
      </c>
      <c r="I19" s="43">
        <f t="shared" si="1"/>
        <v>0.14195010871117936</v>
      </c>
      <c r="J19" s="43">
        <f t="shared" si="1"/>
        <v>0.14195010871117936</v>
      </c>
      <c r="K19" s="43">
        <f t="shared" si="1"/>
        <v>0.14195010871117936</v>
      </c>
      <c r="L19" s="43">
        <f t="shared" si="1"/>
        <v>0.14195010871117936</v>
      </c>
      <c r="M19" s="43">
        <f t="shared" si="1"/>
        <v>0.14195010871117936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0.15886160207059424</v>
      </c>
      <c r="G20" s="43">
        <f t="shared" si="1"/>
        <v>0.16151642422047865</v>
      </c>
      <c r="H20" s="43">
        <f t="shared" si="1"/>
        <v>0.16338872943153124</v>
      </c>
      <c r="I20" s="43">
        <f t="shared" si="1"/>
        <v>0.16338872943153124</v>
      </c>
      <c r="J20" s="43">
        <f t="shared" si="1"/>
        <v>0.16338872943153124</v>
      </c>
      <c r="K20" s="43">
        <f t="shared" si="1"/>
        <v>0.16338872943153124</v>
      </c>
      <c r="L20" s="43">
        <f t="shared" si="1"/>
        <v>0.16338872943153124</v>
      </c>
      <c r="M20" s="43">
        <f t="shared" si="1"/>
        <v>0.16338872943153124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9.4472963394663351E-2</v>
      </c>
      <c r="G21" s="43">
        <f t="shared" si="1"/>
        <v>0.10128303690973471</v>
      </c>
      <c r="H21" s="43">
        <f t="shared" si="1"/>
        <v>0.10608582045230619</v>
      </c>
      <c r="I21" s="43">
        <f t="shared" si="1"/>
        <v>0.10608582045230619</v>
      </c>
      <c r="J21" s="43">
        <f t="shared" si="1"/>
        <v>0.10608582045230619</v>
      </c>
      <c r="K21" s="43">
        <f t="shared" si="1"/>
        <v>0.10608582045230619</v>
      </c>
      <c r="L21" s="43">
        <f t="shared" si="1"/>
        <v>0.10608582045230619</v>
      </c>
      <c r="M21" s="43">
        <f t="shared" si="1"/>
        <v>0.10608582045230619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0.55692379405239045</v>
      </c>
      <c r="G22" s="43">
        <f t="shared" si="1"/>
        <v>0.5338901018824348</v>
      </c>
      <c r="H22" s="43">
        <f t="shared" si="1"/>
        <v>0.51764566084465524</v>
      </c>
      <c r="I22" s="43">
        <f t="shared" si="1"/>
        <v>0.51764566084465524</v>
      </c>
      <c r="J22" s="43">
        <f t="shared" si="1"/>
        <v>0.51764566084465524</v>
      </c>
      <c r="K22" s="43">
        <f t="shared" si="1"/>
        <v>0.51764566084465524</v>
      </c>
      <c r="L22" s="43">
        <f t="shared" si="1"/>
        <v>0.51764566084465524</v>
      </c>
      <c r="M22" s="43">
        <f t="shared" si="1"/>
        <v>0.51764566084465524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5.4969628763506244E-2</v>
      </c>
      <c r="G23" s="43">
        <f t="shared" si="1"/>
        <v>6.4329007381636286E-2</v>
      </c>
      <c r="H23" s="43">
        <f t="shared" si="1"/>
        <v>7.0929680560328001E-2</v>
      </c>
      <c r="I23" s="43">
        <f t="shared" si="1"/>
        <v>7.0929680560328001E-2</v>
      </c>
      <c r="J23" s="43">
        <f t="shared" si="1"/>
        <v>7.0929680560328001E-2</v>
      </c>
      <c r="K23" s="43">
        <f t="shared" si="1"/>
        <v>7.0929680560328001E-2</v>
      </c>
      <c r="L23" s="43">
        <f t="shared" si="1"/>
        <v>7.0929680560328001E-2</v>
      </c>
      <c r="M23" s="43">
        <f t="shared" si="1"/>
        <v>7.0929680560328001E-2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0.13477201171884573</v>
      </c>
      <c r="G24" s="43">
        <f t="shared" si="1"/>
        <v>0.13898142960571558</v>
      </c>
      <c r="H24" s="43">
        <f t="shared" si="1"/>
        <v>0.14195010871117936</v>
      </c>
      <c r="I24" s="43">
        <f t="shared" si="1"/>
        <v>0.14195010871117936</v>
      </c>
      <c r="J24" s="43">
        <f t="shared" si="1"/>
        <v>0.14195010871117936</v>
      </c>
      <c r="K24" s="43">
        <f t="shared" si="1"/>
        <v>0.14195010871117936</v>
      </c>
      <c r="L24" s="43">
        <f t="shared" si="1"/>
        <v>0.14195010871117936</v>
      </c>
      <c r="M24" s="43">
        <f t="shared" si="1"/>
        <v>0.14195010871117936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0.15886160207059424</v>
      </c>
      <c r="G25" s="43">
        <f t="shared" si="1"/>
        <v>0.16151642422047865</v>
      </c>
      <c r="H25" s="43">
        <f t="shared" si="1"/>
        <v>0.16338872943153124</v>
      </c>
      <c r="I25" s="43">
        <f t="shared" si="1"/>
        <v>0.16338872943153124</v>
      </c>
      <c r="J25" s="43">
        <f t="shared" si="1"/>
        <v>0.16338872943153124</v>
      </c>
      <c r="K25" s="43">
        <f t="shared" si="1"/>
        <v>0.16338872943153124</v>
      </c>
      <c r="L25" s="43">
        <f t="shared" si="1"/>
        <v>0.16338872943153124</v>
      </c>
      <c r="M25" s="43">
        <f t="shared" si="1"/>
        <v>0.16338872943153124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9.4472963394663351E-2</v>
      </c>
      <c r="G26" s="43">
        <f t="shared" si="1"/>
        <v>0.10128303690973471</v>
      </c>
      <c r="H26" s="43">
        <f t="shared" si="1"/>
        <v>0.10608582045230619</v>
      </c>
      <c r="I26" s="43">
        <f t="shared" si="1"/>
        <v>0.10608582045230619</v>
      </c>
      <c r="J26" s="43">
        <f t="shared" si="1"/>
        <v>0.10608582045230619</v>
      </c>
      <c r="K26" s="43">
        <f t="shared" si="1"/>
        <v>0.10608582045230619</v>
      </c>
      <c r="L26" s="43">
        <f t="shared" si="1"/>
        <v>0.10608582045230619</v>
      </c>
      <c r="M26" s="43">
        <f t="shared" si="1"/>
        <v>0.10608582045230619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5520-E758-417D-94FF-0D7656E63056}">
  <sheetPr>
    <tabColor theme="7" tint="0.59999389629810485"/>
  </sheetPr>
  <dimension ref="A1:AN135"/>
  <sheetViews>
    <sheetView zoomScaleNormal="100" workbookViewId="0">
      <selection activeCell="Q4" sqref="Q4:Q46"/>
    </sheetView>
  </sheetViews>
  <sheetFormatPr defaultRowHeight="15" x14ac:dyDescent="0.25"/>
  <cols>
    <col min="1" max="1" width="4.85546875" customWidth="1"/>
    <col min="2" max="2" width="10.42578125" bestFit="1" customWidth="1"/>
    <col min="3" max="3" width="18" customWidth="1"/>
    <col min="4" max="4" width="22.7109375" customWidth="1"/>
    <col min="5" max="5" width="9.42578125" customWidth="1"/>
    <col min="6" max="6" width="11.42578125" customWidth="1"/>
    <col min="7" max="7" width="14.7109375" customWidth="1"/>
    <col min="8" max="8" width="8.5703125" bestFit="1" customWidth="1"/>
    <col min="12" max="12" width="11.85546875" bestFit="1" customWidth="1"/>
    <col min="13" max="13" width="6.28515625" bestFit="1" customWidth="1"/>
    <col min="14" max="14" width="6.5703125" customWidth="1"/>
    <col min="15" max="15" width="16.42578125" customWidth="1"/>
    <col min="16" max="16" width="4.140625" customWidth="1"/>
    <col min="18" max="18" width="13.7109375" bestFit="1" customWidth="1"/>
    <col min="19" max="21" width="8.85546875" customWidth="1"/>
    <col min="23" max="23" width="9.7109375" bestFit="1" customWidth="1"/>
    <col min="24" max="24" width="13.28515625" bestFit="1" customWidth="1"/>
    <col min="27" max="27" width="9.7109375" bestFit="1" customWidth="1"/>
    <col min="28" max="28" width="8" bestFit="1" customWidth="1"/>
    <col min="29" max="29" width="8.42578125" bestFit="1" customWidth="1"/>
    <col min="30" max="40" width="5.5703125" bestFit="1" customWidth="1"/>
  </cols>
  <sheetData>
    <row r="1" spans="1:40" x14ac:dyDescent="0.25">
      <c r="A1" s="18" t="s">
        <v>35</v>
      </c>
      <c r="C1" s="18"/>
      <c r="D1" s="18"/>
    </row>
    <row r="2" spans="1:40" ht="15.75" thickBot="1" x14ac:dyDescent="0.3">
      <c r="B2" s="18"/>
      <c r="C2" s="18"/>
      <c r="D2" s="18"/>
    </row>
    <row r="3" spans="1:40" ht="15.75" thickBot="1" x14ac:dyDescent="0.3">
      <c r="B3" s="280" t="s">
        <v>37</v>
      </c>
      <c r="C3" s="281"/>
      <c r="D3" s="282"/>
      <c r="I3" s="283" t="s">
        <v>39</v>
      </c>
      <c r="J3" s="284"/>
      <c r="K3" s="284"/>
      <c r="L3" s="285"/>
      <c r="O3" s="18"/>
      <c r="P3" s="18"/>
      <c r="Q3" s="117" t="s">
        <v>36</v>
      </c>
      <c r="R3" s="118" t="s">
        <v>37</v>
      </c>
      <c r="S3" s="118" t="s">
        <v>51</v>
      </c>
      <c r="T3" s="118" t="s">
        <v>52</v>
      </c>
      <c r="U3" s="119" t="s">
        <v>53</v>
      </c>
      <c r="W3" s="276" t="s">
        <v>94</v>
      </c>
      <c r="X3" s="277"/>
      <c r="Y3" s="81" t="s">
        <v>91</v>
      </c>
      <c r="AA3" s="36" t="s">
        <v>92</v>
      </c>
      <c r="AB3" s="37" t="s">
        <v>90</v>
      </c>
      <c r="AC3" s="38" t="s">
        <v>91</v>
      </c>
      <c r="AD3" s="80">
        <v>2005</v>
      </c>
      <c r="AE3" s="37">
        <v>2010</v>
      </c>
      <c r="AF3" s="37">
        <v>2020</v>
      </c>
      <c r="AG3" s="37">
        <v>2030</v>
      </c>
      <c r="AH3" s="37">
        <v>2040</v>
      </c>
      <c r="AI3" s="37">
        <v>2050</v>
      </c>
      <c r="AJ3" s="37">
        <v>2060</v>
      </c>
      <c r="AK3" s="37">
        <v>2070</v>
      </c>
      <c r="AL3" s="37">
        <v>2080</v>
      </c>
      <c r="AM3" s="37">
        <v>2090</v>
      </c>
      <c r="AN3" s="38">
        <v>2100</v>
      </c>
    </row>
    <row r="4" spans="1:40" ht="15.75" thickBot="1" x14ac:dyDescent="0.3">
      <c r="B4" s="108" t="s">
        <v>36</v>
      </c>
      <c r="C4" s="105" t="s">
        <v>38</v>
      </c>
      <c r="D4" s="104" t="s">
        <v>26</v>
      </c>
      <c r="I4" s="89" t="s">
        <v>49</v>
      </c>
      <c r="J4" s="90" t="s">
        <v>45</v>
      </c>
      <c r="K4" s="91" t="s">
        <v>46</v>
      </c>
      <c r="L4" s="92" t="s">
        <v>47</v>
      </c>
      <c r="Q4" s="132">
        <v>1890</v>
      </c>
      <c r="R4" s="120">
        <v>50</v>
      </c>
      <c r="S4" s="121">
        <f t="shared" ref="S4:S46" si="0">$O$7/(Q4-$O$10)+$O$8/(Q4-$O$10)^2+$O$9</f>
        <v>48.957573398869187</v>
      </c>
      <c r="T4" s="121"/>
      <c r="U4" s="122"/>
      <c r="W4" s="274" t="s">
        <v>85</v>
      </c>
      <c r="X4" s="275"/>
      <c r="Y4" s="74" t="s">
        <v>51</v>
      </c>
      <c r="AA4" s="28" t="s">
        <v>85</v>
      </c>
      <c r="AB4" s="56" t="s">
        <v>4</v>
      </c>
      <c r="AC4" s="71" t="s">
        <v>51</v>
      </c>
      <c r="AD4" s="68">
        <f t="shared" ref="AD4:AN8" si="1">VLOOKUP(AD$3,$Q$27:$U$46,3)</f>
        <v>14.48715772027551</v>
      </c>
      <c r="AE4" s="66">
        <f t="shared" si="1"/>
        <v>14.207343946216522</v>
      </c>
      <c r="AF4" s="66">
        <f t="shared" si="1"/>
        <v>13.700998224505142</v>
      </c>
      <c r="AG4" s="66">
        <f t="shared" si="1"/>
        <v>13.255094590540867</v>
      </c>
      <c r="AH4" s="66">
        <f t="shared" si="1"/>
        <v>12.859420208391164</v>
      </c>
      <c r="AI4" s="66">
        <f t="shared" si="1"/>
        <v>12.505940429402923</v>
      </c>
      <c r="AJ4" s="66">
        <f t="shared" si="1"/>
        <v>12.188247484846258</v>
      </c>
      <c r="AK4" s="66">
        <f t="shared" si="1"/>
        <v>11.901168556272683</v>
      </c>
      <c r="AL4" s="66">
        <f t="shared" si="1"/>
        <v>11.640481940807046</v>
      </c>
      <c r="AM4" s="66">
        <f t="shared" si="1"/>
        <v>11.402708058333257</v>
      </c>
      <c r="AN4" s="67">
        <f t="shared" si="1"/>
        <v>11.184953246318479</v>
      </c>
    </row>
    <row r="5" spans="1:40" ht="15.75" thickBot="1" x14ac:dyDescent="0.3">
      <c r="B5" s="109">
        <v>1890</v>
      </c>
      <c r="C5" s="106">
        <v>50</v>
      </c>
      <c r="D5" s="103" t="s">
        <v>142</v>
      </c>
      <c r="I5" s="93">
        <v>1890</v>
      </c>
      <c r="J5" s="68">
        <f t="shared" ref="J5:J18" si="2">C5</f>
        <v>50</v>
      </c>
      <c r="K5" s="66">
        <f t="shared" ref="K5:K18" si="3">$O$7/(I5-$O$10)+$O$8/(I5-$O$10)^2+$O$9</f>
        <v>48.957573398869187</v>
      </c>
      <c r="L5" s="67">
        <f>(J5-K5)^2</f>
        <v>1.0866532187451401</v>
      </c>
      <c r="N5" s="288" t="s">
        <v>50</v>
      </c>
      <c r="O5" s="289"/>
      <c r="Q5" s="133">
        <v>1895</v>
      </c>
      <c r="R5" s="123"/>
      <c r="S5" s="124">
        <f t="shared" si="0"/>
        <v>42.393706962039502</v>
      </c>
      <c r="T5" s="124"/>
      <c r="U5" s="125"/>
      <c r="W5" s="274" t="s">
        <v>86</v>
      </c>
      <c r="X5" s="275"/>
      <c r="Y5" s="74" t="s">
        <v>55</v>
      </c>
      <c r="AA5" s="29" t="s">
        <v>85</v>
      </c>
      <c r="AB5" s="17" t="s">
        <v>13</v>
      </c>
      <c r="AC5" s="72" t="s">
        <v>51</v>
      </c>
      <c r="AD5" s="69">
        <f t="shared" si="1"/>
        <v>14.48715772027551</v>
      </c>
      <c r="AE5" s="19">
        <f t="shared" si="1"/>
        <v>14.207343946216522</v>
      </c>
      <c r="AF5" s="19">
        <f t="shared" si="1"/>
        <v>13.700998224505142</v>
      </c>
      <c r="AG5" s="19">
        <f t="shared" si="1"/>
        <v>13.255094590540867</v>
      </c>
      <c r="AH5" s="19">
        <f t="shared" si="1"/>
        <v>12.859420208391164</v>
      </c>
      <c r="AI5" s="19">
        <f t="shared" si="1"/>
        <v>12.505940429402923</v>
      </c>
      <c r="AJ5" s="19">
        <f t="shared" si="1"/>
        <v>12.188247484846258</v>
      </c>
      <c r="AK5" s="19">
        <f t="shared" si="1"/>
        <v>11.901168556272683</v>
      </c>
      <c r="AL5" s="19">
        <f t="shared" si="1"/>
        <v>11.640481940807046</v>
      </c>
      <c r="AM5" s="19">
        <f t="shared" si="1"/>
        <v>11.402708058333257</v>
      </c>
      <c r="AN5" s="58">
        <f t="shared" si="1"/>
        <v>11.184953246318479</v>
      </c>
    </row>
    <row r="6" spans="1:40" ht="15.75" thickBot="1" x14ac:dyDescent="0.3">
      <c r="B6" s="110">
        <v>1900</v>
      </c>
      <c r="C6" s="107">
        <v>35</v>
      </c>
      <c r="D6" s="102" t="s">
        <v>142</v>
      </c>
      <c r="I6" s="94">
        <v>1900</v>
      </c>
      <c r="J6" s="69">
        <f t="shared" si="2"/>
        <v>35</v>
      </c>
      <c r="K6" s="19">
        <f t="shared" si="3"/>
        <v>37.577983238948597</v>
      </c>
      <c r="L6" s="58">
        <f t="shared" ref="L6:L18" si="4">(J6-K6)^2</f>
        <v>6.6459975802999018</v>
      </c>
      <c r="N6" s="280" t="s">
        <v>44</v>
      </c>
      <c r="O6" s="282"/>
      <c r="Q6" s="133">
        <v>1900</v>
      </c>
      <c r="R6" s="126">
        <v>35</v>
      </c>
      <c r="S6" s="124">
        <f t="shared" si="0"/>
        <v>37.577983238948597</v>
      </c>
      <c r="T6" s="124"/>
      <c r="U6" s="125"/>
      <c r="W6" s="274" t="s">
        <v>87</v>
      </c>
      <c r="X6" s="275"/>
      <c r="Y6" s="74" t="s">
        <v>53</v>
      </c>
      <c r="AA6" s="29" t="s">
        <v>85</v>
      </c>
      <c r="AB6" s="17" t="s">
        <v>14</v>
      </c>
      <c r="AC6" s="72" t="s">
        <v>51</v>
      </c>
      <c r="AD6" s="69">
        <f t="shared" si="1"/>
        <v>14.48715772027551</v>
      </c>
      <c r="AE6" s="19">
        <f t="shared" si="1"/>
        <v>14.207343946216522</v>
      </c>
      <c r="AF6" s="19">
        <f t="shared" si="1"/>
        <v>13.700998224505142</v>
      </c>
      <c r="AG6" s="19">
        <f t="shared" si="1"/>
        <v>13.255094590540867</v>
      </c>
      <c r="AH6" s="19">
        <f t="shared" si="1"/>
        <v>12.859420208391164</v>
      </c>
      <c r="AI6" s="19">
        <f t="shared" si="1"/>
        <v>12.505940429402923</v>
      </c>
      <c r="AJ6" s="19">
        <f t="shared" si="1"/>
        <v>12.188247484846258</v>
      </c>
      <c r="AK6" s="19">
        <f t="shared" si="1"/>
        <v>11.901168556272683</v>
      </c>
      <c r="AL6" s="19">
        <f t="shared" si="1"/>
        <v>11.640481940807046</v>
      </c>
      <c r="AM6" s="19">
        <f t="shared" si="1"/>
        <v>11.402708058333257</v>
      </c>
      <c r="AN6" s="58">
        <f t="shared" si="1"/>
        <v>11.184953246318479</v>
      </c>
    </row>
    <row r="7" spans="1:40" x14ac:dyDescent="0.25">
      <c r="B7" s="110">
        <v>1910</v>
      </c>
      <c r="C7" s="107">
        <v>31</v>
      </c>
      <c r="D7" s="102" t="s">
        <v>142</v>
      </c>
      <c r="I7" s="94">
        <v>1910</v>
      </c>
      <c r="J7" s="69">
        <f t="shared" si="2"/>
        <v>31</v>
      </c>
      <c r="K7" s="19">
        <f t="shared" si="3"/>
        <v>30.985000363346828</v>
      </c>
      <c r="L7" s="58">
        <f t="shared" si="4"/>
        <v>2.2498909972719255E-4</v>
      </c>
      <c r="N7" s="100" t="s">
        <v>40</v>
      </c>
      <c r="O7" s="101">
        <v>1177.0359825016569</v>
      </c>
      <c r="Q7" s="133">
        <v>1905</v>
      </c>
      <c r="R7" s="126"/>
      <c r="S7" s="124">
        <f t="shared" si="0"/>
        <v>33.894102965556584</v>
      </c>
      <c r="T7" s="124"/>
      <c r="U7" s="125"/>
      <c r="W7" s="82" t="s">
        <v>88</v>
      </c>
      <c r="X7" s="52" t="s">
        <v>95</v>
      </c>
      <c r="Y7" s="74" t="s">
        <v>55</v>
      </c>
      <c r="AA7" s="29" t="s">
        <v>85</v>
      </c>
      <c r="AB7" s="17" t="s">
        <v>15</v>
      </c>
      <c r="AC7" s="72" t="s">
        <v>51</v>
      </c>
      <c r="AD7" s="69">
        <f t="shared" si="1"/>
        <v>14.48715772027551</v>
      </c>
      <c r="AE7" s="19">
        <f t="shared" si="1"/>
        <v>14.207343946216522</v>
      </c>
      <c r="AF7" s="19">
        <f t="shared" si="1"/>
        <v>13.700998224505142</v>
      </c>
      <c r="AG7" s="19">
        <f t="shared" si="1"/>
        <v>13.255094590540867</v>
      </c>
      <c r="AH7" s="19">
        <f t="shared" si="1"/>
        <v>12.859420208391164</v>
      </c>
      <c r="AI7" s="19">
        <f t="shared" si="1"/>
        <v>12.505940429402923</v>
      </c>
      <c r="AJ7" s="19">
        <f t="shared" si="1"/>
        <v>12.188247484846258</v>
      </c>
      <c r="AK7" s="19">
        <f t="shared" si="1"/>
        <v>11.901168556272683</v>
      </c>
      <c r="AL7" s="19">
        <f t="shared" si="1"/>
        <v>11.640481940807046</v>
      </c>
      <c r="AM7" s="19">
        <f t="shared" si="1"/>
        <v>11.402708058333257</v>
      </c>
      <c r="AN7" s="58">
        <f t="shared" si="1"/>
        <v>11.184953246318479</v>
      </c>
    </row>
    <row r="8" spans="1:40" ht="15.75" thickBot="1" x14ac:dyDescent="0.3">
      <c r="B8" s="110">
        <v>1920</v>
      </c>
      <c r="C8" s="107">
        <v>28</v>
      </c>
      <c r="D8" s="102" t="s">
        <v>142</v>
      </c>
      <c r="I8" s="94">
        <v>1920</v>
      </c>
      <c r="J8" s="69">
        <f t="shared" si="2"/>
        <v>28</v>
      </c>
      <c r="K8" s="19">
        <f t="shared" si="3"/>
        <v>26.68333379202846</v>
      </c>
      <c r="L8" s="58">
        <f t="shared" si="4"/>
        <v>1.733609903214155</v>
      </c>
      <c r="N8" s="96" t="s">
        <v>41</v>
      </c>
      <c r="O8" s="97">
        <v>70.002285590373859</v>
      </c>
      <c r="Q8" s="133">
        <v>1910</v>
      </c>
      <c r="R8" s="126">
        <v>31</v>
      </c>
      <c r="S8" s="124">
        <f t="shared" si="0"/>
        <v>30.985000363346828</v>
      </c>
      <c r="T8" s="124"/>
      <c r="U8" s="125"/>
      <c r="W8" s="82" t="s">
        <v>88</v>
      </c>
      <c r="X8" s="52" t="s">
        <v>14</v>
      </c>
      <c r="Y8" s="74" t="s">
        <v>53</v>
      </c>
      <c r="AA8" s="27" t="s">
        <v>85</v>
      </c>
      <c r="AB8" s="59" t="s">
        <v>16</v>
      </c>
      <c r="AC8" s="73" t="s">
        <v>51</v>
      </c>
      <c r="AD8" s="70">
        <f t="shared" si="1"/>
        <v>14.48715772027551</v>
      </c>
      <c r="AE8" s="60">
        <f t="shared" si="1"/>
        <v>14.207343946216522</v>
      </c>
      <c r="AF8" s="60">
        <f t="shared" si="1"/>
        <v>13.700998224505142</v>
      </c>
      <c r="AG8" s="60">
        <f t="shared" si="1"/>
        <v>13.255094590540867</v>
      </c>
      <c r="AH8" s="60">
        <f t="shared" si="1"/>
        <v>12.859420208391164</v>
      </c>
      <c r="AI8" s="60">
        <f t="shared" si="1"/>
        <v>12.505940429402923</v>
      </c>
      <c r="AJ8" s="60">
        <f t="shared" si="1"/>
        <v>12.188247484846258</v>
      </c>
      <c r="AK8" s="60">
        <f t="shared" si="1"/>
        <v>11.901168556272683</v>
      </c>
      <c r="AL8" s="60">
        <f t="shared" si="1"/>
        <v>11.640481940807046</v>
      </c>
      <c r="AM8" s="60">
        <f t="shared" si="1"/>
        <v>11.402708058333257</v>
      </c>
      <c r="AN8" s="61">
        <f t="shared" si="1"/>
        <v>11.184953246318479</v>
      </c>
    </row>
    <row r="9" spans="1:40" x14ac:dyDescent="0.25">
      <c r="B9" s="110">
        <v>1930</v>
      </c>
      <c r="C9" s="107">
        <v>24</v>
      </c>
      <c r="D9" s="102" t="s">
        <v>142</v>
      </c>
      <c r="I9" s="94">
        <v>1930</v>
      </c>
      <c r="J9" s="69">
        <f t="shared" si="2"/>
        <v>24</v>
      </c>
      <c r="K9" s="19">
        <f t="shared" si="3"/>
        <v>23.655338497440159</v>
      </c>
      <c r="L9" s="58">
        <f t="shared" si="4"/>
        <v>0.11879155134680741</v>
      </c>
      <c r="N9" s="96" t="s">
        <v>42</v>
      </c>
      <c r="O9" s="97">
        <v>6.23</v>
      </c>
      <c r="Q9" s="133">
        <v>1915</v>
      </c>
      <c r="R9" s="126"/>
      <c r="S9" s="124">
        <f t="shared" si="0"/>
        <v>28.629511098940828</v>
      </c>
      <c r="T9" s="124"/>
      <c r="U9" s="125"/>
      <c r="W9" s="82" t="s">
        <v>88</v>
      </c>
      <c r="X9" s="52" t="s">
        <v>15</v>
      </c>
      <c r="Y9" s="74" t="s">
        <v>51</v>
      </c>
      <c r="AA9" s="28" t="s">
        <v>86</v>
      </c>
      <c r="AB9" s="56" t="s">
        <v>4</v>
      </c>
      <c r="AC9" s="57" t="s">
        <v>55</v>
      </c>
      <c r="AD9" s="68">
        <f t="shared" ref="AD9:AN13" si="5">VLOOKUP(AD$3,$Q$27:$U$46,4)</f>
        <v>14.48715772027551</v>
      </c>
      <c r="AE9" s="66">
        <f t="shared" si="5"/>
        <v>14.308115103765083</v>
      </c>
      <c r="AF9" s="66">
        <f t="shared" si="5"/>
        <v>13.976670783947522</v>
      </c>
      <c r="AG9" s="66">
        <f t="shared" si="5"/>
        <v>13.675447508003517</v>
      </c>
      <c r="AH9" s="66">
        <f t="shared" si="5"/>
        <v>13.399338857966796</v>
      </c>
      <c r="AI9" s="66">
        <f t="shared" si="5"/>
        <v>13.144327509510806</v>
      </c>
      <c r="AJ9" s="66">
        <f t="shared" si="5"/>
        <v>12.907209578270605</v>
      </c>
      <c r="AK9" s="66">
        <f t="shared" si="5"/>
        <v>12.685398655021949</v>
      </c>
      <c r="AL9" s="66">
        <f t="shared" si="5"/>
        <v>12.476783888327262</v>
      </c>
      <c r="AM9" s="66">
        <f t="shared" si="5"/>
        <v>12.279625488128497</v>
      </c>
      <c r="AN9" s="67">
        <f t="shared" si="5"/>
        <v>12.092476623159239</v>
      </c>
    </row>
    <row r="10" spans="1:40" ht="15.75" thickBot="1" x14ac:dyDescent="0.3">
      <c r="B10" s="110">
        <v>1940</v>
      </c>
      <c r="C10" s="107">
        <v>21</v>
      </c>
      <c r="D10" s="102" t="s">
        <v>142</v>
      </c>
      <c r="I10" s="94">
        <v>1940</v>
      </c>
      <c r="J10" s="69">
        <f t="shared" si="2"/>
        <v>21</v>
      </c>
      <c r="K10" s="19">
        <f t="shared" si="3"/>
        <v>21.408282825658709</v>
      </c>
      <c r="L10" s="58">
        <f t="shared" si="4"/>
        <v>0.16669486572785994</v>
      </c>
      <c r="N10" s="98" t="s">
        <v>43</v>
      </c>
      <c r="O10" s="99">
        <v>1862.3931976843721</v>
      </c>
      <c r="Q10" s="133">
        <v>1920</v>
      </c>
      <c r="R10" s="126">
        <v>27</v>
      </c>
      <c r="S10" s="124">
        <f t="shared" si="0"/>
        <v>26.68333379202846</v>
      </c>
      <c r="T10" s="124"/>
      <c r="U10" s="125"/>
      <c r="W10" s="278" t="s">
        <v>89</v>
      </c>
      <c r="X10" s="279"/>
      <c r="Y10" s="75" t="s">
        <v>55</v>
      </c>
      <c r="AA10" s="29" t="s">
        <v>86</v>
      </c>
      <c r="AB10" s="17" t="s">
        <v>13</v>
      </c>
      <c r="AC10" s="74" t="s">
        <v>55</v>
      </c>
      <c r="AD10" s="69">
        <f t="shared" si="5"/>
        <v>14.48715772027551</v>
      </c>
      <c r="AE10" s="19">
        <f t="shared" si="5"/>
        <v>14.308115103765083</v>
      </c>
      <c r="AF10" s="19">
        <f t="shared" si="5"/>
        <v>13.976670783947522</v>
      </c>
      <c r="AG10" s="19">
        <f t="shared" si="5"/>
        <v>13.675447508003517</v>
      </c>
      <c r="AH10" s="19">
        <f t="shared" si="5"/>
        <v>13.399338857966796</v>
      </c>
      <c r="AI10" s="19">
        <f t="shared" si="5"/>
        <v>13.144327509510806</v>
      </c>
      <c r="AJ10" s="19">
        <f t="shared" si="5"/>
        <v>12.907209578270605</v>
      </c>
      <c r="AK10" s="19">
        <f t="shared" si="5"/>
        <v>12.685398655021949</v>
      </c>
      <c r="AL10" s="19">
        <f t="shared" si="5"/>
        <v>12.476783888327262</v>
      </c>
      <c r="AM10" s="19">
        <f t="shared" si="5"/>
        <v>12.279625488128497</v>
      </c>
      <c r="AN10" s="58">
        <f t="shared" si="5"/>
        <v>12.092476623159239</v>
      </c>
    </row>
    <row r="11" spans="1:40" x14ac:dyDescent="0.25">
      <c r="B11" s="110">
        <v>1950</v>
      </c>
      <c r="C11" s="107">
        <v>20</v>
      </c>
      <c r="D11" s="102" t="s">
        <v>142</v>
      </c>
      <c r="I11" s="94">
        <v>1950</v>
      </c>
      <c r="J11" s="69">
        <f t="shared" si="2"/>
        <v>20</v>
      </c>
      <c r="K11" s="19">
        <f t="shared" si="3"/>
        <v>19.674561405853932</v>
      </c>
      <c r="L11" s="58">
        <f t="shared" si="4"/>
        <v>0.10591027855976888</v>
      </c>
      <c r="Q11" s="133">
        <v>1925</v>
      </c>
      <c r="R11" s="126"/>
      <c r="S11" s="124">
        <f t="shared" si="0"/>
        <v>25.048308311556934</v>
      </c>
      <c r="T11" s="124"/>
      <c r="U11" s="125"/>
      <c r="AA11" s="29" t="s">
        <v>86</v>
      </c>
      <c r="AB11" s="17" t="s">
        <v>14</v>
      </c>
      <c r="AC11" s="74" t="s">
        <v>55</v>
      </c>
      <c r="AD11" s="69">
        <f t="shared" si="5"/>
        <v>14.48715772027551</v>
      </c>
      <c r="AE11" s="19">
        <f t="shared" si="5"/>
        <v>14.308115103765083</v>
      </c>
      <c r="AF11" s="19">
        <f t="shared" si="5"/>
        <v>13.976670783947522</v>
      </c>
      <c r="AG11" s="19">
        <f t="shared" si="5"/>
        <v>13.675447508003517</v>
      </c>
      <c r="AH11" s="19">
        <f t="shared" si="5"/>
        <v>13.399338857966796</v>
      </c>
      <c r="AI11" s="19">
        <f t="shared" si="5"/>
        <v>13.144327509510806</v>
      </c>
      <c r="AJ11" s="19">
        <f t="shared" si="5"/>
        <v>12.907209578270605</v>
      </c>
      <c r="AK11" s="19">
        <f t="shared" si="5"/>
        <v>12.685398655021949</v>
      </c>
      <c r="AL11" s="19">
        <f t="shared" si="5"/>
        <v>12.476783888327262</v>
      </c>
      <c r="AM11" s="19">
        <f t="shared" si="5"/>
        <v>12.279625488128497</v>
      </c>
      <c r="AN11" s="58">
        <f t="shared" si="5"/>
        <v>12.092476623159239</v>
      </c>
    </row>
    <row r="12" spans="1:40" x14ac:dyDescent="0.25">
      <c r="B12" s="110">
        <v>1960</v>
      </c>
      <c r="C12" s="107">
        <v>18</v>
      </c>
      <c r="D12" s="102" t="s">
        <v>142</v>
      </c>
      <c r="I12" s="94">
        <v>1960</v>
      </c>
      <c r="J12" s="69">
        <f t="shared" si="2"/>
        <v>18</v>
      </c>
      <c r="K12" s="19">
        <f t="shared" si="3"/>
        <v>18.296302154238727</v>
      </c>
      <c r="L12" s="58">
        <f t="shared" si="4"/>
        <v>8.7794966606510608E-2</v>
      </c>
      <c r="Q12" s="133">
        <v>1930</v>
      </c>
      <c r="R12" s="126">
        <v>24</v>
      </c>
      <c r="S12" s="124">
        <f t="shared" si="0"/>
        <v>23.655338497440159</v>
      </c>
      <c r="T12" s="124"/>
      <c r="U12" s="125"/>
      <c r="AA12" s="29" t="s">
        <v>86</v>
      </c>
      <c r="AB12" s="17" t="s">
        <v>15</v>
      </c>
      <c r="AC12" s="74" t="s">
        <v>55</v>
      </c>
      <c r="AD12" s="69">
        <f t="shared" si="5"/>
        <v>14.48715772027551</v>
      </c>
      <c r="AE12" s="19">
        <f t="shared" si="5"/>
        <v>14.308115103765083</v>
      </c>
      <c r="AF12" s="19">
        <f t="shared" si="5"/>
        <v>13.976670783947522</v>
      </c>
      <c r="AG12" s="19">
        <f t="shared" si="5"/>
        <v>13.675447508003517</v>
      </c>
      <c r="AH12" s="19">
        <f t="shared" si="5"/>
        <v>13.399338857966796</v>
      </c>
      <c r="AI12" s="19">
        <f t="shared" si="5"/>
        <v>13.144327509510806</v>
      </c>
      <c r="AJ12" s="19">
        <f t="shared" si="5"/>
        <v>12.907209578270605</v>
      </c>
      <c r="AK12" s="19">
        <f t="shared" si="5"/>
        <v>12.685398655021949</v>
      </c>
      <c r="AL12" s="19">
        <f t="shared" si="5"/>
        <v>12.476783888327262</v>
      </c>
      <c r="AM12" s="19">
        <f t="shared" si="5"/>
        <v>12.279625488128497</v>
      </c>
      <c r="AN12" s="58">
        <f t="shared" si="5"/>
        <v>12.092476623159239</v>
      </c>
    </row>
    <row r="13" spans="1:40" ht="15.75" thickBot="1" x14ac:dyDescent="0.3">
      <c r="B13" s="110">
        <v>1970</v>
      </c>
      <c r="C13" s="107">
        <v>16</v>
      </c>
      <c r="D13" s="102" t="s">
        <v>142</v>
      </c>
      <c r="I13" s="94">
        <v>1970</v>
      </c>
      <c r="J13" s="69">
        <f t="shared" si="2"/>
        <v>16</v>
      </c>
      <c r="K13" s="19">
        <f t="shared" si="3"/>
        <v>17.174350123736868</v>
      </c>
      <c r="L13" s="58">
        <f t="shared" si="4"/>
        <v>1.3790982131207978</v>
      </c>
      <c r="Q13" s="133">
        <v>1935</v>
      </c>
      <c r="R13" s="126"/>
      <c r="S13" s="124">
        <f t="shared" si="0"/>
        <v>22.454376689332499</v>
      </c>
      <c r="T13" s="124"/>
      <c r="U13" s="125"/>
      <c r="AA13" s="27" t="s">
        <v>86</v>
      </c>
      <c r="AB13" s="59" t="s">
        <v>16</v>
      </c>
      <c r="AC13" s="75" t="s">
        <v>55</v>
      </c>
      <c r="AD13" s="70">
        <f t="shared" si="5"/>
        <v>14.48715772027551</v>
      </c>
      <c r="AE13" s="60">
        <f t="shared" si="5"/>
        <v>14.308115103765083</v>
      </c>
      <c r="AF13" s="60">
        <f t="shared" si="5"/>
        <v>13.976670783947522</v>
      </c>
      <c r="AG13" s="60">
        <f t="shared" si="5"/>
        <v>13.675447508003517</v>
      </c>
      <c r="AH13" s="60">
        <f t="shared" si="5"/>
        <v>13.399338857966796</v>
      </c>
      <c r="AI13" s="60">
        <f t="shared" si="5"/>
        <v>13.144327509510806</v>
      </c>
      <c r="AJ13" s="60">
        <f t="shared" si="5"/>
        <v>12.907209578270605</v>
      </c>
      <c r="AK13" s="60">
        <f t="shared" si="5"/>
        <v>12.685398655021949</v>
      </c>
      <c r="AL13" s="60">
        <f t="shared" si="5"/>
        <v>12.476783888327262</v>
      </c>
      <c r="AM13" s="60">
        <f t="shared" si="5"/>
        <v>12.279625488128497</v>
      </c>
      <c r="AN13" s="61">
        <f t="shared" si="5"/>
        <v>12.092476623159239</v>
      </c>
    </row>
    <row r="14" spans="1:40" x14ac:dyDescent="0.25">
      <c r="B14" s="110">
        <v>1980</v>
      </c>
      <c r="C14" s="107">
        <v>16.733438952656517</v>
      </c>
      <c r="D14" s="102" t="s">
        <v>159</v>
      </c>
      <c r="I14" s="94">
        <v>1980</v>
      </c>
      <c r="J14" s="69">
        <f t="shared" si="2"/>
        <v>16.733438952656517</v>
      </c>
      <c r="K14" s="19">
        <f t="shared" si="3"/>
        <v>16.243291598919004</v>
      </c>
      <c r="L14" s="58">
        <f t="shared" si="4"/>
        <v>0.24024442837588622</v>
      </c>
      <c r="Q14" s="133">
        <v>1940</v>
      </c>
      <c r="R14" s="126">
        <v>21</v>
      </c>
      <c r="S14" s="124">
        <f t="shared" si="0"/>
        <v>21.408282825658709</v>
      </c>
      <c r="T14" s="124"/>
      <c r="U14" s="125"/>
      <c r="AA14" s="28" t="s">
        <v>87</v>
      </c>
      <c r="AB14" s="56" t="s">
        <v>4</v>
      </c>
      <c r="AC14" s="57" t="s">
        <v>53</v>
      </c>
      <c r="AD14" s="68">
        <f t="shared" ref="AD14:AN18" si="6">VLOOKUP(AD$3,$Q$27:$U$46,5)</f>
        <v>14.48715772027551</v>
      </c>
      <c r="AE14" s="66">
        <f t="shared" si="6"/>
        <v>14.408886261313642</v>
      </c>
      <c r="AF14" s="66">
        <f t="shared" si="6"/>
        <v>14.252343343389903</v>
      </c>
      <c r="AG14" s="66">
        <f t="shared" si="6"/>
        <v>14.095800425466166</v>
      </c>
      <c r="AH14" s="66">
        <f t="shared" si="6"/>
        <v>13.939257507542427</v>
      </c>
      <c r="AI14" s="66">
        <f t="shared" si="6"/>
        <v>13.78271458961869</v>
      </c>
      <c r="AJ14" s="66">
        <f t="shared" si="6"/>
        <v>13.626171671694951</v>
      </c>
      <c r="AK14" s="66">
        <f t="shared" si="6"/>
        <v>13.469628753771214</v>
      </c>
      <c r="AL14" s="66">
        <f t="shared" si="6"/>
        <v>13.313085835847476</v>
      </c>
      <c r="AM14" s="66">
        <f t="shared" si="6"/>
        <v>13.156542917923737</v>
      </c>
      <c r="AN14" s="67">
        <f t="shared" si="6"/>
        <v>13</v>
      </c>
    </row>
    <row r="15" spans="1:40" x14ac:dyDescent="0.25">
      <c r="B15" s="110">
        <v>1990</v>
      </c>
      <c r="C15" s="107">
        <v>15.914030282026012</v>
      </c>
      <c r="D15" s="102" t="s">
        <v>159</v>
      </c>
      <c r="I15" s="94">
        <v>1990</v>
      </c>
      <c r="J15" s="69">
        <f t="shared" si="2"/>
        <v>15.914030282026012</v>
      </c>
      <c r="K15" s="19">
        <f t="shared" si="3"/>
        <v>15.458227172390812</v>
      </c>
      <c r="L15" s="58">
        <f t="shared" si="4"/>
        <v>0.20775647475311815</v>
      </c>
      <c r="Q15" s="133">
        <v>1945</v>
      </c>
      <c r="R15" s="126"/>
      <c r="S15" s="124">
        <f t="shared" si="0"/>
        <v>20.488915307144723</v>
      </c>
      <c r="T15" s="124"/>
      <c r="U15" s="125"/>
      <c r="AA15" s="29" t="s">
        <v>87</v>
      </c>
      <c r="AB15" s="17" t="s">
        <v>13</v>
      </c>
      <c r="AC15" s="74" t="s">
        <v>53</v>
      </c>
      <c r="AD15" s="69">
        <f t="shared" si="6"/>
        <v>14.48715772027551</v>
      </c>
      <c r="AE15" s="19">
        <f t="shared" si="6"/>
        <v>14.408886261313642</v>
      </c>
      <c r="AF15" s="19">
        <f t="shared" si="6"/>
        <v>14.252343343389903</v>
      </c>
      <c r="AG15" s="19">
        <f t="shared" si="6"/>
        <v>14.095800425466166</v>
      </c>
      <c r="AH15" s="19">
        <f t="shared" si="6"/>
        <v>13.939257507542427</v>
      </c>
      <c r="AI15" s="19">
        <f t="shared" si="6"/>
        <v>13.78271458961869</v>
      </c>
      <c r="AJ15" s="19">
        <f t="shared" si="6"/>
        <v>13.626171671694951</v>
      </c>
      <c r="AK15" s="19">
        <f t="shared" si="6"/>
        <v>13.469628753771214</v>
      </c>
      <c r="AL15" s="19">
        <f t="shared" si="6"/>
        <v>13.313085835847476</v>
      </c>
      <c r="AM15" s="19">
        <f t="shared" si="6"/>
        <v>13.156542917923737</v>
      </c>
      <c r="AN15" s="58">
        <f t="shared" si="6"/>
        <v>13</v>
      </c>
    </row>
    <row r="16" spans="1:40" x14ac:dyDescent="0.25">
      <c r="B16" s="110">
        <v>2000</v>
      </c>
      <c r="C16" s="107">
        <v>15.28327341578964</v>
      </c>
      <c r="D16" s="102" t="s">
        <v>159</v>
      </c>
      <c r="I16" s="94">
        <v>2000</v>
      </c>
      <c r="J16" s="69">
        <f t="shared" si="2"/>
        <v>15.28327341578964</v>
      </c>
      <c r="K16" s="19">
        <f t="shared" si="3"/>
        <v>14.787314573686119</v>
      </c>
      <c r="L16" s="58">
        <f t="shared" si="4"/>
        <v>0.2459751730606653</v>
      </c>
      <c r="Q16" s="133">
        <v>1950</v>
      </c>
      <c r="R16" s="126">
        <v>20</v>
      </c>
      <c r="S16" s="124">
        <f t="shared" si="0"/>
        <v>19.674561405853932</v>
      </c>
      <c r="T16" s="124"/>
      <c r="U16" s="125"/>
      <c r="AA16" s="29" t="s">
        <v>87</v>
      </c>
      <c r="AB16" s="17" t="s">
        <v>14</v>
      </c>
      <c r="AC16" s="74" t="s">
        <v>53</v>
      </c>
      <c r="AD16" s="69">
        <f t="shared" si="6"/>
        <v>14.48715772027551</v>
      </c>
      <c r="AE16" s="19">
        <f t="shared" si="6"/>
        <v>14.408886261313642</v>
      </c>
      <c r="AF16" s="19">
        <f t="shared" si="6"/>
        <v>14.252343343389903</v>
      </c>
      <c r="AG16" s="19">
        <f t="shared" si="6"/>
        <v>14.095800425466166</v>
      </c>
      <c r="AH16" s="19">
        <f t="shared" si="6"/>
        <v>13.939257507542427</v>
      </c>
      <c r="AI16" s="19">
        <f t="shared" si="6"/>
        <v>13.78271458961869</v>
      </c>
      <c r="AJ16" s="19">
        <f t="shared" si="6"/>
        <v>13.626171671694951</v>
      </c>
      <c r="AK16" s="19">
        <f t="shared" si="6"/>
        <v>13.469628753771214</v>
      </c>
      <c r="AL16" s="19">
        <f t="shared" si="6"/>
        <v>13.313085835847476</v>
      </c>
      <c r="AM16" s="19">
        <f t="shared" si="6"/>
        <v>13.156542917923737</v>
      </c>
      <c r="AN16" s="58">
        <f t="shared" si="6"/>
        <v>13</v>
      </c>
    </row>
    <row r="17" spans="2:40" x14ac:dyDescent="0.25">
      <c r="B17" s="110">
        <v>2010</v>
      </c>
      <c r="C17" s="107">
        <v>14.7</v>
      </c>
      <c r="D17" s="102" t="s">
        <v>159</v>
      </c>
      <c r="I17" s="94">
        <v>2010</v>
      </c>
      <c r="J17" s="69">
        <f t="shared" si="2"/>
        <v>14.7</v>
      </c>
      <c r="K17" s="19">
        <f t="shared" si="3"/>
        <v>14.207343946216522</v>
      </c>
      <c r="L17" s="58">
        <f t="shared" si="4"/>
        <v>0.2427099873295086</v>
      </c>
      <c r="Q17" s="133">
        <v>1955</v>
      </c>
      <c r="R17" s="126"/>
      <c r="S17" s="124">
        <f t="shared" si="0"/>
        <v>18.948200625978664</v>
      </c>
      <c r="T17" s="124"/>
      <c r="U17" s="125"/>
      <c r="AA17" s="29" t="s">
        <v>87</v>
      </c>
      <c r="AB17" s="17" t="s">
        <v>15</v>
      </c>
      <c r="AC17" s="74" t="s">
        <v>53</v>
      </c>
      <c r="AD17" s="69">
        <f t="shared" si="6"/>
        <v>14.48715772027551</v>
      </c>
      <c r="AE17" s="19">
        <f t="shared" si="6"/>
        <v>14.408886261313642</v>
      </c>
      <c r="AF17" s="19">
        <f t="shared" si="6"/>
        <v>14.252343343389903</v>
      </c>
      <c r="AG17" s="19">
        <f t="shared" si="6"/>
        <v>14.095800425466166</v>
      </c>
      <c r="AH17" s="19">
        <f t="shared" si="6"/>
        <v>13.939257507542427</v>
      </c>
      <c r="AI17" s="19">
        <f t="shared" si="6"/>
        <v>13.78271458961869</v>
      </c>
      <c r="AJ17" s="19">
        <f t="shared" si="6"/>
        <v>13.626171671694951</v>
      </c>
      <c r="AK17" s="19">
        <f t="shared" si="6"/>
        <v>13.469628753771214</v>
      </c>
      <c r="AL17" s="19">
        <f t="shared" si="6"/>
        <v>13.313085835847476</v>
      </c>
      <c r="AM17" s="19">
        <f t="shared" si="6"/>
        <v>13.156542917923737</v>
      </c>
      <c r="AN17" s="58">
        <f t="shared" si="6"/>
        <v>13</v>
      </c>
    </row>
    <row r="18" spans="2:40" ht="15.75" thickBot="1" x14ac:dyDescent="0.3">
      <c r="B18" s="111">
        <v>2020</v>
      </c>
      <c r="C18" s="112">
        <v>14.221</v>
      </c>
      <c r="D18" s="113" t="s">
        <v>159</v>
      </c>
      <c r="I18" s="95">
        <v>2020</v>
      </c>
      <c r="J18" s="70">
        <f t="shared" si="2"/>
        <v>14.221</v>
      </c>
      <c r="K18" s="60">
        <f t="shared" si="3"/>
        <v>13.700998224505142</v>
      </c>
      <c r="L18" s="61">
        <f t="shared" si="4"/>
        <v>0.27040184651780497</v>
      </c>
      <c r="Q18" s="133">
        <v>1960</v>
      </c>
      <c r="R18" s="126">
        <v>18</v>
      </c>
      <c r="S18" s="124">
        <f t="shared" si="0"/>
        <v>18.296302154238727</v>
      </c>
      <c r="T18" s="124"/>
      <c r="U18" s="125"/>
      <c r="AA18" s="27" t="s">
        <v>87</v>
      </c>
      <c r="AB18" s="59" t="s">
        <v>16</v>
      </c>
      <c r="AC18" s="75" t="s">
        <v>53</v>
      </c>
      <c r="AD18" s="70">
        <f t="shared" si="6"/>
        <v>14.48715772027551</v>
      </c>
      <c r="AE18" s="60">
        <f t="shared" si="6"/>
        <v>14.408886261313642</v>
      </c>
      <c r="AF18" s="60">
        <f t="shared" si="6"/>
        <v>14.252343343389903</v>
      </c>
      <c r="AG18" s="60">
        <f t="shared" si="6"/>
        <v>14.095800425466166</v>
      </c>
      <c r="AH18" s="60">
        <f t="shared" si="6"/>
        <v>13.939257507542427</v>
      </c>
      <c r="AI18" s="60">
        <f t="shared" si="6"/>
        <v>13.78271458961869</v>
      </c>
      <c r="AJ18" s="60">
        <f t="shared" si="6"/>
        <v>13.626171671694951</v>
      </c>
      <c r="AK18" s="60">
        <f t="shared" si="6"/>
        <v>13.469628753771214</v>
      </c>
      <c r="AL18" s="60">
        <f t="shared" si="6"/>
        <v>13.313085835847476</v>
      </c>
      <c r="AM18" s="60">
        <f t="shared" si="6"/>
        <v>13.156542917923737</v>
      </c>
      <c r="AN18" s="61">
        <f t="shared" si="6"/>
        <v>13</v>
      </c>
    </row>
    <row r="19" spans="2:40" ht="15.75" thickBot="1" x14ac:dyDescent="0.3">
      <c r="B19" s="114" t="s">
        <v>54</v>
      </c>
      <c r="C19" s="115">
        <v>13</v>
      </c>
      <c r="D19" s="38" t="s">
        <v>158</v>
      </c>
      <c r="I19" s="286"/>
      <c r="J19" s="287"/>
      <c r="K19" s="87" t="s">
        <v>48</v>
      </c>
      <c r="L19" s="88">
        <f>SUM(L5:L18)</f>
        <v>12.531863476757655</v>
      </c>
      <c r="Q19" s="133">
        <v>1965</v>
      </c>
      <c r="R19" s="126"/>
      <c r="S19" s="124">
        <f t="shared" si="0"/>
        <v>17.707974112595444</v>
      </c>
      <c r="T19" s="124"/>
      <c r="U19" s="125"/>
      <c r="AA19" s="28" t="s">
        <v>88</v>
      </c>
      <c r="AB19" s="56" t="s">
        <v>4</v>
      </c>
      <c r="AC19" s="57" t="s">
        <v>55</v>
      </c>
      <c r="AD19" s="68">
        <f t="shared" ref="AD19:AN28" si="7">VLOOKUP(AD$3,$Q$27:$U$46,4)</f>
        <v>14.48715772027551</v>
      </c>
      <c r="AE19" s="66">
        <f t="shared" si="7"/>
        <v>14.308115103765083</v>
      </c>
      <c r="AF19" s="66">
        <f t="shared" si="7"/>
        <v>13.976670783947522</v>
      </c>
      <c r="AG19" s="66">
        <f t="shared" si="7"/>
        <v>13.675447508003517</v>
      </c>
      <c r="AH19" s="66">
        <f t="shared" si="7"/>
        <v>13.399338857966796</v>
      </c>
      <c r="AI19" s="66">
        <f t="shared" si="7"/>
        <v>13.144327509510806</v>
      </c>
      <c r="AJ19" s="66">
        <f t="shared" si="7"/>
        <v>12.907209578270605</v>
      </c>
      <c r="AK19" s="66">
        <f t="shared" si="7"/>
        <v>12.685398655021949</v>
      </c>
      <c r="AL19" s="66">
        <f t="shared" si="7"/>
        <v>12.476783888327262</v>
      </c>
      <c r="AM19" s="66">
        <f t="shared" si="7"/>
        <v>12.279625488128497</v>
      </c>
      <c r="AN19" s="67">
        <f t="shared" si="7"/>
        <v>12.092476623159239</v>
      </c>
    </row>
    <row r="20" spans="2:40" x14ac:dyDescent="0.25">
      <c r="Q20" s="133">
        <v>1970</v>
      </c>
      <c r="R20" s="126">
        <v>16</v>
      </c>
      <c r="S20" s="124">
        <f t="shared" si="0"/>
        <v>17.174350123736868</v>
      </c>
      <c r="T20" s="124"/>
      <c r="U20" s="125"/>
      <c r="AA20" s="29" t="s">
        <v>88</v>
      </c>
      <c r="AB20" s="17" t="s">
        <v>13</v>
      </c>
      <c r="AC20" s="74" t="s">
        <v>55</v>
      </c>
      <c r="AD20" s="69">
        <f t="shared" si="7"/>
        <v>14.48715772027551</v>
      </c>
      <c r="AE20" s="19">
        <f t="shared" si="7"/>
        <v>14.308115103765083</v>
      </c>
      <c r="AF20" s="19">
        <f t="shared" si="7"/>
        <v>13.976670783947522</v>
      </c>
      <c r="AG20" s="19">
        <f t="shared" si="7"/>
        <v>13.675447508003517</v>
      </c>
      <c r="AH20" s="19">
        <f t="shared" si="7"/>
        <v>13.399338857966796</v>
      </c>
      <c r="AI20" s="19">
        <f t="shared" si="7"/>
        <v>13.144327509510806</v>
      </c>
      <c r="AJ20" s="19">
        <f t="shared" si="7"/>
        <v>12.907209578270605</v>
      </c>
      <c r="AK20" s="19">
        <f t="shared" si="7"/>
        <v>12.685398655021949</v>
      </c>
      <c r="AL20" s="19">
        <f t="shared" si="7"/>
        <v>12.476783888327262</v>
      </c>
      <c r="AM20" s="19">
        <f t="shared" si="7"/>
        <v>12.279625488128497</v>
      </c>
      <c r="AN20" s="58">
        <f t="shared" si="7"/>
        <v>12.092476623159239</v>
      </c>
    </row>
    <row r="21" spans="2:40" x14ac:dyDescent="0.25">
      <c r="Q21" s="133">
        <v>1975</v>
      </c>
      <c r="R21" s="126"/>
      <c r="S21" s="124">
        <f t="shared" si="0"/>
        <v>16.688139389938851</v>
      </c>
      <c r="T21" s="124"/>
      <c r="U21" s="125"/>
      <c r="AA21" s="29" t="s">
        <v>88</v>
      </c>
      <c r="AB21" s="17" t="s">
        <v>14</v>
      </c>
      <c r="AC21" s="74" t="s">
        <v>51</v>
      </c>
      <c r="AD21" s="69">
        <f t="shared" si="7"/>
        <v>14.48715772027551</v>
      </c>
      <c r="AE21" s="19">
        <f t="shared" si="7"/>
        <v>14.308115103765083</v>
      </c>
      <c r="AF21" s="19">
        <f t="shared" si="7"/>
        <v>13.976670783947522</v>
      </c>
      <c r="AG21" s="19">
        <f t="shared" si="7"/>
        <v>13.675447508003517</v>
      </c>
      <c r="AH21" s="19">
        <f t="shared" si="7"/>
        <v>13.399338857966796</v>
      </c>
      <c r="AI21" s="19">
        <f t="shared" si="7"/>
        <v>13.144327509510806</v>
      </c>
      <c r="AJ21" s="19">
        <f t="shared" si="7"/>
        <v>12.907209578270605</v>
      </c>
      <c r="AK21" s="19">
        <f t="shared" si="7"/>
        <v>12.685398655021949</v>
      </c>
      <c r="AL21" s="19">
        <f t="shared" si="7"/>
        <v>12.476783888327262</v>
      </c>
      <c r="AM21" s="19">
        <f t="shared" si="7"/>
        <v>12.279625488128497</v>
      </c>
      <c r="AN21" s="58">
        <f t="shared" si="7"/>
        <v>12.092476623159239</v>
      </c>
    </row>
    <row r="22" spans="2:40" x14ac:dyDescent="0.25">
      <c r="Q22" s="133">
        <v>1980</v>
      </c>
      <c r="R22" s="126">
        <v>16.752305745721273</v>
      </c>
      <c r="S22" s="124">
        <f t="shared" si="0"/>
        <v>16.243291598919004</v>
      </c>
      <c r="T22" s="124"/>
      <c r="U22" s="125"/>
      <c r="AA22" s="29" t="s">
        <v>88</v>
      </c>
      <c r="AB22" s="17" t="s">
        <v>15</v>
      </c>
      <c r="AC22" s="74" t="s">
        <v>53</v>
      </c>
      <c r="AD22" s="69">
        <f t="shared" si="7"/>
        <v>14.48715772027551</v>
      </c>
      <c r="AE22" s="19">
        <f t="shared" si="7"/>
        <v>14.308115103765083</v>
      </c>
      <c r="AF22" s="19">
        <f t="shared" si="7"/>
        <v>13.976670783947522</v>
      </c>
      <c r="AG22" s="19">
        <f t="shared" si="7"/>
        <v>13.675447508003517</v>
      </c>
      <c r="AH22" s="19">
        <f t="shared" si="7"/>
        <v>13.399338857966796</v>
      </c>
      <c r="AI22" s="19">
        <f t="shared" si="7"/>
        <v>13.144327509510806</v>
      </c>
      <c r="AJ22" s="19">
        <f t="shared" si="7"/>
        <v>12.907209578270605</v>
      </c>
      <c r="AK22" s="19">
        <f t="shared" si="7"/>
        <v>12.685398655021949</v>
      </c>
      <c r="AL22" s="19">
        <f t="shared" si="7"/>
        <v>12.476783888327262</v>
      </c>
      <c r="AM22" s="19">
        <f t="shared" si="7"/>
        <v>12.279625488128497</v>
      </c>
      <c r="AN22" s="58">
        <f t="shared" si="7"/>
        <v>12.092476623159239</v>
      </c>
    </row>
    <row r="23" spans="2:40" ht="15.75" thickBot="1" x14ac:dyDescent="0.3">
      <c r="Q23" s="133">
        <v>1985</v>
      </c>
      <c r="R23" s="126"/>
      <c r="S23" s="124">
        <f t="shared" si="0"/>
        <v>15.834743861714539</v>
      </c>
      <c r="T23" s="124"/>
      <c r="U23" s="125"/>
      <c r="AA23" s="77" t="s">
        <v>88</v>
      </c>
      <c r="AB23" s="78" t="s">
        <v>16</v>
      </c>
      <c r="AC23" s="79" t="s">
        <v>55</v>
      </c>
      <c r="AD23" s="70">
        <f t="shared" si="7"/>
        <v>14.48715772027551</v>
      </c>
      <c r="AE23" s="60">
        <f t="shared" si="7"/>
        <v>14.308115103765083</v>
      </c>
      <c r="AF23" s="60">
        <f t="shared" si="7"/>
        <v>13.976670783947522</v>
      </c>
      <c r="AG23" s="60">
        <f t="shared" si="7"/>
        <v>13.675447508003517</v>
      </c>
      <c r="AH23" s="60">
        <f t="shared" si="7"/>
        <v>13.399338857966796</v>
      </c>
      <c r="AI23" s="60">
        <f t="shared" si="7"/>
        <v>13.144327509510806</v>
      </c>
      <c r="AJ23" s="60">
        <f t="shared" si="7"/>
        <v>12.907209578270605</v>
      </c>
      <c r="AK23" s="60">
        <f t="shared" si="7"/>
        <v>12.685398655021949</v>
      </c>
      <c r="AL23" s="60">
        <f t="shared" si="7"/>
        <v>12.476783888327262</v>
      </c>
      <c r="AM23" s="60">
        <f t="shared" si="7"/>
        <v>12.279625488128497</v>
      </c>
      <c r="AN23" s="61">
        <f t="shared" si="7"/>
        <v>12.092476623159239</v>
      </c>
    </row>
    <row r="24" spans="2:40" x14ac:dyDescent="0.25">
      <c r="Q24" s="133">
        <v>1990</v>
      </c>
      <c r="R24" s="126">
        <v>15.984853398533007</v>
      </c>
      <c r="S24" s="124">
        <f t="shared" si="0"/>
        <v>15.458227172390812</v>
      </c>
      <c r="T24" s="124"/>
      <c r="U24" s="125"/>
      <c r="AA24" s="28" t="s">
        <v>89</v>
      </c>
      <c r="AB24" s="56" t="s">
        <v>4</v>
      </c>
      <c r="AC24" s="57" t="s">
        <v>55</v>
      </c>
      <c r="AD24" s="76">
        <f t="shared" si="7"/>
        <v>14.48715772027551</v>
      </c>
      <c r="AE24" s="64">
        <f t="shared" si="7"/>
        <v>14.308115103765083</v>
      </c>
      <c r="AF24" s="64">
        <f t="shared" si="7"/>
        <v>13.976670783947522</v>
      </c>
      <c r="AG24" s="64">
        <f t="shared" si="7"/>
        <v>13.675447508003517</v>
      </c>
      <c r="AH24" s="64">
        <f t="shared" si="7"/>
        <v>13.399338857966796</v>
      </c>
      <c r="AI24" s="64">
        <f t="shared" si="7"/>
        <v>13.144327509510806</v>
      </c>
      <c r="AJ24" s="64">
        <f t="shared" si="7"/>
        <v>12.907209578270605</v>
      </c>
      <c r="AK24" s="64">
        <f t="shared" si="7"/>
        <v>12.685398655021949</v>
      </c>
      <c r="AL24" s="64">
        <f t="shared" si="7"/>
        <v>12.476783888327262</v>
      </c>
      <c r="AM24" s="64">
        <f t="shared" si="7"/>
        <v>12.279625488128497</v>
      </c>
      <c r="AN24" s="65">
        <f t="shared" si="7"/>
        <v>12.092476623159239</v>
      </c>
    </row>
    <row r="25" spans="2:40" x14ac:dyDescent="0.25">
      <c r="Q25" s="133">
        <v>1995</v>
      </c>
      <c r="R25" s="126"/>
      <c r="S25" s="124">
        <f t="shared" si="0"/>
        <v>15.11011667247633</v>
      </c>
      <c r="T25" s="124"/>
      <c r="U25" s="125"/>
      <c r="AA25" s="29" t="s">
        <v>89</v>
      </c>
      <c r="AB25" s="17" t="s">
        <v>13</v>
      </c>
      <c r="AC25" s="74" t="s">
        <v>55</v>
      </c>
      <c r="AD25" s="69">
        <f t="shared" si="7"/>
        <v>14.48715772027551</v>
      </c>
      <c r="AE25" s="19">
        <f t="shared" si="7"/>
        <v>14.308115103765083</v>
      </c>
      <c r="AF25" s="19">
        <f t="shared" si="7"/>
        <v>13.976670783947522</v>
      </c>
      <c r="AG25" s="19">
        <f t="shared" si="7"/>
        <v>13.675447508003517</v>
      </c>
      <c r="AH25" s="19">
        <f t="shared" si="7"/>
        <v>13.399338857966796</v>
      </c>
      <c r="AI25" s="19">
        <f t="shared" si="7"/>
        <v>13.144327509510806</v>
      </c>
      <c r="AJ25" s="19">
        <f t="shared" si="7"/>
        <v>12.907209578270605</v>
      </c>
      <c r="AK25" s="19">
        <f t="shared" si="7"/>
        <v>12.685398655021949</v>
      </c>
      <c r="AL25" s="19">
        <f t="shared" si="7"/>
        <v>12.476783888327262</v>
      </c>
      <c r="AM25" s="19">
        <f t="shared" si="7"/>
        <v>12.279625488128497</v>
      </c>
      <c r="AN25" s="58">
        <f t="shared" si="7"/>
        <v>12.092476623159239</v>
      </c>
    </row>
    <row r="26" spans="2:40" x14ac:dyDescent="0.25">
      <c r="Q26" s="133">
        <v>2000</v>
      </c>
      <c r="R26" s="126">
        <v>15.38577630806846</v>
      </c>
      <c r="S26" s="124">
        <f t="shared" si="0"/>
        <v>14.787314573686119</v>
      </c>
      <c r="T26" s="124"/>
      <c r="U26" s="125"/>
      <c r="AA26" s="29" t="s">
        <v>89</v>
      </c>
      <c r="AB26" s="17" t="s">
        <v>14</v>
      </c>
      <c r="AC26" s="74" t="s">
        <v>55</v>
      </c>
      <c r="AD26" s="69">
        <f t="shared" si="7"/>
        <v>14.48715772027551</v>
      </c>
      <c r="AE26" s="19">
        <f t="shared" si="7"/>
        <v>14.308115103765083</v>
      </c>
      <c r="AF26" s="19">
        <f t="shared" si="7"/>
        <v>13.976670783947522</v>
      </c>
      <c r="AG26" s="19">
        <f t="shared" si="7"/>
        <v>13.675447508003517</v>
      </c>
      <c r="AH26" s="19">
        <f t="shared" si="7"/>
        <v>13.399338857966796</v>
      </c>
      <c r="AI26" s="19">
        <f t="shared" si="7"/>
        <v>13.144327509510806</v>
      </c>
      <c r="AJ26" s="19">
        <f t="shared" si="7"/>
        <v>12.907209578270605</v>
      </c>
      <c r="AK26" s="19">
        <f t="shared" si="7"/>
        <v>12.685398655021949</v>
      </c>
      <c r="AL26" s="19">
        <f t="shared" si="7"/>
        <v>12.476783888327262</v>
      </c>
      <c r="AM26" s="19">
        <f t="shared" si="7"/>
        <v>12.279625488128497</v>
      </c>
      <c r="AN26" s="58">
        <f t="shared" si="7"/>
        <v>12.092476623159239</v>
      </c>
    </row>
    <row r="27" spans="2:40" x14ac:dyDescent="0.25">
      <c r="Q27" s="133">
        <v>2005</v>
      </c>
      <c r="R27" s="126"/>
      <c r="S27" s="124">
        <f t="shared" si="0"/>
        <v>14.48715772027551</v>
      </c>
      <c r="T27" s="124">
        <f>S27</f>
        <v>14.48715772027551</v>
      </c>
      <c r="U27" s="125">
        <f>S27</f>
        <v>14.48715772027551</v>
      </c>
      <c r="AA27" s="29" t="s">
        <v>89</v>
      </c>
      <c r="AB27" s="17" t="s">
        <v>15</v>
      </c>
      <c r="AC27" s="74" t="s">
        <v>55</v>
      </c>
      <c r="AD27" s="69">
        <f t="shared" si="7"/>
        <v>14.48715772027551</v>
      </c>
      <c r="AE27" s="19">
        <f t="shared" si="7"/>
        <v>14.308115103765083</v>
      </c>
      <c r="AF27" s="19">
        <f t="shared" si="7"/>
        <v>13.976670783947522</v>
      </c>
      <c r="AG27" s="19">
        <f t="shared" si="7"/>
        <v>13.675447508003517</v>
      </c>
      <c r="AH27" s="19">
        <f t="shared" si="7"/>
        <v>13.399338857966796</v>
      </c>
      <c r="AI27" s="19">
        <f t="shared" si="7"/>
        <v>13.144327509510806</v>
      </c>
      <c r="AJ27" s="19">
        <f t="shared" si="7"/>
        <v>12.907209578270605</v>
      </c>
      <c r="AK27" s="19">
        <f t="shared" si="7"/>
        <v>12.685398655021949</v>
      </c>
      <c r="AL27" s="19">
        <f t="shared" si="7"/>
        <v>12.476783888327262</v>
      </c>
      <c r="AM27" s="19">
        <f t="shared" si="7"/>
        <v>12.279625488128497</v>
      </c>
      <c r="AN27" s="58">
        <f t="shared" si="7"/>
        <v>12.092476623159239</v>
      </c>
    </row>
    <row r="28" spans="2:40" ht="15.75" thickBot="1" x14ac:dyDescent="0.3">
      <c r="Q28" s="133">
        <v>2010</v>
      </c>
      <c r="R28" s="126">
        <v>14.38</v>
      </c>
      <c r="S28" s="124">
        <f t="shared" si="0"/>
        <v>14.207343946216522</v>
      </c>
      <c r="T28" s="124">
        <f>AVERAGE(U28,S28)</f>
        <v>14.308115103765083</v>
      </c>
      <c r="U28" s="125">
        <f t="shared" ref="U28:U45" si="8">$S$48*(Q28-$Q$27)+$U$27</f>
        <v>14.408886261313642</v>
      </c>
      <c r="AA28" s="27" t="s">
        <v>89</v>
      </c>
      <c r="AB28" s="59" t="s">
        <v>16</v>
      </c>
      <c r="AC28" s="75" t="s">
        <v>55</v>
      </c>
      <c r="AD28" s="70">
        <f t="shared" si="7"/>
        <v>14.48715772027551</v>
      </c>
      <c r="AE28" s="60">
        <f t="shared" si="7"/>
        <v>14.308115103765083</v>
      </c>
      <c r="AF28" s="60">
        <f t="shared" si="7"/>
        <v>13.976670783947522</v>
      </c>
      <c r="AG28" s="60">
        <f t="shared" si="7"/>
        <v>13.675447508003517</v>
      </c>
      <c r="AH28" s="60">
        <f t="shared" si="7"/>
        <v>13.399338857966796</v>
      </c>
      <c r="AI28" s="60">
        <f t="shared" si="7"/>
        <v>13.144327509510806</v>
      </c>
      <c r="AJ28" s="60">
        <f t="shared" si="7"/>
        <v>12.907209578270605</v>
      </c>
      <c r="AK28" s="60">
        <f t="shared" si="7"/>
        <v>12.685398655021949</v>
      </c>
      <c r="AL28" s="60">
        <f t="shared" si="7"/>
        <v>12.476783888327262</v>
      </c>
      <c r="AM28" s="60">
        <f t="shared" si="7"/>
        <v>12.279625488128497</v>
      </c>
      <c r="AN28" s="61">
        <f t="shared" si="7"/>
        <v>12.092476623159239</v>
      </c>
    </row>
    <row r="29" spans="2:40" x14ac:dyDescent="0.25">
      <c r="Q29" s="133">
        <v>2015</v>
      </c>
      <c r="R29" s="126"/>
      <c r="S29" s="124">
        <f t="shared" si="0"/>
        <v>13.945872914975194</v>
      </c>
      <c r="T29" s="124">
        <f t="shared" ref="T29:T46" si="9">AVERAGE(U29,S29)</f>
        <v>14.138243858663483</v>
      </c>
      <c r="U29" s="125">
        <f t="shared" si="8"/>
        <v>14.330614802351771</v>
      </c>
    </row>
    <row r="30" spans="2:40" x14ac:dyDescent="0.25">
      <c r="Q30" s="133">
        <v>2020</v>
      </c>
      <c r="R30" s="126">
        <v>14.22</v>
      </c>
      <c r="S30" s="124">
        <f t="shared" si="0"/>
        <v>13.700998224505142</v>
      </c>
      <c r="T30" s="124">
        <f t="shared" si="9"/>
        <v>13.976670783947522</v>
      </c>
      <c r="U30" s="125">
        <f t="shared" si="8"/>
        <v>14.252343343389903</v>
      </c>
    </row>
    <row r="31" spans="2:40" x14ac:dyDescent="0.25">
      <c r="Q31" s="133">
        <v>2025</v>
      </c>
      <c r="R31" s="127"/>
      <c r="S31" s="124">
        <f t="shared" si="0"/>
        <v>13.471188351812398</v>
      </c>
      <c r="T31" s="124">
        <f t="shared" si="9"/>
        <v>13.822630118120216</v>
      </c>
      <c r="U31" s="125">
        <f t="shared" si="8"/>
        <v>14.174071884428034</v>
      </c>
    </row>
    <row r="32" spans="2:40" x14ac:dyDescent="0.25">
      <c r="Q32" s="133">
        <v>2030</v>
      </c>
      <c r="R32" s="127"/>
      <c r="S32" s="124">
        <f t="shared" si="0"/>
        <v>13.255094590540867</v>
      </c>
      <c r="T32" s="124">
        <f t="shared" si="9"/>
        <v>13.675447508003517</v>
      </c>
      <c r="U32" s="125">
        <f t="shared" si="8"/>
        <v>14.095800425466166</v>
      </c>
    </row>
    <row r="33" spans="17:21" x14ac:dyDescent="0.25">
      <c r="Q33" s="133">
        <v>2035</v>
      </c>
      <c r="R33" s="127"/>
      <c r="S33" s="124">
        <f t="shared" si="0"/>
        <v>13.051524563095272</v>
      </c>
      <c r="T33" s="124">
        <f t="shared" si="9"/>
        <v>13.534526764799784</v>
      </c>
      <c r="U33" s="125">
        <f t="shared" si="8"/>
        <v>14.017528966504296</v>
      </c>
    </row>
    <row r="34" spans="17:21" x14ac:dyDescent="0.25">
      <c r="Q34" s="133">
        <v>2040</v>
      </c>
      <c r="R34" s="127"/>
      <c r="S34" s="124">
        <f t="shared" si="0"/>
        <v>12.859420208391164</v>
      </c>
      <c r="T34" s="124">
        <f t="shared" si="9"/>
        <v>13.399338857966796</v>
      </c>
      <c r="U34" s="125">
        <f t="shared" si="8"/>
        <v>13.939257507542427</v>
      </c>
    </row>
    <row r="35" spans="17:21" x14ac:dyDescent="0.25">
      <c r="Q35" s="133">
        <v>2045</v>
      </c>
      <c r="R35" s="127"/>
      <c r="S35" s="124">
        <f t="shared" si="0"/>
        <v>12.677839387115906</v>
      </c>
      <c r="T35" s="124">
        <f t="shared" si="9"/>
        <v>13.269412717848233</v>
      </c>
      <c r="U35" s="125">
        <f t="shared" si="8"/>
        <v>13.860986048580559</v>
      </c>
    </row>
    <row r="36" spans="17:21" x14ac:dyDescent="0.25">
      <c r="Q36" s="133">
        <v>2050</v>
      </c>
      <c r="R36" s="127"/>
      <c r="S36" s="124">
        <f t="shared" si="0"/>
        <v>12.505940429402923</v>
      </c>
      <c r="T36" s="124">
        <f t="shared" si="9"/>
        <v>13.144327509510806</v>
      </c>
      <c r="U36" s="125">
        <f t="shared" si="8"/>
        <v>13.78271458961869</v>
      </c>
    </row>
    <row r="37" spans="17:21" x14ac:dyDescent="0.25">
      <c r="Q37" s="133">
        <v>2055</v>
      </c>
      <c r="R37" s="128"/>
      <c r="S37" s="124">
        <f t="shared" si="0"/>
        <v>12.342969090066914</v>
      </c>
      <c r="T37" s="124">
        <f t="shared" si="9"/>
        <v>13.023706110361868</v>
      </c>
      <c r="U37" s="125">
        <f t="shared" si="8"/>
        <v>13.70444313065682</v>
      </c>
    </row>
    <row r="38" spans="17:21" x14ac:dyDescent="0.25">
      <c r="Q38" s="133">
        <v>2060</v>
      </c>
      <c r="R38" s="128"/>
      <c r="S38" s="124">
        <f t="shared" si="0"/>
        <v>12.188247484846258</v>
      </c>
      <c r="T38" s="124">
        <f t="shared" si="9"/>
        <v>12.907209578270605</v>
      </c>
      <c r="U38" s="125">
        <f t="shared" si="8"/>
        <v>13.626171671694951</v>
      </c>
    </row>
    <row r="39" spans="17:21" x14ac:dyDescent="0.25">
      <c r="Q39" s="133">
        <v>2065</v>
      </c>
      <c r="R39" s="128"/>
      <c r="S39" s="124">
        <f t="shared" si="0"/>
        <v>12.041164665336536</v>
      </c>
      <c r="T39" s="124">
        <f t="shared" si="9"/>
        <v>12.794532439034811</v>
      </c>
      <c r="U39" s="125">
        <f t="shared" si="8"/>
        <v>13.547900212733083</v>
      </c>
    </row>
    <row r="40" spans="17:21" x14ac:dyDescent="0.25">
      <c r="Q40" s="133">
        <v>2070</v>
      </c>
      <c r="R40" s="128"/>
      <c r="S40" s="124">
        <f t="shared" si="0"/>
        <v>11.901168556272683</v>
      </c>
      <c r="T40" s="124">
        <f t="shared" si="9"/>
        <v>12.685398655021949</v>
      </c>
      <c r="U40" s="125">
        <f t="shared" si="8"/>
        <v>13.469628753771214</v>
      </c>
    </row>
    <row r="41" spans="17:21" x14ac:dyDescent="0.25">
      <c r="Q41" s="133">
        <v>2075</v>
      </c>
      <c r="R41" s="128"/>
      <c r="S41" s="124">
        <f t="shared" si="0"/>
        <v>11.767759030823061</v>
      </c>
      <c r="T41" s="124">
        <f t="shared" si="9"/>
        <v>12.579558162816202</v>
      </c>
      <c r="U41" s="125">
        <f t="shared" si="8"/>
        <v>13.391357294809344</v>
      </c>
    </row>
    <row r="42" spans="17:21" x14ac:dyDescent="0.25">
      <c r="Q42" s="133">
        <v>2080</v>
      </c>
      <c r="R42" s="128"/>
      <c r="S42" s="124">
        <f t="shared" si="0"/>
        <v>11.640481940807046</v>
      </c>
      <c r="T42" s="124">
        <f t="shared" si="9"/>
        <v>12.476783888327262</v>
      </c>
      <c r="U42" s="125">
        <f t="shared" si="8"/>
        <v>13.313085835847476</v>
      </c>
    </row>
    <row r="43" spans="17:21" x14ac:dyDescent="0.25">
      <c r="Q43" s="133">
        <v>2085</v>
      </c>
      <c r="R43" s="128"/>
      <c r="S43" s="124">
        <f t="shared" si="0"/>
        <v>11.518923951655484</v>
      </c>
      <c r="T43" s="124">
        <f t="shared" si="9"/>
        <v>12.376869164270545</v>
      </c>
      <c r="U43" s="125">
        <f t="shared" si="8"/>
        <v>13.234814376885607</v>
      </c>
    </row>
    <row r="44" spans="17:21" x14ac:dyDescent="0.25">
      <c r="Q44" s="133">
        <v>2090</v>
      </c>
      <c r="R44" s="128"/>
      <c r="S44" s="124">
        <f t="shared" si="0"/>
        <v>11.402708058333257</v>
      </c>
      <c r="T44" s="124">
        <f t="shared" si="9"/>
        <v>12.279625488128497</v>
      </c>
      <c r="U44" s="125">
        <f t="shared" si="8"/>
        <v>13.156542917923737</v>
      </c>
    </row>
    <row r="45" spans="17:21" x14ac:dyDescent="0.25">
      <c r="Q45" s="133">
        <v>2095</v>
      </c>
      <c r="R45" s="128"/>
      <c r="S45" s="124">
        <f t="shared" si="0"/>
        <v>11.291489679734438</v>
      </c>
      <c r="T45" s="124">
        <f t="shared" si="9"/>
        <v>12.184880569348152</v>
      </c>
      <c r="U45" s="125">
        <f t="shared" si="8"/>
        <v>13.078271458961868</v>
      </c>
    </row>
    <row r="46" spans="17:21" ht="15.75" thickBot="1" x14ac:dyDescent="0.3">
      <c r="Q46" s="134">
        <v>2100</v>
      </c>
      <c r="R46" s="129"/>
      <c r="S46" s="130">
        <f t="shared" si="0"/>
        <v>11.184953246318479</v>
      </c>
      <c r="T46" s="130">
        <f t="shared" si="9"/>
        <v>12.092476623159239</v>
      </c>
      <c r="U46" s="131">
        <f>S49</f>
        <v>13</v>
      </c>
    </row>
    <row r="47" spans="17:21" ht="15.75" thickBot="1" x14ac:dyDescent="0.3"/>
    <row r="48" spans="17:21" x14ac:dyDescent="0.25">
      <c r="R48" s="83" t="s">
        <v>40</v>
      </c>
      <c r="S48" s="84">
        <f>(U46-U27)/(Q46-Q27)</f>
        <v>-1.5654291792373792E-2</v>
      </c>
    </row>
    <row r="49" spans="18:19" ht="15.75" thickBot="1" x14ac:dyDescent="0.3">
      <c r="R49" s="85" t="s">
        <v>84</v>
      </c>
      <c r="S49" s="86">
        <v>13</v>
      </c>
    </row>
    <row r="66" spans="4:8" s="42" customFormat="1" x14ac:dyDescent="0.25">
      <c r="D66" s="21"/>
      <c r="E66" s="21"/>
      <c r="F66" s="21"/>
    </row>
    <row r="70" spans="4:8" x14ac:dyDescent="0.25">
      <c r="H70" t="s">
        <v>93</v>
      </c>
    </row>
    <row r="72" spans="4:8" x14ac:dyDescent="0.25">
      <c r="F72" s="39"/>
      <c r="G72" s="40"/>
    </row>
    <row r="73" spans="4:8" x14ac:dyDescent="0.25">
      <c r="F73" s="39"/>
      <c r="G73" s="39"/>
    </row>
    <row r="74" spans="4:8" s="20" customFormat="1" x14ac:dyDescent="0.25">
      <c r="F74" s="39"/>
      <c r="G74" s="39"/>
    </row>
    <row r="75" spans="4:8" s="20" customFormat="1" x14ac:dyDescent="0.25">
      <c r="F75" s="39"/>
      <c r="G75" s="39"/>
    </row>
    <row r="76" spans="4:8" s="20" customFormat="1" x14ac:dyDescent="0.25"/>
    <row r="115" spans="2:8" x14ac:dyDescent="0.25">
      <c r="B115" s="273" t="s">
        <v>105</v>
      </c>
      <c r="C115" s="273"/>
      <c r="D115" s="273"/>
      <c r="E115" s="273"/>
      <c r="F115" s="273"/>
    </row>
    <row r="116" spans="2:8" x14ac:dyDescent="0.25">
      <c r="B116" t="s">
        <v>49</v>
      </c>
      <c r="C116" t="s">
        <v>45</v>
      </c>
      <c r="D116" t="s">
        <v>102</v>
      </c>
      <c r="E116" t="s">
        <v>103</v>
      </c>
      <c r="F116" t="s">
        <v>104</v>
      </c>
    </row>
    <row r="117" spans="2:8" x14ac:dyDescent="0.25">
      <c r="B117" s="42">
        <v>1890</v>
      </c>
      <c r="C117" s="21">
        <v>50</v>
      </c>
      <c r="D117" s="21">
        <f t="shared" ref="D117:D130" si="10">$O$7/(B117-$O$10)+$O$8/(B117-$O$10)^2+$O$9</f>
        <v>48.957573398869187</v>
      </c>
      <c r="E117" s="21">
        <f>(C117-D117)^2</f>
        <v>1.0866532187451401</v>
      </c>
      <c r="F117" s="21">
        <f>(C117-AVERAGE($C$117:$C$130))^2</f>
        <v>741.69489770455937</v>
      </c>
      <c r="G117" s="21"/>
      <c r="H117" s="21"/>
    </row>
    <row r="118" spans="2:8" x14ac:dyDescent="0.25">
      <c r="B118" s="42">
        <v>1900</v>
      </c>
      <c r="C118" s="21">
        <v>35</v>
      </c>
      <c r="D118" s="21">
        <f t="shared" si="10"/>
        <v>37.577983238948597</v>
      </c>
      <c r="E118" s="21">
        <f t="shared" ref="E118:E130" si="11">(C118-D118)^2</f>
        <v>6.6459975802999018</v>
      </c>
      <c r="F118" s="21">
        <f t="shared" ref="F118:F130" si="12">(C118-AVERAGE($C$117:$C$130))^2</f>
        <v>149.67261653096529</v>
      </c>
      <c r="G118" s="21"/>
      <c r="H118" s="21"/>
    </row>
    <row r="119" spans="2:8" x14ac:dyDescent="0.25">
      <c r="B119" s="42">
        <v>1910</v>
      </c>
      <c r="C119" s="21">
        <v>31</v>
      </c>
      <c r="D119" s="21">
        <f t="shared" si="10"/>
        <v>30.985000363346828</v>
      </c>
      <c r="E119" s="21">
        <f t="shared" si="11"/>
        <v>2.2498909972719255E-4</v>
      </c>
      <c r="F119" s="21">
        <f t="shared" si="12"/>
        <v>67.800008218006852</v>
      </c>
      <c r="G119" s="21"/>
      <c r="H119" s="21"/>
    </row>
    <row r="120" spans="2:8" x14ac:dyDescent="0.25">
      <c r="B120" s="42">
        <v>1920</v>
      </c>
      <c r="C120" s="21">
        <v>27</v>
      </c>
      <c r="D120" s="21">
        <f t="shared" si="10"/>
        <v>26.68333379202846</v>
      </c>
      <c r="E120" s="21">
        <f t="shared" si="11"/>
        <v>0.10027748727107469</v>
      </c>
      <c r="F120" s="21">
        <f t="shared" si="12"/>
        <v>17.927399905048436</v>
      </c>
      <c r="G120" s="21"/>
      <c r="H120" s="21"/>
    </row>
    <row r="121" spans="2:8" x14ac:dyDescent="0.25">
      <c r="B121" s="42">
        <v>1930</v>
      </c>
      <c r="C121" s="21">
        <v>24</v>
      </c>
      <c r="D121" s="21">
        <f t="shared" si="10"/>
        <v>23.655338497440159</v>
      </c>
      <c r="E121" s="21">
        <f t="shared" si="11"/>
        <v>0.11879155134680741</v>
      </c>
      <c r="F121" s="21">
        <f t="shared" si="12"/>
        <v>1.5229436703296202</v>
      </c>
      <c r="G121" s="21"/>
      <c r="H121" s="21"/>
    </row>
    <row r="122" spans="2:8" x14ac:dyDescent="0.25">
      <c r="B122" s="42">
        <v>1940</v>
      </c>
      <c r="C122" s="21">
        <v>21</v>
      </c>
      <c r="D122" s="21">
        <f t="shared" si="10"/>
        <v>21.408282825658709</v>
      </c>
      <c r="E122" s="21">
        <f t="shared" si="11"/>
        <v>0.16669486572785994</v>
      </c>
      <c r="F122" s="21">
        <f t="shared" si="12"/>
        <v>3.1184874356108057</v>
      </c>
      <c r="G122" s="21"/>
      <c r="H122" s="21"/>
    </row>
    <row r="123" spans="2:8" x14ac:dyDescent="0.25">
      <c r="B123" s="42">
        <v>1950</v>
      </c>
      <c r="C123" s="21">
        <v>20</v>
      </c>
      <c r="D123" s="21">
        <f t="shared" si="10"/>
        <v>19.674561405853932</v>
      </c>
      <c r="E123" s="21">
        <f t="shared" si="11"/>
        <v>0.10591027855976888</v>
      </c>
      <c r="F123" s="21">
        <f t="shared" si="12"/>
        <v>7.6503353573712003</v>
      </c>
      <c r="G123" s="21"/>
      <c r="H123" s="21"/>
    </row>
    <row r="124" spans="2:8" x14ac:dyDescent="0.25">
      <c r="B124" s="42">
        <v>1960</v>
      </c>
      <c r="C124" s="21">
        <v>18</v>
      </c>
      <c r="D124" s="21">
        <f t="shared" si="10"/>
        <v>18.296302154238727</v>
      </c>
      <c r="E124" s="21">
        <f t="shared" si="11"/>
        <v>8.7794966606510608E-2</v>
      </c>
      <c r="F124" s="21">
        <f t="shared" si="12"/>
        <v>22.714031200891991</v>
      </c>
      <c r="G124" s="21"/>
      <c r="H124" s="21"/>
    </row>
    <row r="125" spans="2:8" x14ac:dyDescent="0.25">
      <c r="B125" s="42">
        <v>1970</v>
      </c>
      <c r="C125" s="21">
        <v>16</v>
      </c>
      <c r="D125" s="21">
        <f t="shared" si="10"/>
        <v>17.174350123736868</v>
      </c>
      <c r="E125" s="21">
        <f t="shared" si="11"/>
        <v>1.3790982131207978</v>
      </c>
      <c r="F125" s="21">
        <f t="shared" si="12"/>
        <v>45.777727044412778</v>
      </c>
      <c r="G125" s="21"/>
      <c r="H125" s="21"/>
    </row>
    <row r="126" spans="2:8" x14ac:dyDescent="0.25">
      <c r="B126" s="42">
        <v>1980</v>
      </c>
      <c r="C126" s="21">
        <v>16.752305745721273</v>
      </c>
      <c r="D126" s="21">
        <f t="shared" si="10"/>
        <v>16.243291598919004</v>
      </c>
      <c r="E126" s="21">
        <f t="shared" si="11"/>
        <v>0.25909540164484152</v>
      </c>
      <c r="F126" s="21">
        <f t="shared" si="12"/>
        <v>36.163604037691208</v>
      </c>
      <c r="G126" s="21"/>
      <c r="H126" s="21"/>
    </row>
    <row r="127" spans="2:8" x14ac:dyDescent="0.25">
      <c r="B127" s="42">
        <v>1990</v>
      </c>
      <c r="C127" s="21">
        <v>15.984853398533007</v>
      </c>
      <c r="D127" s="21">
        <f t="shared" si="10"/>
        <v>15.458227172390812</v>
      </c>
      <c r="E127" s="21">
        <f t="shared" si="11"/>
        <v>0.27733518206077029</v>
      </c>
      <c r="F127" s="21">
        <f t="shared" si="12"/>
        <v>45.982917971531649</v>
      </c>
      <c r="G127" s="21"/>
      <c r="H127" s="21"/>
    </row>
    <row r="128" spans="2:8" x14ac:dyDescent="0.25">
      <c r="B128" s="42">
        <v>2000</v>
      </c>
      <c r="C128" s="21">
        <v>15.38577630806846</v>
      </c>
      <c r="D128" s="21">
        <f t="shared" si="10"/>
        <v>14.787314573686119</v>
      </c>
      <c r="E128" s="21">
        <f t="shared" si="11"/>
        <v>0.35815644751991871</v>
      </c>
      <c r="F128" s="21">
        <f t="shared" si="12"/>
        <v>54.466579377302608</v>
      </c>
      <c r="G128" s="21"/>
      <c r="H128" s="21"/>
    </row>
    <row r="129" spans="2:8" x14ac:dyDescent="0.25">
      <c r="B129" s="42">
        <v>2010</v>
      </c>
      <c r="C129" s="21">
        <v>14.38</v>
      </c>
      <c r="D129" s="21">
        <f t="shared" si="10"/>
        <v>14.207343946216522</v>
      </c>
      <c r="E129" s="21">
        <f t="shared" si="11"/>
        <v>2.9810112908083566E-2</v>
      </c>
      <c r="F129" s="21">
        <f t="shared" si="12"/>
        <v>70.32372067766461</v>
      </c>
      <c r="G129" s="21"/>
      <c r="H129" s="21"/>
    </row>
    <row r="130" spans="2:8" x14ac:dyDescent="0.25">
      <c r="B130" s="42">
        <v>2020</v>
      </c>
      <c r="C130" s="21">
        <v>14.22</v>
      </c>
      <c r="D130" s="21">
        <f t="shared" si="10"/>
        <v>13.700998224505142</v>
      </c>
      <c r="E130" s="21">
        <f t="shared" si="11"/>
        <v>0.26936284296681584</v>
      </c>
      <c r="F130" s="21">
        <f t="shared" si="12"/>
        <v>73.032816345146273</v>
      </c>
      <c r="G130" s="21"/>
      <c r="H130" s="21"/>
    </row>
    <row r="131" spans="2:8" x14ac:dyDescent="0.25">
      <c r="G131" s="21"/>
      <c r="H131" s="45"/>
    </row>
    <row r="132" spans="2:8" x14ac:dyDescent="0.25">
      <c r="C132" s="44"/>
      <c r="D132" s="21"/>
      <c r="E132" s="45">
        <f>SUM(E117:E130)</f>
        <v>10.885203137878021</v>
      </c>
      <c r="F132" s="45">
        <f>SUM(F117:F130)</f>
        <v>1337.8480854765326</v>
      </c>
      <c r="G132" s="21"/>
      <c r="H132" s="45"/>
    </row>
    <row r="133" spans="2:8" x14ac:dyDescent="0.25">
      <c r="C133" s="44"/>
      <c r="F133" s="46"/>
    </row>
    <row r="134" spans="2:8" x14ac:dyDescent="0.25">
      <c r="E134">
        <f>E132/F132</f>
        <v>8.1363521434504159E-3</v>
      </c>
    </row>
    <row r="135" spans="2:8" x14ac:dyDescent="0.25">
      <c r="D135" t="s">
        <v>106</v>
      </c>
      <c r="E135">
        <f>1-E134</f>
        <v>0.99186364785654957</v>
      </c>
    </row>
  </sheetData>
  <mergeCells count="11">
    <mergeCell ref="B115:F115"/>
    <mergeCell ref="W4:X4"/>
    <mergeCell ref="W3:X3"/>
    <mergeCell ref="W5:X5"/>
    <mergeCell ref="W6:X6"/>
    <mergeCell ref="W10:X10"/>
    <mergeCell ref="B3:D3"/>
    <mergeCell ref="N6:O6"/>
    <mergeCell ref="I3:L3"/>
    <mergeCell ref="I19:J19"/>
    <mergeCell ref="N5:O5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F5A7-313F-421B-BF3D-4733249EE5B7}">
  <sheetPr>
    <tabColor theme="8" tint="0.59999389629810485"/>
  </sheetPr>
  <dimension ref="B2:L26"/>
  <sheetViews>
    <sheetView workbookViewId="0">
      <selection activeCell="P11" sqref="P11"/>
    </sheetView>
  </sheetViews>
  <sheetFormatPr defaultRowHeight="15" x14ac:dyDescent="0.25"/>
  <cols>
    <col min="2" max="2" width="4.85546875" bestFit="1" customWidth="1"/>
    <col min="3" max="3" width="3.28515625" bestFit="1" customWidth="1"/>
    <col min="4" max="4" width="8.140625" bestFit="1" customWidth="1"/>
    <col min="5" max="5" width="8.85546875" bestFit="1" customWidth="1"/>
    <col min="6" max="6" width="8.5703125" bestFit="1" customWidth="1"/>
    <col min="8" max="8" width="17" bestFit="1" customWidth="1"/>
    <col min="9" max="9" width="3.28515625" bestFit="1" customWidth="1"/>
    <col min="10" max="10" width="17.28515625" bestFit="1" customWidth="1"/>
    <col min="11" max="11" width="16.140625" bestFit="1" customWidth="1"/>
  </cols>
  <sheetData>
    <row r="2" spans="2:11" x14ac:dyDescent="0.25">
      <c r="B2" s="24"/>
      <c r="C2" s="24"/>
      <c r="D2" s="24" t="s">
        <v>116</v>
      </c>
      <c r="E2" s="17" t="s">
        <v>117</v>
      </c>
      <c r="F2" s="17" t="s">
        <v>69</v>
      </c>
      <c r="H2" s="17"/>
      <c r="I2" s="24"/>
      <c r="J2" s="24" t="s">
        <v>120</v>
      </c>
      <c r="K2" s="17" t="s">
        <v>121</v>
      </c>
    </row>
    <row r="3" spans="2:11" x14ac:dyDescent="0.25">
      <c r="B3" s="24" t="s">
        <v>81</v>
      </c>
      <c r="C3" s="24" t="s">
        <v>118</v>
      </c>
      <c r="D3" s="53">
        <v>0.108948863411</v>
      </c>
      <c r="E3" s="53">
        <v>0.73446411719999993</v>
      </c>
      <c r="F3" s="54">
        <f>E3+D3</f>
        <v>0.8434129806109999</v>
      </c>
      <c r="H3" s="339" t="s">
        <v>124</v>
      </c>
      <c r="I3" s="24" t="s">
        <v>118</v>
      </c>
      <c r="J3" s="4">
        <f>D3/MAX($F$3:$F$4)</f>
        <v>4.4702391134369218E-2</v>
      </c>
      <c r="K3" s="4">
        <f>E3/MAX($F$3:$F$4)</f>
        <v>0.30135516069935142</v>
      </c>
    </row>
    <row r="4" spans="2:11" x14ac:dyDescent="0.25">
      <c r="B4" s="24"/>
      <c r="C4" s="24" t="s">
        <v>119</v>
      </c>
      <c r="D4" s="53">
        <v>0.231936378699</v>
      </c>
      <c r="E4" s="53">
        <v>2.2052679999999998</v>
      </c>
      <c r="F4" s="54">
        <f t="shared" ref="F4:F8" si="0">E4+D4</f>
        <v>2.4372043786989996</v>
      </c>
      <c r="H4" s="340"/>
      <c r="I4" s="24" t="s">
        <v>119</v>
      </c>
      <c r="J4" s="4">
        <f>D4/MAX($F$3:$F$4)</f>
        <v>9.5164927786158662E-2</v>
      </c>
      <c r="K4" s="4">
        <f>E4/MAX($F$3:$F$4)</f>
        <v>0.90483507221384141</v>
      </c>
    </row>
    <row r="5" spans="2:11" x14ac:dyDescent="0.25">
      <c r="B5" s="24" t="s">
        <v>83</v>
      </c>
      <c r="C5" s="24" t="s">
        <v>118</v>
      </c>
      <c r="D5" s="53">
        <v>0.20233409382099998</v>
      </c>
      <c r="E5" s="53">
        <v>2.8591994707999998E-2</v>
      </c>
      <c r="F5" s="54">
        <f t="shared" si="0"/>
        <v>0.23092608852899998</v>
      </c>
      <c r="H5" s="339" t="s">
        <v>125</v>
      </c>
      <c r="I5" s="24" t="s">
        <v>118</v>
      </c>
      <c r="J5" s="4">
        <f>D5/MAX($F$5:$F$6)</f>
        <v>0.52492959531526218</v>
      </c>
      <c r="K5" s="4">
        <f>E5/MAX($F$5:$F$6)</f>
        <v>7.4178226357661997E-2</v>
      </c>
    </row>
    <row r="6" spans="2:11" x14ac:dyDescent="0.25">
      <c r="B6" s="24"/>
      <c r="C6" s="24" t="s">
        <v>119</v>
      </c>
      <c r="D6" s="53">
        <v>7.2485464388999998E-2</v>
      </c>
      <c r="E6" s="53">
        <v>0.31296449999999998</v>
      </c>
      <c r="F6" s="54">
        <f t="shared" si="0"/>
        <v>0.38544996438899998</v>
      </c>
      <c r="H6" s="340"/>
      <c r="I6" s="24" t="s">
        <v>119</v>
      </c>
      <c r="J6" s="4">
        <f>D6/MAX($F$5:$F$6)</f>
        <v>0.1880541473233785</v>
      </c>
      <c r="K6" s="4">
        <f>E6/MAX($F$5:$F$6)</f>
        <v>0.81194585267662145</v>
      </c>
    </row>
    <row r="7" spans="2:11" x14ac:dyDescent="0.25">
      <c r="B7" s="24" t="s">
        <v>82</v>
      </c>
      <c r="C7" s="24" t="s">
        <v>118</v>
      </c>
      <c r="D7" s="53">
        <v>1.293886E-6</v>
      </c>
      <c r="E7" s="53">
        <v>1.1094910000000001E-6</v>
      </c>
      <c r="F7" s="54">
        <f t="shared" si="0"/>
        <v>2.4033770000000001E-6</v>
      </c>
      <c r="H7" s="339" t="s">
        <v>126</v>
      </c>
      <c r="I7" s="24" t="s">
        <v>118</v>
      </c>
      <c r="J7" s="4">
        <f>D7/MAX($F$7:$F$8)</f>
        <v>0.49661149852864928</v>
      </c>
      <c r="K7" s="4">
        <f>E7/MAX($F$7:$F$8)</f>
        <v>0.42583812493067369</v>
      </c>
    </row>
    <row r="8" spans="2:11" x14ac:dyDescent="0.25">
      <c r="B8" s="24"/>
      <c r="C8" s="24" t="s">
        <v>119</v>
      </c>
      <c r="D8" s="53">
        <v>4.6527500000000002E-7</v>
      </c>
      <c r="E8" s="53">
        <v>2.1401539999999999E-6</v>
      </c>
      <c r="F8" s="54">
        <f t="shared" si="0"/>
        <v>2.6054289999999998E-6</v>
      </c>
      <c r="H8" s="340"/>
      <c r="I8" s="24" t="s">
        <v>119</v>
      </c>
      <c r="J8" s="4">
        <f>D8/MAX($F$7:$F$8)</f>
        <v>0.17857903631225416</v>
      </c>
      <c r="K8" s="4">
        <f>E8/MAX($F$7:$F$8)</f>
        <v>0.82142096368774586</v>
      </c>
    </row>
    <row r="11" spans="2:11" x14ac:dyDescent="0.25">
      <c r="C11" s="42"/>
      <c r="D11" s="42"/>
      <c r="F11" s="42"/>
      <c r="G11" s="42"/>
    </row>
    <row r="12" spans="2:11" x14ac:dyDescent="0.25">
      <c r="B12" s="42"/>
      <c r="D12" s="42"/>
      <c r="G12" s="42"/>
      <c r="H12" s="42"/>
    </row>
    <row r="13" spans="2:11" x14ac:dyDescent="0.25">
      <c r="B13" s="42"/>
      <c r="C13" s="42"/>
      <c r="D13" s="42"/>
      <c r="E13" s="42"/>
      <c r="F13" s="42"/>
      <c r="G13" s="42"/>
      <c r="H13" s="42"/>
    </row>
    <row r="14" spans="2:11" x14ac:dyDescent="0.25">
      <c r="B14" s="42"/>
      <c r="C14" s="42"/>
      <c r="D14" s="42"/>
      <c r="E14" s="42"/>
      <c r="F14" s="42"/>
      <c r="G14" s="42"/>
      <c r="H14" s="42"/>
    </row>
    <row r="15" spans="2:11" x14ac:dyDescent="0.25">
      <c r="D15" s="42"/>
      <c r="E15" s="42"/>
    </row>
    <row r="16" spans="2:11" x14ac:dyDescent="0.25">
      <c r="D16" s="42"/>
      <c r="E16" s="42"/>
    </row>
    <row r="17" spans="2:12" x14ac:dyDescent="0.25">
      <c r="D17" s="42"/>
      <c r="E17" s="42"/>
    </row>
    <row r="18" spans="2:12" x14ac:dyDescent="0.25">
      <c r="D18" s="42"/>
      <c r="E18" s="42"/>
    </row>
    <row r="19" spans="2:12" x14ac:dyDescent="0.25">
      <c r="D19" s="42"/>
      <c r="E19" s="42"/>
    </row>
    <row r="20" spans="2:12" x14ac:dyDescent="0.25">
      <c r="D20" s="42"/>
      <c r="E20" s="42"/>
      <c r="G20" s="42"/>
      <c r="H20" s="42"/>
      <c r="I20" s="42"/>
      <c r="J20" s="42"/>
    </row>
    <row r="21" spans="2:12" x14ac:dyDescent="0.25">
      <c r="B21" s="42"/>
      <c r="D21" s="42"/>
      <c r="E21" s="42"/>
      <c r="G21" s="42"/>
      <c r="H21" s="42"/>
      <c r="I21" s="43"/>
      <c r="L21" s="43"/>
    </row>
    <row r="22" spans="2:12" x14ac:dyDescent="0.25">
      <c r="D22" s="42"/>
      <c r="G22" s="42"/>
      <c r="H22" s="42"/>
      <c r="I22" s="43"/>
      <c r="L22" s="43"/>
    </row>
    <row r="23" spans="2:12" x14ac:dyDescent="0.25">
      <c r="B23" s="42"/>
      <c r="C23" s="42"/>
      <c r="D23" s="42"/>
      <c r="G23" s="42"/>
      <c r="H23" s="42"/>
      <c r="I23" s="43"/>
      <c r="L23" s="43"/>
    </row>
    <row r="24" spans="2:12" x14ac:dyDescent="0.25">
      <c r="C24" s="42"/>
      <c r="D24" s="42"/>
      <c r="G24" s="42"/>
      <c r="H24" s="42"/>
      <c r="I24" s="43"/>
      <c r="L24" s="43"/>
    </row>
    <row r="25" spans="2:12" x14ac:dyDescent="0.25">
      <c r="B25" s="42"/>
      <c r="C25" s="42"/>
      <c r="D25" s="42"/>
      <c r="G25" s="42"/>
      <c r="H25" s="42"/>
      <c r="I25" s="43"/>
      <c r="L25" s="43"/>
    </row>
    <row r="26" spans="2:12" x14ac:dyDescent="0.25">
      <c r="D26" s="42"/>
      <c r="G26" s="42"/>
      <c r="H26" s="42"/>
      <c r="I26" s="43"/>
      <c r="L26" s="43"/>
    </row>
  </sheetData>
  <mergeCells count="3">
    <mergeCell ref="H3:H4"/>
    <mergeCell ref="H7:H8"/>
    <mergeCell ref="H5:H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BB1-4702-430A-B4F6-5DCE6C4FBD9D}">
  <sheetPr>
    <tabColor theme="8" tint="0.59999389629810485"/>
  </sheetPr>
  <dimension ref="A1:AF58"/>
  <sheetViews>
    <sheetView topLeftCell="A37" zoomScale="115" zoomScaleNormal="115" workbookViewId="0">
      <selection activeCell="K18" sqref="K18"/>
    </sheetView>
  </sheetViews>
  <sheetFormatPr defaultRowHeight="15" x14ac:dyDescent="0.25"/>
  <cols>
    <col min="2" max="2" width="17.140625" bestFit="1" customWidth="1"/>
    <col min="6" max="6" width="9.140625" style="42"/>
    <col min="14" max="21" width="9.140625" style="42"/>
    <col min="22" max="22" width="16" bestFit="1" customWidth="1"/>
  </cols>
  <sheetData>
    <row r="1" spans="2:32" s="42" customFormat="1" x14ac:dyDescent="0.25"/>
    <row r="2" spans="2:32" ht="15.75" x14ac:dyDescent="0.25">
      <c r="B2" s="341" t="s">
        <v>192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V2" s="341" t="s">
        <v>217</v>
      </c>
      <c r="W2" s="341"/>
      <c r="X2" s="341"/>
      <c r="Y2" s="341"/>
      <c r="Z2" s="341"/>
      <c r="AA2" s="341"/>
      <c r="AB2" s="341"/>
      <c r="AC2" s="341"/>
      <c r="AD2" s="341"/>
      <c r="AE2" s="341"/>
      <c r="AF2" s="341"/>
    </row>
    <row r="3" spans="2:32" ht="15.75" x14ac:dyDescent="0.25">
      <c r="B3" s="232" t="s">
        <v>94</v>
      </c>
      <c r="C3" s="232" t="s">
        <v>179</v>
      </c>
      <c r="D3" s="232" t="s">
        <v>180</v>
      </c>
      <c r="E3" s="232" t="s">
        <v>181</v>
      </c>
      <c r="F3" s="232" t="s">
        <v>182</v>
      </c>
      <c r="G3" s="232" t="s">
        <v>183</v>
      </c>
      <c r="H3" s="232" t="s">
        <v>184</v>
      </c>
      <c r="I3" s="232" t="s">
        <v>185</v>
      </c>
      <c r="J3" s="232" t="s">
        <v>186</v>
      </c>
      <c r="K3" s="232" t="s">
        <v>187</v>
      </c>
      <c r="L3" s="232" t="s">
        <v>188</v>
      </c>
      <c r="V3" s="232" t="s">
        <v>94</v>
      </c>
      <c r="W3" s="232" t="s">
        <v>179</v>
      </c>
      <c r="X3" s="232" t="s">
        <v>180</v>
      </c>
      <c r="Y3" s="232" t="s">
        <v>181</v>
      </c>
      <c r="Z3" s="232" t="s">
        <v>182</v>
      </c>
      <c r="AA3" s="232" t="s">
        <v>183</v>
      </c>
      <c r="AB3" s="232" t="s">
        <v>184</v>
      </c>
      <c r="AC3" s="232" t="s">
        <v>185</v>
      </c>
      <c r="AD3" s="232" t="s">
        <v>186</v>
      </c>
      <c r="AE3" s="232" t="s">
        <v>187</v>
      </c>
      <c r="AF3" s="232" t="s">
        <v>188</v>
      </c>
    </row>
    <row r="4" spans="2:32" ht="15.75" x14ac:dyDescent="0.25">
      <c r="B4" s="232" t="s">
        <v>193</v>
      </c>
      <c r="C4" s="232">
        <v>0.59167093802587301</v>
      </c>
      <c r="D4" s="232">
        <v>0.49261860360697235</v>
      </c>
      <c r="E4" s="232">
        <v>0.27708292236044374</v>
      </c>
      <c r="F4" s="232">
        <v>-2.9079845377439607E-2</v>
      </c>
      <c r="G4" s="232">
        <v>-7.678827365049179E-2</v>
      </c>
      <c r="H4" s="232">
        <v>-8.8400131733922555E-2</v>
      </c>
      <c r="I4" s="232">
        <v>-0.10593766403616604</v>
      </c>
      <c r="J4" s="232">
        <v>-0.14317899328534792</v>
      </c>
      <c r="K4" s="232">
        <v>-0.19161705068981516</v>
      </c>
      <c r="L4" s="232">
        <v>-0.27189383421109287</v>
      </c>
      <c r="V4" s="232" t="s">
        <v>193</v>
      </c>
      <c r="W4" s="232">
        <f>C4/$C4</f>
        <v>1</v>
      </c>
      <c r="X4" s="232">
        <f t="shared" ref="X4:AF19" si="0">D4/$C4</f>
        <v>0.83258881237366233</v>
      </c>
      <c r="Y4" s="232">
        <f t="shared" si="0"/>
        <v>0.46830578376037674</v>
      </c>
      <c r="Z4" s="232">
        <f t="shared" si="0"/>
        <v>-4.9148679626660967E-2</v>
      </c>
      <c r="AA4" s="232">
        <f t="shared" si="0"/>
        <v>-0.12978206079666185</v>
      </c>
      <c r="AB4" s="232">
        <f t="shared" si="0"/>
        <v>-0.14940759475000093</v>
      </c>
      <c r="AC4" s="232">
        <f t="shared" si="0"/>
        <v>-0.17904828043376625</v>
      </c>
      <c r="AD4" s="232">
        <f t="shared" si="0"/>
        <v>-0.24199091772712164</v>
      </c>
      <c r="AE4" s="232">
        <f t="shared" si="0"/>
        <v>-0.32385746599140214</v>
      </c>
      <c r="AF4" s="232">
        <f t="shared" si="0"/>
        <v>-0.45953555724449541</v>
      </c>
    </row>
    <row r="5" spans="2:32" ht="15.75" x14ac:dyDescent="0.25">
      <c r="B5" s="232" t="s">
        <v>194</v>
      </c>
      <c r="C5" s="232">
        <v>0.55756612027187635</v>
      </c>
      <c r="D5" s="232">
        <v>0.4349458655618888</v>
      </c>
      <c r="E5" s="232">
        <v>0.12996773624263311</v>
      </c>
      <c r="F5" s="232">
        <v>1.6897904308954742E-2</v>
      </c>
      <c r="G5" s="232">
        <v>-5.3451984093773374E-3</v>
      </c>
      <c r="H5" s="232">
        <v>-4.5792316252454878E-3</v>
      </c>
      <c r="I5" s="232">
        <v>-2.595627314349837E-3</v>
      </c>
      <c r="J5" s="232">
        <v>-2.8399859710222419E-3</v>
      </c>
      <c r="K5" s="232">
        <v>-1.0531647458229885E-6</v>
      </c>
      <c r="L5" s="232">
        <v>-6.7684646786399576E-7</v>
      </c>
      <c r="V5" s="232" t="s">
        <v>194</v>
      </c>
      <c r="W5" s="232">
        <f t="shared" ref="W5:W27" si="1">C5/$C5</f>
        <v>1</v>
      </c>
      <c r="X5" s="232">
        <f t="shared" si="0"/>
        <v>0.78007943766347143</v>
      </c>
      <c r="Y5" s="232">
        <f t="shared" si="0"/>
        <v>0.23309833850603975</v>
      </c>
      <c r="Z5" s="232">
        <f t="shared" si="0"/>
        <v>3.0306547859678255E-2</v>
      </c>
      <c r="AA5" s="232">
        <f t="shared" si="0"/>
        <v>-9.5866628459615709E-3</v>
      </c>
      <c r="AB5" s="232">
        <f t="shared" si="0"/>
        <v>-8.2128943254525504E-3</v>
      </c>
      <c r="AC5" s="232">
        <f t="shared" si="0"/>
        <v>-4.6552816248666183E-3</v>
      </c>
      <c r="AD5" s="232">
        <f t="shared" si="0"/>
        <v>-5.0935411384705883E-3</v>
      </c>
      <c r="AE5" s="232">
        <f t="shared" si="0"/>
        <v>-1.8888607243737332E-6</v>
      </c>
      <c r="AF5" s="232">
        <f t="shared" si="0"/>
        <v>-1.2139304079917136E-6</v>
      </c>
    </row>
    <row r="6" spans="2:32" ht="15.75" x14ac:dyDescent="0.25">
      <c r="B6" s="232" t="s">
        <v>195</v>
      </c>
      <c r="C6" s="232">
        <v>0.54264004874134164</v>
      </c>
      <c r="D6" s="232">
        <v>0.46105953193140414</v>
      </c>
      <c r="E6" s="232">
        <v>0.28659449081115629</v>
      </c>
      <c r="F6" s="232">
        <v>4.3946367655401587E-2</v>
      </c>
      <c r="G6" s="232">
        <v>-2.0870564495090158E-2</v>
      </c>
      <c r="H6" s="232">
        <v>-2.7784283114566384E-2</v>
      </c>
      <c r="I6" s="232">
        <v>-2.8674980871411977E-2</v>
      </c>
      <c r="J6" s="232">
        <v>-2.8929129639601706E-2</v>
      </c>
      <c r="K6" s="232">
        <v>-2.6863288640247361E-2</v>
      </c>
      <c r="L6" s="232">
        <v>-2.4434283409114251E-2</v>
      </c>
      <c r="V6" s="232" t="s">
        <v>195</v>
      </c>
      <c r="W6" s="232">
        <f t="shared" si="1"/>
        <v>1</v>
      </c>
      <c r="X6" s="232">
        <f t="shared" si="0"/>
        <v>0.84965997810304594</v>
      </c>
      <c r="Y6" s="232">
        <f t="shared" si="0"/>
        <v>0.52814843186733951</v>
      </c>
      <c r="Z6" s="232">
        <f t="shared" si="0"/>
        <v>8.0986222372151806E-2</v>
      </c>
      <c r="AA6" s="232">
        <f t="shared" si="0"/>
        <v>-3.8461157711266639E-2</v>
      </c>
      <c r="AB6" s="232">
        <f t="shared" si="0"/>
        <v>-5.1202050381302065E-2</v>
      </c>
      <c r="AC6" s="232">
        <f t="shared" si="0"/>
        <v>-5.2843465825870843E-2</v>
      </c>
      <c r="AD6" s="232">
        <f t="shared" si="0"/>
        <v>-5.3311821909759659E-2</v>
      </c>
      <c r="AE6" s="232">
        <f t="shared" si="0"/>
        <v>-4.9504802866203838E-2</v>
      </c>
      <c r="AF6" s="232">
        <f t="shared" si="0"/>
        <v>-4.502852943823403E-2</v>
      </c>
    </row>
    <row r="7" spans="2:32" ht="15.75" x14ac:dyDescent="0.25">
      <c r="B7" s="232" t="s">
        <v>205</v>
      </c>
      <c r="C7" s="232">
        <v>0.83212799999999998</v>
      </c>
      <c r="D7" s="232">
        <v>0.75952200000000003</v>
      </c>
      <c r="E7" s="232">
        <v>0.49188700000000002</v>
      </c>
      <c r="F7" s="232">
        <v>8.1709000000000004E-2</v>
      </c>
      <c r="G7" s="232">
        <v>3.4365E-2</v>
      </c>
      <c r="H7" s="232">
        <v>1.6566000000000001E-2</v>
      </c>
      <c r="I7" s="232">
        <v>1.4197E-2</v>
      </c>
      <c r="J7" s="232">
        <v>4.6999999999999999E-4</v>
      </c>
      <c r="K7" s="232">
        <v>-1.3429999999999999E-2</v>
      </c>
      <c r="L7" s="232">
        <v>-3.9813000000000001E-2</v>
      </c>
      <c r="V7" s="232" t="s">
        <v>205</v>
      </c>
      <c r="W7" s="232">
        <f t="shared" si="1"/>
        <v>1</v>
      </c>
      <c r="X7" s="232">
        <f t="shared" si="0"/>
        <v>0.9127465966774343</v>
      </c>
      <c r="Y7" s="232">
        <f t="shared" si="0"/>
        <v>0.59111939509306266</v>
      </c>
      <c r="Z7" s="232">
        <f t="shared" si="0"/>
        <v>9.819282610367637E-2</v>
      </c>
      <c r="AA7" s="232">
        <f t="shared" si="0"/>
        <v>4.1297733041070608E-2</v>
      </c>
      <c r="AB7" s="232">
        <f t="shared" si="0"/>
        <v>1.990799492385787E-2</v>
      </c>
      <c r="AC7" s="232">
        <f t="shared" si="0"/>
        <v>1.7061077141978156E-2</v>
      </c>
      <c r="AD7" s="232">
        <f t="shared" si="0"/>
        <v>5.6481695123827098E-4</v>
      </c>
      <c r="AE7" s="232">
        <f t="shared" si="0"/>
        <v>-1.6139343947085064E-2</v>
      </c>
      <c r="AF7" s="232">
        <f t="shared" si="0"/>
        <v>-4.7844802722658057E-2</v>
      </c>
    </row>
    <row r="8" spans="2:32" ht="15.75" x14ac:dyDescent="0.25">
      <c r="B8" s="232" t="s">
        <v>206</v>
      </c>
      <c r="C8" s="232">
        <v>0.829322</v>
      </c>
      <c r="D8" s="232">
        <v>0.75440200000000002</v>
      </c>
      <c r="E8" s="232">
        <v>0.25339099999999998</v>
      </c>
      <c r="F8" s="232">
        <v>8.2823999999999995E-2</v>
      </c>
      <c r="G8" s="232">
        <v>4.5046000000000003E-2</v>
      </c>
      <c r="H8" s="232">
        <v>3.2561E-2</v>
      </c>
      <c r="I8" s="232">
        <v>2.7109999999999999E-2</v>
      </c>
      <c r="J8" s="232">
        <v>2.4264000000000001E-2</v>
      </c>
      <c r="K8" s="232">
        <v>2.6317E-2</v>
      </c>
      <c r="L8" s="232">
        <v>3.1581999999999999E-2</v>
      </c>
      <c r="V8" s="232" t="s">
        <v>206</v>
      </c>
      <c r="W8" s="232">
        <f t="shared" si="1"/>
        <v>1</v>
      </c>
      <c r="X8" s="232">
        <f t="shared" si="0"/>
        <v>0.90966114488702821</v>
      </c>
      <c r="Y8" s="232">
        <f t="shared" si="0"/>
        <v>0.30553994708930909</v>
      </c>
      <c r="Z8" s="232">
        <f t="shared" si="0"/>
        <v>9.9869531979134757E-2</v>
      </c>
      <c r="AA8" s="232">
        <f t="shared" si="0"/>
        <v>5.4316658668165083E-2</v>
      </c>
      <c r="AB8" s="232">
        <f t="shared" si="0"/>
        <v>3.9262192489768748E-2</v>
      </c>
      <c r="AC8" s="232">
        <f t="shared" si="0"/>
        <v>3.2689353471872205E-2</v>
      </c>
      <c r="AD8" s="232">
        <f t="shared" si="0"/>
        <v>2.9257634549668284E-2</v>
      </c>
      <c r="AE8" s="232">
        <f t="shared" si="0"/>
        <v>3.1733150694181513E-2</v>
      </c>
      <c r="AF8" s="232">
        <f t="shared" si="0"/>
        <v>3.8081710119832829E-2</v>
      </c>
    </row>
    <row r="9" spans="2:32" ht="15.75" x14ac:dyDescent="0.25">
      <c r="B9" s="232" t="s">
        <v>207</v>
      </c>
      <c r="C9" s="232">
        <v>0.828291</v>
      </c>
      <c r="D9" s="232">
        <v>0.80149800000000004</v>
      </c>
      <c r="E9" s="232">
        <v>0.53178000000000003</v>
      </c>
      <c r="F9" s="232">
        <v>0.143869</v>
      </c>
      <c r="G9" s="232">
        <v>6.2459999999999998E-3</v>
      </c>
      <c r="H9" s="232">
        <v>-2.3609999999999998E-3</v>
      </c>
      <c r="I9" s="232">
        <v>3.045E-3</v>
      </c>
      <c r="J9" s="232">
        <v>8.4569999999999992E-3</v>
      </c>
      <c r="K9" s="232">
        <v>1.3925E-2</v>
      </c>
      <c r="L9" s="232">
        <v>1.7073000000000001E-2</v>
      </c>
      <c r="V9" s="232" t="s">
        <v>207</v>
      </c>
      <c r="W9" s="232">
        <f t="shared" si="1"/>
        <v>1</v>
      </c>
      <c r="X9" s="232">
        <f t="shared" si="0"/>
        <v>0.96765267279253309</v>
      </c>
      <c r="Y9" s="232">
        <f t="shared" si="0"/>
        <v>0.64202073908807411</v>
      </c>
      <c r="Z9" s="232">
        <f t="shared" si="0"/>
        <v>0.17369378636252233</v>
      </c>
      <c r="AA9" s="232">
        <f t="shared" si="0"/>
        <v>7.5408280423184607E-3</v>
      </c>
      <c r="AB9" s="232">
        <f t="shared" si="0"/>
        <v>-2.8504474876583229E-3</v>
      </c>
      <c r="AC9" s="232">
        <f t="shared" si="0"/>
        <v>3.6762442185174051E-3</v>
      </c>
      <c r="AD9" s="232">
        <f t="shared" si="0"/>
        <v>1.021017975566558E-2</v>
      </c>
      <c r="AE9" s="232">
        <f t="shared" si="0"/>
        <v>1.681172438188994E-2</v>
      </c>
      <c r="AF9" s="232">
        <f t="shared" si="0"/>
        <v>2.061232103210104E-2</v>
      </c>
    </row>
    <row r="10" spans="2:32" ht="15.75" x14ac:dyDescent="0.25">
      <c r="B10" s="232" t="s">
        <v>196</v>
      </c>
      <c r="C10" s="232">
        <v>0.59167093802587278</v>
      </c>
      <c r="D10" s="232">
        <v>0.55239816751297177</v>
      </c>
      <c r="E10" s="232">
        <v>0.41447783760604984</v>
      </c>
      <c r="F10" s="232">
        <v>0.24254291764174588</v>
      </c>
      <c r="G10" s="232">
        <v>0.10608154559428644</v>
      </c>
      <c r="H10" s="232">
        <v>4.3465244697277984E-3</v>
      </c>
      <c r="I10" s="232">
        <v>-5.9494577708074765E-2</v>
      </c>
      <c r="J10" s="232">
        <v>-0.13526738635967073</v>
      </c>
      <c r="K10" s="232">
        <v>-0.2023083651887799</v>
      </c>
      <c r="L10" s="232">
        <v>-0.17234369263927157</v>
      </c>
      <c r="V10" s="232" t="s">
        <v>196</v>
      </c>
      <c r="W10" s="232">
        <f t="shared" si="1"/>
        <v>1</v>
      </c>
      <c r="X10" s="232">
        <f t="shared" si="0"/>
        <v>0.93362396563884686</v>
      </c>
      <c r="Y10" s="232">
        <f t="shared" si="0"/>
        <v>0.70052086551515802</v>
      </c>
      <c r="Z10" s="232">
        <f t="shared" si="0"/>
        <v>0.40992873243191114</v>
      </c>
      <c r="AA10" s="232">
        <f t="shared" si="0"/>
        <v>0.1792914587764452</v>
      </c>
      <c r="AB10" s="232">
        <f t="shared" si="0"/>
        <v>7.3461855068124573E-3</v>
      </c>
      <c r="AC10" s="232">
        <f t="shared" si="0"/>
        <v>-0.10055348992901383</v>
      </c>
      <c r="AD10" s="232">
        <f t="shared" si="0"/>
        <v>-0.22861928424437117</v>
      </c>
      <c r="AE10" s="232">
        <f t="shared" si="0"/>
        <v>-0.34192716286486474</v>
      </c>
      <c r="AF10" s="232">
        <f t="shared" si="0"/>
        <v>-0.29128301148996988</v>
      </c>
    </row>
    <row r="11" spans="2:32" ht="15.75" x14ac:dyDescent="0.25">
      <c r="B11" s="232" t="s">
        <v>197</v>
      </c>
      <c r="C11" s="232">
        <v>0.55651591187912008</v>
      </c>
      <c r="D11" s="232">
        <v>0.4329688179452077</v>
      </c>
      <c r="E11" s="232">
        <v>0.24618627259289722</v>
      </c>
      <c r="F11" s="232">
        <v>0.12072631289430685</v>
      </c>
      <c r="G11" s="232">
        <v>2.5824389918055187E-2</v>
      </c>
      <c r="H11" s="232">
        <v>3.0654553934661286E-4</v>
      </c>
      <c r="I11" s="232">
        <v>-7.0113004549163024E-3</v>
      </c>
      <c r="J11" s="232">
        <v>-5.5814978206748366E-3</v>
      </c>
      <c r="K11" s="232">
        <v>-3.1960766533529377E-3</v>
      </c>
      <c r="L11" s="232">
        <v>-1.1693714019806846E-3</v>
      </c>
      <c r="V11" s="232" t="s">
        <v>197</v>
      </c>
      <c r="W11" s="232">
        <f t="shared" si="1"/>
        <v>1</v>
      </c>
      <c r="X11" s="232">
        <f t="shared" si="0"/>
        <v>0.77799899104996684</v>
      </c>
      <c r="Y11" s="232">
        <f t="shared" si="0"/>
        <v>0.44237059055801253</v>
      </c>
      <c r="Z11" s="232">
        <f t="shared" si="0"/>
        <v>0.21693236494652038</v>
      </c>
      <c r="AA11" s="232">
        <f t="shared" si="0"/>
        <v>4.6403686519684746E-2</v>
      </c>
      <c r="AB11" s="232">
        <f t="shared" si="0"/>
        <v>5.5082978366519217E-4</v>
      </c>
      <c r="AC11" s="232">
        <f t="shared" si="0"/>
        <v>-1.2598562422486881E-2</v>
      </c>
      <c r="AD11" s="232">
        <f t="shared" si="0"/>
        <v>-1.0029358912359697E-2</v>
      </c>
      <c r="AE11" s="232">
        <f t="shared" si="0"/>
        <v>-5.7430103706489393E-3</v>
      </c>
      <c r="AF11" s="232">
        <f t="shared" si="0"/>
        <v>-2.1012362396471457E-3</v>
      </c>
    </row>
    <row r="12" spans="2:32" ht="15.75" x14ac:dyDescent="0.25">
      <c r="B12" s="232" t="s">
        <v>198</v>
      </c>
      <c r="C12" s="232">
        <v>0.53590376397179462</v>
      </c>
      <c r="D12" s="232">
        <v>0.47789274755119637</v>
      </c>
      <c r="E12" s="232">
        <v>0.14562050246283884</v>
      </c>
      <c r="F12" s="232">
        <v>1.7637336388472064E-2</v>
      </c>
      <c r="G12" s="232">
        <v>-2.1365332586088807E-2</v>
      </c>
      <c r="H12" s="232">
        <v>-3.6535896968736367E-2</v>
      </c>
      <c r="I12" s="232">
        <v>-4.4912653274544356E-2</v>
      </c>
      <c r="J12" s="232">
        <v>-5.3360090720545116E-2</v>
      </c>
      <c r="K12" s="232">
        <v>-6.4023609570453693E-2</v>
      </c>
      <c r="L12" s="232">
        <v>-9.5601316162823177E-2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2" t="s">
        <v>198</v>
      </c>
      <c r="W12" s="232">
        <f t="shared" si="1"/>
        <v>1</v>
      </c>
      <c r="X12" s="232">
        <f t="shared" si="0"/>
        <v>0.89175105621454176</v>
      </c>
      <c r="Y12" s="232">
        <f>E12/$C12</f>
        <v>0.27172882941442272</v>
      </c>
      <c r="Z12" s="232">
        <f t="shared" si="0"/>
        <v>3.2911387406117085E-2</v>
      </c>
      <c r="AA12" s="232">
        <f t="shared" si="0"/>
        <v>-3.986785319017333E-2</v>
      </c>
      <c r="AB12" s="232">
        <f t="shared" si="0"/>
        <v>-6.8176227571074319E-2</v>
      </c>
      <c r="AC12" s="232">
        <f t="shared" si="0"/>
        <v>-8.3807310741165417E-2</v>
      </c>
      <c r="AD12" s="232">
        <f t="shared" si="0"/>
        <v>-9.9570285390556679E-2</v>
      </c>
      <c r="AE12" s="232">
        <f t="shared" si="0"/>
        <v>-0.11946848272896875</v>
      </c>
      <c r="AF12" s="232">
        <f t="shared" si="0"/>
        <v>-0.17839269396856636</v>
      </c>
    </row>
    <row r="13" spans="2:32" ht="15.75" x14ac:dyDescent="0.25">
      <c r="B13" s="232" t="s">
        <v>199</v>
      </c>
      <c r="C13" s="232">
        <v>0.54264004874134164</v>
      </c>
      <c r="D13" s="232">
        <v>0.46105953193140414</v>
      </c>
      <c r="E13" s="232">
        <v>0.33069763851241279</v>
      </c>
      <c r="F13" s="232">
        <v>0.17263210110667185</v>
      </c>
      <c r="G13" s="232">
        <v>6.3076275939647874E-2</v>
      </c>
      <c r="H13" s="232">
        <v>2.2678170039299089E-2</v>
      </c>
      <c r="I13" s="232">
        <v>6.7403614066049097E-3</v>
      </c>
      <c r="J13" s="232">
        <v>-4.2411109730958957E-3</v>
      </c>
      <c r="K13" s="232">
        <v>-1.434379987545851E-2</v>
      </c>
      <c r="L13" s="232">
        <v>-1.9695384884586525E-2</v>
      </c>
      <c r="V13" s="232" t="s">
        <v>199</v>
      </c>
      <c r="W13" s="232">
        <f t="shared" si="1"/>
        <v>1</v>
      </c>
      <c r="X13" s="232">
        <f t="shared" si="0"/>
        <v>0.84965997810304594</v>
      </c>
      <c r="Y13" s="232">
        <f t="shared" si="0"/>
        <v>0.6094235751295336</v>
      </c>
      <c r="Z13" s="232">
        <f t="shared" si="0"/>
        <v>0.31813372696522035</v>
      </c>
      <c r="AA13" s="232">
        <f t="shared" si="0"/>
        <v>0.11623962530217563</v>
      </c>
      <c r="AB13" s="232">
        <f t="shared" si="0"/>
        <v>4.1792289551612169E-2</v>
      </c>
      <c r="AC13" s="232">
        <f t="shared" si="0"/>
        <v>1.2421422676485522E-2</v>
      </c>
      <c r="AD13" s="232">
        <f t="shared" si="0"/>
        <v>-7.8156984228001415E-3</v>
      </c>
      <c r="AE13" s="232">
        <f t="shared" si="0"/>
        <v>-2.6433360214987964E-2</v>
      </c>
      <c r="AF13" s="232">
        <f t="shared" si="0"/>
        <v>-3.629548709180265E-2</v>
      </c>
    </row>
    <row r="14" spans="2:32" ht="15.75" x14ac:dyDescent="0.25">
      <c r="B14" s="232" t="s">
        <v>208</v>
      </c>
      <c r="C14" s="232">
        <v>0.83212799999999998</v>
      </c>
      <c r="D14" s="232">
        <v>0.82458799999999999</v>
      </c>
      <c r="E14" s="232">
        <v>0.68049999999999999</v>
      </c>
      <c r="F14" s="232">
        <v>0.46570800000000001</v>
      </c>
      <c r="G14" s="232">
        <v>0.27539200000000003</v>
      </c>
      <c r="H14" s="232">
        <v>0.13841800000000001</v>
      </c>
      <c r="I14" s="232">
        <v>8.6763999999999994E-2</v>
      </c>
      <c r="J14" s="232">
        <v>5.4940999999999997E-2</v>
      </c>
      <c r="K14" s="232">
        <v>4.8670999999999999E-2</v>
      </c>
      <c r="L14" s="232">
        <v>6.4826999999999996E-2</v>
      </c>
      <c r="V14" s="232" t="s">
        <v>208</v>
      </c>
      <c r="W14" s="232">
        <f t="shared" si="1"/>
        <v>1</v>
      </c>
      <c r="X14" s="232">
        <f t="shared" si="0"/>
        <v>0.99093889401630519</v>
      </c>
      <c r="Y14" s="232">
        <f t="shared" si="0"/>
        <v>0.81778284110136901</v>
      </c>
      <c r="Z14" s="232">
        <f t="shared" si="0"/>
        <v>0.55965909090909094</v>
      </c>
      <c r="AA14" s="232">
        <f t="shared" si="0"/>
        <v>0.33094908475619139</v>
      </c>
      <c r="AB14" s="232">
        <f t="shared" si="0"/>
        <v>0.16634219735425321</v>
      </c>
      <c r="AC14" s="232">
        <f t="shared" si="0"/>
        <v>0.10426761267497307</v>
      </c>
      <c r="AD14" s="232">
        <f t="shared" si="0"/>
        <v>6.602469812336563E-2</v>
      </c>
      <c r="AE14" s="232">
        <f t="shared" si="0"/>
        <v>5.8489799646208276E-2</v>
      </c>
      <c r="AF14" s="232">
        <f t="shared" si="0"/>
        <v>7.7905081910475307E-2</v>
      </c>
    </row>
    <row r="15" spans="2:32" ht="15.75" x14ac:dyDescent="0.25">
      <c r="B15" s="232" t="s">
        <v>209</v>
      </c>
      <c r="C15" s="232">
        <v>0.82761399999999996</v>
      </c>
      <c r="D15" s="232">
        <v>0.75097899999999995</v>
      </c>
      <c r="E15" s="232">
        <v>0.44701099999999999</v>
      </c>
      <c r="F15" s="232">
        <v>0.25349300000000002</v>
      </c>
      <c r="G15" s="232">
        <v>0.114231</v>
      </c>
      <c r="H15" s="232">
        <v>7.7265E-2</v>
      </c>
      <c r="I15" s="232">
        <v>5.1791999999999998E-2</v>
      </c>
      <c r="J15" s="232">
        <v>3.6635000000000001E-2</v>
      </c>
      <c r="K15" s="232">
        <v>3.2493000000000001E-2</v>
      </c>
      <c r="L15" s="232">
        <v>3.3017999999999999E-2</v>
      </c>
      <c r="V15" s="232" t="s">
        <v>209</v>
      </c>
      <c r="W15" s="232">
        <f t="shared" si="1"/>
        <v>1</v>
      </c>
      <c r="X15" s="232">
        <f t="shared" si="0"/>
        <v>0.90740248473322105</v>
      </c>
      <c r="Y15" s="232">
        <f t="shared" si="0"/>
        <v>0.54012015263154078</v>
      </c>
      <c r="Z15" s="232">
        <f t="shared" si="0"/>
        <v>0.30629375530138453</v>
      </c>
      <c r="AA15" s="232">
        <f t="shared" si="0"/>
        <v>0.13802448967755501</v>
      </c>
      <c r="AB15" s="232">
        <f t="shared" si="0"/>
        <v>9.3358739702325E-2</v>
      </c>
      <c r="AC15" s="232">
        <f t="shared" si="0"/>
        <v>6.257989835841346E-2</v>
      </c>
      <c r="AD15" s="232">
        <f t="shared" si="0"/>
        <v>4.426580507337962E-2</v>
      </c>
      <c r="AE15" s="232">
        <f t="shared" si="0"/>
        <v>3.9261056482853121E-2</v>
      </c>
      <c r="AF15" s="232">
        <f t="shared" si="0"/>
        <v>3.9895410179141486E-2</v>
      </c>
    </row>
    <row r="16" spans="2:32" ht="15.75" x14ac:dyDescent="0.25">
      <c r="B16" s="232" t="s">
        <v>210</v>
      </c>
      <c r="C16" s="232">
        <v>0.84787500000000005</v>
      </c>
      <c r="D16" s="232">
        <v>0.88741700000000001</v>
      </c>
      <c r="E16" s="232">
        <v>0.36074600000000001</v>
      </c>
      <c r="F16" s="232">
        <v>0.140459</v>
      </c>
      <c r="G16" s="232">
        <v>6.9778000000000007E-2</v>
      </c>
      <c r="H16" s="232">
        <v>3.6242999999999997E-2</v>
      </c>
      <c r="I16" s="232">
        <v>1.0151E-2</v>
      </c>
      <c r="J16" s="232">
        <v>-1.7132999999999999E-2</v>
      </c>
      <c r="K16" s="232">
        <v>-3.8101999999999997E-2</v>
      </c>
      <c r="L16" s="232">
        <v>-9.6005999999999994E-2</v>
      </c>
      <c r="V16" s="232" t="s">
        <v>210</v>
      </c>
      <c r="W16" s="232">
        <f t="shared" si="1"/>
        <v>1</v>
      </c>
      <c r="X16" s="232">
        <f t="shared" si="0"/>
        <v>1.0466365914786968</v>
      </c>
      <c r="Y16" s="232">
        <f t="shared" si="0"/>
        <v>0.42547073566268612</v>
      </c>
      <c r="Z16" s="232">
        <f t="shared" si="0"/>
        <v>0.16566003243402624</v>
      </c>
      <c r="AA16" s="232">
        <f t="shared" si="0"/>
        <v>8.2297508477075038E-2</v>
      </c>
      <c r="AB16" s="232">
        <f t="shared" si="0"/>
        <v>4.274568774878372E-2</v>
      </c>
      <c r="AC16" s="232">
        <f t="shared" si="0"/>
        <v>1.1972283650302225E-2</v>
      </c>
      <c r="AD16" s="232">
        <f t="shared" si="0"/>
        <v>-2.0206988058381246E-2</v>
      </c>
      <c r="AE16" s="232">
        <f t="shared" si="0"/>
        <v>-4.4938227922748042E-2</v>
      </c>
      <c r="AF16" s="232">
        <f t="shared" si="0"/>
        <v>-0.11323131357806279</v>
      </c>
    </row>
    <row r="17" spans="1:32" ht="15.75" x14ac:dyDescent="0.25">
      <c r="B17" s="232" t="s">
        <v>211</v>
      </c>
      <c r="C17" s="232">
        <v>0.828291</v>
      </c>
      <c r="D17" s="232">
        <v>0.80149800000000004</v>
      </c>
      <c r="E17" s="232">
        <v>0.60364300000000004</v>
      </c>
      <c r="F17" s="232">
        <v>0.3659</v>
      </c>
      <c r="G17" s="232">
        <v>0.15968599999999999</v>
      </c>
      <c r="H17" s="232">
        <v>6.59E-2</v>
      </c>
      <c r="I17" s="232">
        <v>3.5957000000000003E-2</v>
      </c>
      <c r="J17" s="232">
        <v>1.9852000000000002E-2</v>
      </c>
      <c r="K17" s="232">
        <v>1.4945999999999999E-2</v>
      </c>
      <c r="L17" s="232">
        <v>1.4517E-2</v>
      </c>
      <c r="M17" s="230"/>
      <c r="N17" s="230"/>
      <c r="O17" s="230"/>
      <c r="P17" s="230"/>
      <c r="Q17" s="230"/>
      <c r="R17" s="230"/>
      <c r="S17" s="230"/>
      <c r="T17" s="230"/>
      <c r="U17" s="230"/>
      <c r="V17" s="232" t="s">
        <v>211</v>
      </c>
      <c r="W17" s="232">
        <f t="shared" si="1"/>
        <v>1</v>
      </c>
      <c r="X17" s="232">
        <f t="shared" si="0"/>
        <v>0.96765267279253309</v>
      </c>
      <c r="Y17" s="232">
        <f t="shared" si="0"/>
        <v>0.72878130995024704</v>
      </c>
      <c r="Z17" s="232">
        <f t="shared" si="0"/>
        <v>0.44175295880312598</v>
      </c>
      <c r="AA17" s="232">
        <f t="shared" si="0"/>
        <v>0.19278973211105757</v>
      </c>
      <c r="AB17" s="232">
        <f t="shared" si="0"/>
        <v>7.9561410180721506E-2</v>
      </c>
      <c r="AC17" s="232">
        <f t="shared" si="0"/>
        <v>4.3411071712719324E-2</v>
      </c>
      <c r="AD17" s="232">
        <f t="shared" si="0"/>
        <v>2.396742207750658E-2</v>
      </c>
      <c r="AE17" s="232">
        <f t="shared" si="0"/>
        <v>1.8044382952368189E-2</v>
      </c>
      <c r="AF17" s="232">
        <f t="shared" si="0"/>
        <v>1.7526449037838152E-2</v>
      </c>
    </row>
    <row r="18" spans="1:32" ht="15.75" x14ac:dyDescent="0.25">
      <c r="B18" s="232" t="s">
        <v>200</v>
      </c>
      <c r="C18" s="232">
        <v>0.59167093802587278</v>
      </c>
      <c r="D18" s="232">
        <v>0.56145663251278433</v>
      </c>
      <c r="E18" s="232">
        <v>0.49108423704415222</v>
      </c>
      <c r="F18" s="232">
        <v>0.43460233564310213</v>
      </c>
      <c r="G18" s="232">
        <v>0.37655584454104485</v>
      </c>
      <c r="H18" s="232">
        <v>0.34024145452295146</v>
      </c>
      <c r="I18" s="232">
        <v>0.30193472131117732</v>
      </c>
      <c r="J18" s="232">
        <v>0.25132448752190378</v>
      </c>
      <c r="K18" s="232">
        <v>0.22425188663044621</v>
      </c>
      <c r="L18" s="232">
        <v>0.21075418020757522</v>
      </c>
      <c r="M18" s="230"/>
      <c r="N18" s="230"/>
      <c r="O18" s="230"/>
      <c r="P18" s="230"/>
      <c r="Q18" s="230"/>
      <c r="R18" s="230"/>
      <c r="S18" s="230"/>
      <c r="T18" s="230"/>
      <c r="U18" s="230"/>
      <c r="V18" s="232" t="s">
        <v>200</v>
      </c>
      <c r="W18" s="232">
        <f t="shared" si="1"/>
        <v>1</v>
      </c>
      <c r="X18" s="232">
        <f t="shared" si="0"/>
        <v>0.94893393680294769</v>
      </c>
      <c r="Y18" s="232">
        <f t="shared" si="0"/>
        <v>0.82999553549591099</v>
      </c>
      <c r="Z18" s="232">
        <f t="shared" si="0"/>
        <v>0.73453385608758381</v>
      </c>
      <c r="AA18" s="232">
        <f t="shared" si="0"/>
        <v>0.63642781880995258</v>
      </c>
      <c r="AB18" s="232">
        <f t="shared" si="0"/>
        <v>0.57505182806202537</v>
      </c>
      <c r="AC18" s="232">
        <f t="shared" si="0"/>
        <v>0.51030852101438562</v>
      </c>
      <c r="AD18" s="232">
        <f t="shared" si="0"/>
        <v>0.42477071522298393</v>
      </c>
      <c r="AE18" s="232">
        <f t="shared" si="0"/>
        <v>0.37901453699698201</v>
      </c>
      <c r="AF18" s="232">
        <f t="shared" si="0"/>
        <v>0.35620167674748848</v>
      </c>
    </row>
    <row r="19" spans="1:32" ht="15.75" x14ac:dyDescent="0.25">
      <c r="B19" s="232" t="s">
        <v>201</v>
      </c>
      <c r="C19" s="232">
        <v>0.55648623913519935</v>
      </c>
      <c r="D19" s="232">
        <v>0.44962160539988683</v>
      </c>
      <c r="E19" s="232">
        <v>0.39569745890852864</v>
      </c>
      <c r="F19" s="232">
        <v>0.36088187532778121</v>
      </c>
      <c r="G19" s="232">
        <v>0.35086173448187574</v>
      </c>
      <c r="H19" s="232">
        <v>0.34299631422862892</v>
      </c>
      <c r="I19" s="232">
        <v>0.32843308055729753</v>
      </c>
      <c r="J19" s="232">
        <v>0.31855297937250654</v>
      </c>
      <c r="K19" s="232">
        <v>0.28458912769830153</v>
      </c>
      <c r="L19" s="232">
        <v>0.24061166594279484</v>
      </c>
      <c r="M19" s="230"/>
      <c r="N19" s="230"/>
      <c r="O19" s="230"/>
      <c r="P19" s="230"/>
      <c r="Q19" s="230"/>
      <c r="R19" s="230"/>
      <c r="S19" s="230"/>
      <c r="T19" s="230"/>
      <c r="U19" s="230"/>
      <c r="V19" s="232" t="s">
        <v>201</v>
      </c>
      <c r="W19" s="232">
        <f t="shared" si="1"/>
        <v>1</v>
      </c>
      <c r="X19" s="232">
        <f t="shared" si="0"/>
        <v>0.80796536154895005</v>
      </c>
      <c r="Y19" s="232">
        <f t="shared" si="0"/>
        <v>0.71106422959075766</v>
      </c>
      <c r="Z19" s="232">
        <f t="shared" si="0"/>
        <v>0.64850098699404546</v>
      </c>
      <c r="AA19" s="232">
        <f t="shared" si="0"/>
        <v>0.63049489782016555</v>
      </c>
      <c r="AB19" s="232">
        <f t="shared" si="0"/>
        <v>0.61636081920310937</v>
      </c>
      <c r="AC19" s="232">
        <f t="shared" si="0"/>
        <v>0.59019083934167893</v>
      </c>
      <c r="AD19" s="232">
        <f t="shared" si="0"/>
        <v>0.57243639998636786</v>
      </c>
      <c r="AE19" s="232">
        <f t="shared" si="0"/>
        <v>0.51140371079177771</v>
      </c>
      <c r="AF19" s="232">
        <f t="shared" si="0"/>
        <v>0.43237666813956527</v>
      </c>
    </row>
    <row r="20" spans="1:32" ht="15.75" x14ac:dyDescent="0.25">
      <c r="B20" s="232" t="s">
        <v>202</v>
      </c>
      <c r="C20" s="232">
        <v>0.55607106746685275</v>
      </c>
      <c r="D20" s="232">
        <v>0.56938819785085204</v>
      </c>
      <c r="E20" s="232">
        <v>0.59007194628036275</v>
      </c>
      <c r="F20" s="232">
        <v>0.60536363941492777</v>
      </c>
      <c r="G20" s="232">
        <v>0.61078247059026081</v>
      </c>
      <c r="H20" s="232">
        <v>0.62031179580975149</v>
      </c>
      <c r="I20" s="232">
        <v>0.63262548336272684</v>
      </c>
      <c r="J20" s="232">
        <v>0.64138369844435172</v>
      </c>
      <c r="K20" s="232">
        <v>0.6516075004718247</v>
      </c>
      <c r="L20" s="232">
        <v>0.66023364301308252</v>
      </c>
      <c r="M20" s="230"/>
      <c r="N20" s="230"/>
      <c r="O20" s="230"/>
      <c r="P20" s="230"/>
      <c r="Q20" s="230"/>
      <c r="R20" s="230"/>
      <c r="S20" s="230"/>
      <c r="T20" s="230"/>
      <c r="U20" s="230"/>
      <c r="V20" s="232" t="s">
        <v>202</v>
      </c>
      <c r="W20" s="232">
        <f t="shared" si="1"/>
        <v>1</v>
      </c>
      <c r="X20" s="232">
        <f t="shared" ref="X20:X27" si="2">D20/$C20</f>
        <v>1.023948612260416</v>
      </c>
      <c r="Y20" s="232">
        <f t="shared" ref="Y20:Y27" si="3">E20/$C20</f>
        <v>1.0611448442523703</v>
      </c>
      <c r="Z20" s="232">
        <f t="shared" ref="Z20:Z27" si="4">F20/$C20</f>
        <v>1.0886443744908798</v>
      </c>
      <c r="AA20" s="232">
        <f t="shared" ref="AA20:AA27" si="5">G20/$C20</f>
        <v>1.098389228147838</v>
      </c>
      <c r="AB20" s="232">
        <f t="shared" ref="AB20:AB27" si="6">H20/$C20</f>
        <v>1.1155261118611033</v>
      </c>
      <c r="AC20" s="232">
        <f t="shared" ref="AC20:AC27" si="7">I20/$C20</f>
        <v>1.1376702014809239</v>
      </c>
      <c r="AD20" s="232">
        <f t="shared" ref="AD20:AD27" si="8">J20/$C20</f>
        <v>1.1534203737053528</v>
      </c>
      <c r="AE20" s="232">
        <f t="shared" ref="AE20:AE27" si="9">K20/$C20</f>
        <v>1.1718061567924802</v>
      </c>
      <c r="AF20" s="232">
        <f t="shared" ref="AF20:AF27" si="10">L20/$C20</f>
        <v>1.1873188188350383</v>
      </c>
    </row>
    <row r="21" spans="1:32" ht="15.75" x14ac:dyDescent="0.25">
      <c r="B21" s="232" t="s">
        <v>203</v>
      </c>
      <c r="C21" s="232">
        <v>0.53590376306414356</v>
      </c>
      <c r="D21" s="232">
        <v>0.49432714639909991</v>
      </c>
      <c r="E21" s="232">
        <v>0.45094894568984512</v>
      </c>
      <c r="F21" s="232">
        <v>0.39746622678470522</v>
      </c>
      <c r="G21" s="232">
        <v>0.35313050080708469</v>
      </c>
      <c r="H21" s="232">
        <v>0.31766380558482432</v>
      </c>
      <c r="I21" s="232">
        <v>0.28828173956536934</v>
      </c>
      <c r="J21" s="232">
        <v>0.22882464821358781</v>
      </c>
      <c r="K21" s="232">
        <v>0.18901903465366462</v>
      </c>
      <c r="L21" s="232">
        <v>0.1611191093364378</v>
      </c>
      <c r="M21" s="230"/>
      <c r="N21" s="230"/>
      <c r="O21" s="230"/>
      <c r="P21" s="230"/>
      <c r="Q21" s="230"/>
      <c r="R21" s="230"/>
      <c r="S21" s="230"/>
      <c r="T21" s="230"/>
      <c r="U21" s="230"/>
      <c r="V21" s="232" t="s">
        <v>203</v>
      </c>
      <c r="W21" s="232">
        <f t="shared" si="1"/>
        <v>1</v>
      </c>
      <c r="X21" s="232">
        <f t="shared" si="2"/>
        <v>0.92241775570426954</v>
      </c>
      <c r="Y21" s="232">
        <f t="shared" si="3"/>
        <v>0.84147374355322446</v>
      </c>
      <c r="Z21" s="232">
        <f t="shared" si="4"/>
        <v>0.74167463298280956</v>
      </c>
      <c r="AA21" s="232">
        <f t="shared" si="5"/>
        <v>0.65894387228778928</v>
      </c>
      <c r="AB21" s="232">
        <f t="shared" si="6"/>
        <v>0.59276278219901657</v>
      </c>
      <c r="AC21" s="232">
        <f t="shared" si="7"/>
        <v>0.53793565082853179</v>
      </c>
      <c r="AD21" s="232">
        <f t="shared" si="8"/>
        <v>0.42698832138299292</v>
      </c>
      <c r="AE21" s="232">
        <f t="shared" si="9"/>
        <v>0.35271078070605094</v>
      </c>
      <c r="AF21" s="232">
        <f t="shared" si="10"/>
        <v>0.30064933378188108</v>
      </c>
    </row>
    <row r="22" spans="1:32" ht="15.75" x14ac:dyDescent="0.25">
      <c r="B22" s="232" t="s">
        <v>204</v>
      </c>
      <c r="C22" s="232">
        <v>0.54264004874134164</v>
      </c>
      <c r="D22" s="232">
        <v>0.49312305114291105</v>
      </c>
      <c r="E22" s="232">
        <v>0.47896148914152065</v>
      </c>
      <c r="F22" s="232">
        <v>0.47246831893328939</v>
      </c>
      <c r="G22" s="232">
        <v>0.45686486322208741</v>
      </c>
      <c r="H22" s="232">
        <v>0.44115444167606327</v>
      </c>
      <c r="I22" s="232">
        <v>0.41647594704080287</v>
      </c>
      <c r="J22" s="232">
        <v>0.37374212655601735</v>
      </c>
      <c r="K22" s="232">
        <v>0.31408644091178517</v>
      </c>
      <c r="L22" s="232">
        <v>0.24875028051587583</v>
      </c>
      <c r="V22" s="232" t="s">
        <v>204</v>
      </c>
      <c r="W22" s="232">
        <f t="shared" si="1"/>
        <v>1</v>
      </c>
      <c r="X22" s="232">
        <f t="shared" si="2"/>
        <v>0.90874798549556801</v>
      </c>
      <c r="Y22" s="232">
        <f t="shared" si="3"/>
        <v>0.88265046093165445</v>
      </c>
      <c r="Z22" s="232">
        <f t="shared" si="4"/>
        <v>0.87068457263555055</v>
      </c>
      <c r="AA22" s="232">
        <f t="shared" si="5"/>
        <v>0.84192986544540804</v>
      </c>
      <c r="AB22" s="232">
        <f t="shared" si="6"/>
        <v>0.81297803709719707</v>
      </c>
      <c r="AC22" s="232">
        <f t="shared" si="7"/>
        <v>0.76749946489726018</v>
      </c>
      <c r="AD22" s="232">
        <f t="shared" si="8"/>
        <v>0.68874777566255108</v>
      </c>
      <c r="AE22" s="232">
        <f t="shared" si="9"/>
        <v>0.57881175862399292</v>
      </c>
      <c r="AF22" s="232">
        <f t="shared" si="10"/>
        <v>0.45840752280052732</v>
      </c>
    </row>
    <row r="23" spans="1:32" ht="15.75" x14ac:dyDescent="0.25">
      <c r="B23" s="232" t="s">
        <v>212</v>
      </c>
      <c r="C23" s="232">
        <v>0.83212799999999998</v>
      </c>
      <c r="D23" s="232">
        <v>0.835484</v>
      </c>
      <c r="E23" s="232">
        <v>0.79914600000000002</v>
      </c>
      <c r="F23" s="232">
        <v>0.77739000000000003</v>
      </c>
      <c r="G23" s="232">
        <v>0.70923899999999995</v>
      </c>
      <c r="H23" s="232">
        <v>0.66916799999999999</v>
      </c>
      <c r="I23" s="232">
        <v>0.61592000000000002</v>
      </c>
      <c r="J23" s="232">
        <v>0.52796799999999999</v>
      </c>
      <c r="K23" s="232">
        <v>0.487902</v>
      </c>
      <c r="L23" s="232">
        <v>0.47383599999999998</v>
      </c>
      <c r="V23" s="232" t="s">
        <v>212</v>
      </c>
      <c r="W23" s="232">
        <f t="shared" si="1"/>
        <v>1</v>
      </c>
      <c r="X23" s="232">
        <f t="shared" si="2"/>
        <v>1.00403303337948</v>
      </c>
      <c r="Y23" s="232">
        <f t="shared" si="3"/>
        <v>0.96036427088140286</v>
      </c>
      <c r="Z23" s="232">
        <f t="shared" si="4"/>
        <v>0.93421925473004164</v>
      </c>
      <c r="AA23" s="232">
        <f t="shared" si="5"/>
        <v>0.85231959506229804</v>
      </c>
      <c r="AB23" s="232">
        <f t="shared" si="6"/>
        <v>0.80416474388555603</v>
      </c>
      <c r="AC23" s="232">
        <f t="shared" si="7"/>
        <v>0.74017458852484241</v>
      </c>
      <c r="AD23" s="232">
        <f t="shared" si="8"/>
        <v>0.63447931087525</v>
      </c>
      <c r="AE23" s="232">
        <f t="shared" si="9"/>
        <v>0.58633046838947855</v>
      </c>
      <c r="AF23" s="232">
        <f t="shared" si="10"/>
        <v>0.56942681895093061</v>
      </c>
    </row>
    <row r="24" spans="1:32" ht="15.75" x14ac:dyDescent="0.25">
      <c r="B24" s="232" t="s">
        <v>213</v>
      </c>
      <c r="C24" s="232">
        <v>0.82763299999999995</v>
      </c>
      <c r="D24" s="232">
        <v>0.77871999999999997</v>
      </c>
      <c r="E24" s="232">
        <v>0.73414800000000002</v>
      </c>
      <c r="F24" s="232">
        <v>0.68967199999999995</v>
      </c>
      <c r="G24" s="232">
        <v>0.68618299999999999</v>
      </c>
      <c r="H24" s="232">
        <v>0.68638900000000003</v>
      </c>
      <c r="I24" s="232">
        <v>0.67596599999999996</v>
      </c>
      <c r="J24" s="232">
        <v>0.65763199999999999</v>
      </c>
      <c r="K24" s="232">
        <v>0.58367599999999997</v>
      </c>
      <c r="L24" s="232">
        <v>0.49592399999999998</v>
      </c>
      <c r="V24" s="232" t="s">
        <v>213</v>
      </c>
      <c r="W24" s="232">
        <f t="shared" si="1"/>
        <v>1</v>
      </c>
      <c r="X24" s="232">
        <f t="shared" si="2"/>
        <v>0.94090013327163124</v>
      </c>
      <c r="Y24" s="232">
        <f t="shared" si="3"/>
        <v>0.88704534497778609</v>
      </c>
      <c r="Z24" s="232">
        <f t="shared" si="4"/>
        <v>0.83330655012547827</v>
      </c>
      <c r="AA24" s="232">
        <f t="shared" si="5"/>
        <v>0.82909091348460007</v>
      </c>
      <c r="AB24" s="232">
        <f t="shared" si="6"/>
        <v>0.82933981607789931</v>
      </c>
      <c r="AC24" s="232">
        <f t="shared" si="7"/>
        <v>0.8167460698159692</v>
      </c>
      <c r="AD24" s="232">
        <f t="shared" si="8"/>
        <v>0.79459373901234009</v>
      </c>
      <c r="AE24" s="232">
        <f t="shared" si="9"/>
        <v>0.70523529148789377</v>
      </c>
      <c r="AF24" s="232">
        <f t="shared" si="10"/>
        <v>0.59920761980249704</v>
      </c>
    </row>
    <row r="25" spans="1:32" ht="15.75" x14ac:dyDescent="0.25">
      <c r="B25" s="232" t="s">
        <v>214</v>
      </c>
      <c r="C25" s="232">
        <v>0.84515499999999999</v>
      </c>
      <c r="D25" s="232">
        <v>0.89710400000000001</v>
      </c>
      <c r="E25" s="232">
        <v>0.92330000000000001</v>
      </c>
      <c r="F25" s="232">
        <v>0.94960500000000003</v>
      </c>
      <c r="G25" s="232">
        <v>0.96822900000000001</v>
      </c>
      <c r="H25" s="232">
        <v>0.98501000000000005</v>
      </c>
      <c r="I25" s="232">
        <v>1.008632</v>
      </c>
      <c r="J25" s="232">
        <v>1.0257339999999999</v>
      </c>
      <c r="K25" s="232">
        <v>1.041199</v>
      </c>
      <c r="L25" s="232">
        <v>1.04834</v>
      </c>
      <c r="V25" s="232" t="s">
        <v>214</v>
      </c>
      <c r="W25" s="232">
        <f t="shared" si="1"/>
        <v>1</v>
      </c>
      <c r="X25" s="232">
        <f t="shared" si="2"/>
        <v>1.0614668315279445</v>
      </c>
      <c r="Y25" s="232">
        <f t="shared" si="3"/>
        <v>1.0924623293951998</v>
      </c>
      <c r="Z25" s="232">
        <f t="shared" si="4"/>
        <v>1.1235867976879981</v>
      </c>
      <c r="AA25" s="232">
        <f t="shared" si="5"/>
        <v>1.1456229922321941</v>
      </c>
      <c r="AB25" s="232">
        <f t="shared" si="6"/>
        <v>1.1654785216912875</v>
      </c>
      <c r="AC25" s="232">
        <f t="shared" si="7"/>
        <v>1.1934284243718607</v>
      </c>
      <c r="AD25" s="232">
        <f t="shared" si="8"/>
        <v>1.2136637658181042</v>
      </c>
      <c r="AE25" s="232">
        <f t="shared" si="9"/>
        <v>1.2319621844513728</v>
      </c>
      <c r="AF25" s="232">
        <f t="shared" si="10"/>
        <v>1.2404115221468253</v>
      </c>
    </row>
    <row r="26" spans="1:32" ht="15.75" x14ac:dyDescent="0.25">
      <c r="B26" s="232" t="s">
        <v>215</v>
      </c>
      <c r="C26" s="232">
        <v>0.84787500000000005</v>
      </c>
      <c r="D26" s="232">
        <v>0.90400400000000003</v>
      </c>
      <c r="E26" s="232">
        <v>0.83867800000000003</v>
      </c>
      <c r="F26" s="232">
        <v>0.75983299999999998</v>
      </c>
      <c r="G26" s="232">
        <v>0.69517700000000004</v>
      </c>
      <c r="H26" s="232">
        <v>0.64618600000000004</v>
      </c>
      <c r="I26" s="232">
        <v>0.606352</v>
      </c>
      <c r="J26" s="232">
        <v>0.50592800000000004</v>
      </c>
      <c r="K26" s="232">
        <v>0.42985299999999999</v>
      </c>
      <c r="L26" s="232">
        <v>0.37412800000000002</v>
      </c>
      <c r="V26" s="232" t="s">
        <v>215</v>
      </c>
      <c r="W26" s="232">
        <f t="shared" si="1"/>
        <v>1</v>
      </c>
      <c r="X26" s="232">
        <f t="shared" si="2"/>
        <v>1.0661996166887808</v>
      </c>
      <c r="Y26" s="232">
        <f t="shared" si="3"/>
        <v>0.98915288220551378</v>
      </c>
      <c r="Z26" s="232">
        <f t="shared" si="4"/>
        <v>0.89616158042164229</v>
      </c>
      <c r="AA26" s="232">
        <f t="shared" si="5"/>
        <v>0.81990505675954595</v>
      </c>
      <c r="AB26" s="232">
        <f t="shared" si="6"/>
        <v>0.76212413386407196</v>
      </c>
      <c r="AC26" s="232">
        <f t="shared" si="7"/>
        <v>0.71514315199764111</v>
      </c>
      <c r="AD26" s="232">
        <f t="shared" si="8"/>
        <v>0.59670116467639689</v>
      </c>
      <c r="AE26" s="232">
        <f t="shared" si="9"/>
        <v>0.50697685389945446</v>
      </c>
      <c r="AF26" s="232">
        <f t="shared" si="10"/>
        <v>0.44125372254164824</v>
      </c>
    </row>
    <row r="27" spans="1:32" ht="15.75" x14ac:dyDescent="0.25">
      <c r="B27" s="232" t="s">
        <v>216</v>
      </c>
      <c r="C27" s="232">
        <v>0.828291</v>
      </c>
      <c r="D27" s="232">
        <v>0.83730700000000002</v>
      </c>
      <c r="E27" s="232">
        <v>0.84982500000000005</v>
      </c>
      <c r="F27" s="232">
        <v>0.89742900000000003</v>
      </c>
      <c r="G27" s="232">
        <v>0.92549499999999996</v>
      </c>
      <c r="H27" s="232">
        <v>0.93425000000000002</v>
      </c>
      <c r="I27" s="232">
        <v>0.91063899999999998</v>
      </c>
      <c r="J27" s="232">
        <v>0.83495399999999997</v>
      </c>
      <c r="K27" s="232">
        <v>0.70644899999999999</v>
      </c>
      <c r="L27" s="232">
        <v>0.55201500000000003</v>
      </c>
      <c r="V27" s="232" t="s">
        <v>216</v>
      </c>
      <c r="W27" s="232">
        <f t="shared" si="1"/>
        <v>1</v>
      </c>
      <c r="X27" s="232">
        <f t="shared" si="2"/>
        <v>1.0108850633412654</v>
      </c>
      <c r="Y27" s="232">
        <f t="shared" si="3"/>
        <v>1.0259981093601163</v>
      </c>
      <c r="Z27" s="232">
        <f t="shared" si="4"/>
        <v>1.0834706642955194</v>
      </c>
      <c r="AA27" s="232">
        <f t="shared" si="5"/>
        <v>1.1173548909743072</v>
      </c>
      <c r="AB27" s="232">
        <f t="shared" si="6"/>
        <v>1.1279248476682713</v>
      </c>
      <c r="AC27" s="232">
        <f t="shared" si="7"/>
        <v>1.0994191654865257</v>
      </c>
      <c r="AD27" s="232">
        <f t="shared" si="8"/>
        <v>1.0080442742949036</v>
      </c>
      <c r="AE27" s="232">
        <f t="shared" si="9"/>
        <v>0.85289952444249661</v>
      </c>
      <c r="AF27" s="232">
        <f t="shared" si="10"/>
        <v>0.66645055904265538</v>
      </c>
    </row>
    <row r="28" spans="1:32" x14ac:dyDescent="0.25">
      <c r="D28" s="42"/>
      <c r="E28" s="42"/>
      <c r="G28" s="42"/>
      <c r="H28" s="42"/>
      <c r="I28" s="42"/>
      <c r="J28" s="42"/>
      <c r="K28" s="42"/>
      <c r="L28" s="42"/>
    </row>
    <row r="29" spans="1:32" x14ac:dyDescent="0.25">
      <c r="A29" s="255"/>
      <c r="B29" s="255"/>
      <c r="C29" s="255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</row>
    <row r="30" spans="1:32" x14ac:dyDescent="0.25">
      <c r="A30" s="255"/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</row>
    <row r="31" spans="1:32" x14ac:dyDescent="0.25">
      <c r="A31" s="255"/>
      <c r="B31" s="256"/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</row>
    <row r="32" spans="1:32" x14ac:dyDescent="0.25">
      <c r="A32" s="255"/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5"/>
      <c r="N32" s="255"/>
      <c r="O32" s="255"/>
      <c r="P32" s="255"/>
      <c r="Q32" s="255"/>
      <c r="R32" s="255"/>
      <c r="S32" s="255"/>
      <c r="T32" s="255"/>
      <c r="U32"/>
    </row>
    <row r="33" spans="1:22" x14ac:dyDescent="0.25">
      <c r="A33" s="255"/>
      <c r="B33" s="256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55"/>
      <c r="N33" s="255"/>
      <c r="O33" s="255"/>
      <c r="P33" s="255"/>
      <c r="Q33" s="255"/>
      <c r="R33" s="255"/>
      <c r="S33" s="255"/>
      <c r="T33" s="255"/>
      <c r="U33" s="15"/>
    </row>
    <row r="34" spans="1:22" x14ac:dyDescent="0.25">
      <c r="A34" s="255"/>
      <c r="B34" s="256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55"/>
      <c r="N34" s="255"/>
      <c r="O34" s="255"/>
      <c r="P34" s="255"/>
      <c r="Q34" s="255"/>
      <c r="R34" s="255"/>
      <c r="S34" s="255"/>
      <c r="T34" s="255"/>
      <c r="U34" s="15"/>
    </row>
    <row r="35" spans="1:22" x14ac:dyDescent="0.25">
      <c r="A35" s="255"/>
      <c r="B35" s="256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42"/>
      <c r="U35" s="15"/>
    </row>
    <row r="36" spans="1:22" x14ac:dyDescent="0.25">
      <c r="A36" s="255"/>
      <c r="B36" s="256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57"/>
      <c r="N36" s="257"/>
      <c r="O36" s="257"/>
      <c r="P36" s="257"/>
      <c r="Q36" s="257"/>
      <c r="R36" s="257"/>
      <c r="S36" s="257"/>
      <c r="T36" s="257"/>
      <c r="U36" s="15"/>
    </row>
    <row r="37" spans="1:22" x14ac:dyDescent="0.25">
      <c r="A37" s="255"/>
      <c r="B37" s="256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59"/>
      <c r="N37" s="259"/>
      <c r="O37" s="259"/>
      <c r="P37" s="259"/>
      <c r="Q37" s="259"/>
      <c r="R37" s="259"/>
      <c r="S37" s="259"/>
      <c r="T37" s="259"/>
      <c r="U37" s="15"/>
    </row>
    <row r="38" spans="1:22" x14ac:dyDescent="0.25">
      <c r="A38" s="255"/>
      <c r="B38" s="256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58"/>
      <c r="N38" s="258"/>
      <c r="O38" s="258"/>
      <c r="P38" s="258"/>
      <c r="Q38" s="258"/>
      <c r="R38" s="258"/>
      <c r="S38" s="258"/>
      <c r="T38" s="258"/>
      <c r="U38" s="15"/>
    </row>
    <row r="39" spans="1:22" x14ac:dyDescent="0.25">
      <c r="A39" s="15"/>
      <c r="B39" s="256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58"/>
      <c r="N39" s="258"/>
      <c r="O39" s="258"/>
      <c r="P39" s="258"/>
      <c r="Q39" s="258"/>
      <c r="R39" s="258"/>
      <c r="S39" s="258"/>
      <c r="T39" s="258"/>
      <c r="U39" s="15"/>
    </row>
    <row r="40" spans="1:22" x14ac:dyDescent="0.25">
      <c r="A40" s="15"/>
      <c r="B40" s="256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58"/>
      <c r="N40" s="258"/>
      <c r="O40" s="258"/>
      <c r="P40" s="258"/>
      <c r="Q40" s="258"/>
      <c r="R40" s="258"/>
      <c r="S40" s="258"/>
      <c r="T40" s="258"/>
      <c r="U40" s="15"/>
    </row>
    <row r="41" spans="1:22" x14ac:dyDescent="0.25">
      <c r="A41" s="15"/>
      <c r="B41" s="256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59"/>
      <c r="N41" s="259"/>
      <c r="O41" s="259"/>
      <c r="P41" s="259"/>
      <c r="Q41" s="259"/>
      <c r="R41" s="259"/>
      <c r="S41" s="259"/>
      <c r="T41" s="259"/>
      <c r="U41" s="15"/>
    </row>
    <row r="42" spans="1:22" x14ac:dyDescent="0.25">
      <c r="A42" s="15"/>
      <c r="B42" s="256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58"/>
      <c r="N42" s="258"/>
      <c r="O42" s="258"/>
      <c r="P42" s="258"/>
      <c r="Q42" s="258"/>
      <c r="R42" s="258"/>
      <c r="S42" s="258"/>
      <c r="T42" s="258"/>
      <c r="U42" s="15"/>
    </row>
    <row r="43" spans="1:22" x14ac:dyDescent="0.25">
      <c r="A43" s="15"/>
      <c r="B43" s="256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59"/>
      <c r="N43" s="259"/>
      <c r="O43" s="259"/>
      <c r="P43" s="259"/>
      <c r="Q43" s="259"/>
      <c r="R43" s="259"/>
      <c r="S43" s="259"/>
      <c r="T43" s="259"/>
      <c r="U43" s="15"/>
    </row>
    <row r="44" spans="1:22" x14ac:dyDescent="0.25">
      <c r="A44" s="15"/>
      <c r="B44" s="256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58"/>
      <c r="N44" s="258"/>
      <c r="O44" s="258"/>
      <c r="P44" s="258"/>
      <c r="Q44" s="258"/>
      <c r="R44" s="258"/>
      <c r="S44" s="258"/>
      <c r="T44" s="258"/>
      <c r="U44" s="15"/>
    </row>
    <row r="45" spans="1:22" x14ac:dyDescent="0.25">
      <c r="A45" s="15"/>
      <c r="M45" s="260"/>
      <c r="N45" s="259"/>
      <c r="O45" s="259"/>
      <c r="P45" s="259"/>
      <c r="Q45" s="259"/>
      <c r="R45" s="259"/>
      <c r="S45" s="259"/>
      <c r="T45" s="259"/>
      <c r="U45" s="259"/>
      <c r="V45" s="15"/>
    </row>
    <row r="46" spans="1:22" x14ac:dyDescent="0.25">
      <c r="A46" s="15"/>
      <c r="M46" s="260"/>
      <c r="N46" s="258"/>
      <c r="O46" s="258"/>
      <c r="P46" s="258"/>
      <c r="Q46" s="258"/>
      <c r="R46" s="258"/>
      <c r="S46" s="258"/>
      <c r="T46" s="258"/>
      <c r="U46" s="258"/>
      <c r="V46" s="15"/>
    </row>
    <row r="47" spans="1:22" x14ac:dyDescent="0.25">
      <c r="A47" s="15"/>
      <c r="M47" s="260"/>
      <c r="N47" s="259"/>
      <c r="O47" s="259"/>
      <c r="P47" s="259"/>
      <c r="Q47" s="259"/>
      <c r="R47" s="259"/>
      <c r="S47" s="259"/>
      <c r="T47" s="259"/>
      <c r="U47" s="259"/>
      <c r="V47" s="15"/>
    </row>
    <row r="48" spans="1:22" x14ac:dyDescent="0.25">
      <c r="A48" s="15"/>
      <c r="M48" s="260"/>
      <c r="N48" s="259"/>
      <c r="O48" s="259"/>
      <c r="P48" s="259"/>
      <c r="Q48" s="259"/>
      <c r="R48" s="259"/>
      <c r="S48" s="259"/>
      <c r="T48" s="259"/>
      <c r="U48" s="259"/>
      <c r="V48" s="15"/>
    </row>
    <row r="49" spans="1:22" x14ac:dyDescent="0.25">
      <c r="A49" s="15"/>
      <c r="V49" s="15"/>
    </row>
    <row r="50" spans="1:22" x14ac:dyDescent="0.25">
      <c r="A50" s="15"/>
      <c r="V50" s="15"/>
    </row>
    <row r="51" spans="1:22" x14ac:dyDescent="0.25">
      <c r="A51" s="15"/>
      <c r="V51" s="15"/>
    </row>
    <row r="52" spans="1:22" x14ac:dyDescent="0.25">
      <c r="A52" s="15"/>
      <c r="V52" s="15"/>
    </row>
    <row r="53" spans="1:22" x14ac:dyDescent="0.25">
      <c r="A53" s="15"/>
      <c r="V53" s="15"/>
    </row>
    <row r="54" spans="1:22" x14ac:dyDescent="0.25">
      <c r="A54" s="15"/>
      <c r="V54" s="15"/>
    </row>
    <row r="55" spans="1:22" x14ac:dyDescent="0.25">
      <c r="A55" s="15"/>
      <c r="V55" s="15"/>
    </row>
    <row r="56" spans="1:22" x14ac:dyDescent="0.25">
      <c r="A56" s="15"/>
      <c r="V56" s="15"/>
    </row>
    <row r="57" spans="1:22" x14ac:dyDescent="0.25">
      <c r="A57" s="15"/>
      <c r="V57" s="15"/>
    </row>
    <row r="58" spans="1:22" x14ac:dyDescent="0.25">
      <c r="A58" s="15"/>
      <c r="V58" s="15"/>
    </row>
  </sheetData>
  <autoFilter ref="B3:L27" xr:uid="{78BD521B-9D4F-4593-907F-4753669EB511}"/>
  <mergeCells count="2">
    <mergeCell ref="B2:L2"/>
    <mergeCell ref="V2:A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1E76-F466-457C-8068-F7D23EA24106}">
  <sheetPr>
    <tabColor theme="7" tint="0.59999389629810485"/>
  </sheetPr>
  <dimension ref="B1:AA9"/>
  <sheetViews>
    <sheetView zoomScaleNormal="100" workbookViewId="0">
      <selection activeCell="I21" sqref="I21"/>
    </sheetView>
  </sheetViews>
  <sheetFormatPr defaultRowHeight="15" x14ac:dyDescent="0.25"/>
  <cols>
    <col min="2" max="4" width="5" bestFit="1" customWidth="1"/>
    <col min="5" max="6" width="4.5703125" bestFit="1" customWidth="1"/>
    <col min="7" max="7" width="9.140625" style="20"/>
    <col min="8" max="11" width="5.5703125" bestFit="1" customWidth="1"/>
    <col min="12" max="12" width="9.7109375" bestFit="1" customWidth="1"/>
    <col min="13" max="13" width="13.7109375" bestFit="1" customWidth="1"/>
    <col min="14" max="15" width="5.140625" bestFit="1" customWidth="1"/>
    <col min="16" max="16" width="5.85546875" customWidth="1"/>
    <col min="17" max="26" width="5" bestFit="1" customWidth="1"/>
    <col min="27" max="27" width="5.5703125" bestFit="1" customWidth="1"/>
  </cols>
  <sheetData>
    <row r="1" spans="2:27" ht="15.75" thickBot="1" x14ac:dyDescent="0.3"/>
    <row r="2" spans="2:27" ht="15.75" thickBot="1" x14ac:dyDescent="0.3">
      <c r="B2" s="114"/>
      <c r="C2" s="136" t="s">
        <v>19</v>
      </c>
      <c r="D2" s="136" t="s">
        <v>18</v>
      </c>
      <c r="E2" s="137" t="s">
        <v>17</v>
      </c>
      <c r="L2" s="296" t="s">
        <v>94</v>
      </c>
      <c r="M2" s="297"/>
      <c r="N2" s="163" t="s">
        <v>19</v>
      </c>
      <c r="O2" s="153" t="s">
        <v>18</v>
      </c>
      <c r="P2" s="153" t="s">
        <v>17</v>
      </c>
      <c r="Q2" s="154">
        <v>2005</v>
      </c>
      <c r="R2" s="154">
        <f>Q2+5</f>
        <v>2010</v>
      </c>
      <c r="S2" s="155">
        <v>2020</v>
      </c>
      <c r="T2" s="155">
        <v>2030</v>
      </c>
      <c r="U2" s="155">
        <f>T2+10</f>
        <v>2040</v>
      </c>
      <c r="V2" s="155">
        <f t="shared" ref="V2:AA2" si="0">U2+10</f>
        <v>2050</v>
      </c>
      <c r="W2" s="155">
        <f t="shared" si="0"/>
        <v>2060</v>
      </c>
      <c r="X2" s="155">
        <f t="shared" si="0"/>
        <v>2070</v>
      </c>
      <c r="Y2" s="155">
        <f t="shared" si="0"/>
        <v>2080</v>
      </c>
      <c r="Z2" s="155">
        <f t="shared" si="0"/>
        <v>2090</v>
      </c>
      <c r="AA2" s="156">
        <f t="shared" si="0"/>
        <v>2100</v>
      </c>
    </row>
    <row r="3" spans="2:27" x14ac:dyDescent="0.25">
      <c r="B3" s="146" t="s">
        <v>22</v>
      </c>
      <c r="C3" s="135">
        <v>2080</v>
      </c>
      <c r="D3" s="144">
        <v>0.1</v>
      </c>
      <c r="E3" s="145">
        <v>0.6</v>
      </c>
      <c r="L3" s="290" t="s">
        <v>85</v>
      </c>
      <c r="M3" s="291"/>
      <c r="N3" s="157">
        <v>2060</v>
      </c>
      <c r="O3" s="158">
        <v>0.15</v>
      </c>
      <c r="P3" s="170">
        <v>1</v>
      </c>
      <c r="Q3" s="167">
        <v>0</v>
      </c>
      <c r="R3" s="159">
        <v>0</v>
      </c>
      <c r="S3" s="159">
        <f t="shared" ref="S3:AA9" si="1">$P3*(1/(1+EXP(-$O3*((S$2)-$N3))))</f>
        <v>2.4726231566347743E-3</v>
      </c>
      <c r="T3" s="159">
        <f t="shared" si="1"/>
        <v>1.098694263059318E-2</v>
      </c>
      <c r="U3" s="159">
        <f t="shared" si="1"/>
        <v>4.7425873177566781E-2</v>
      </c>
      <c r="V3" s="159">
        <f t="shared" si="1"/>
        <v>0.18242552380635635</v>
      </c>
      <c r="W3" s="159">
        <f t="shared" si="1"/>
        <v>0.5</v>
      </c>
      <c r="X3" s="159">
        <f t="shared" si="1"/>
        <v>0.81757447619364365</v>
      </c>
      <c r="Y3" s="159">
        <f t="shared" si="1"/>
        <v>0.95257412682243336</v>
      </c>
      <c r="Z3" s="159">
        <f t="shared" si="1"/>
        <v>0.98901305736940681</v>
      </c>
      <c r="AA3" s="160">
        <f t="shared" si="1"/>
        <v>0.99752737684336534</v>
      </c>
    </row>
    <row r="4" spans="2:27" x14ac:dyDescent="0.25">
      <c r="B4" s="146" t="s">
        <v>21</v>
      </c>
      <c r="C4" s="138">
        <v>2065</v>
      </c>
      <c r="D4" s="139">
        <v>0.15</v>
      </c>
      <c r="E4" s="140">
        <v>0.8</v>
      </c>
      <c r="L4" s="292" t="s">
        <v>86</v>
      </c>
      <c r="M4" s="293"/>
      <c r="N4" s="161">
        <v>2075</v>
      </c>
      <c r="O4" s="22">
        <v>0.1</v>
      </c>
      <c r="P4" s="171">
        <v>0.75</v>
      </c>
      <c r="Q4" s="168">
        <v>0</v>
      </c>
      <c r="R4" s="4">
        <v>0</v>
      </c>
      <c r="S4" s="4">
        <f t="shared" si="1"/>
        <v>3.0526032869220955E-3</v>
      </c>
      <c r="T4" s="4">
        <f t="shared" si="1"/>
        <v>8.2402069729448843E-3</v>
      </c>
      <c r="U4" s="4">
        <f t="shared" si="1"/>
        <v>2.1984173063517239E-2</v>
      </c>
      <c r="V4" s="4">
        <f t="shared" si="1"/>
        <v>5.6893635015932656E-2</v>
      </c>
      <c r="W4" s="4">
        <f t="shared" si="1"/>
        <v>0.13681914285476726</v>
      </c>
      <c r="X4" s="4">
        <f t="shared" si="1"/>
        <v>0.28315550159860903</v>
      </c>
      <c r="Y4" s="4">
        <f t="shared" si="1"/>
        <v>0.46684449840139097</v>
      </c>
      <c r="Z4" s="4">
        <f t="shared" si="1"/>
        <v>0.61318085714523274</v>
      </c>
      <c r="AA4" s="149">
        <f t="shared" si="1"/>
        <v>0.69310636498406741</v>
      </c>
    </row>
    <row r="5" spans="2:27" ht="15.75" thickBot="1" x14ac:dyDescent="0.3">
      <c r="B5" s="147" t="s">
        <v>20</v>
      </c>
      <c r="C5" s="141">
        <v>2050</v>
      </c>
      <c r="D5" s="142">
        <v>0.2</v>
      </c>
      <c r="E5" s="143">
        <v>1</v>
      </c>
      <c r="L5" s="292" t="s">
        <v>87</v>
      </c>
      <c r="M5" s="293"/>
      <c r="N5" s="161">
        <v>2100</v>
      </c>
      <c r="O5" s="22">
        <v>0</v>
      </c>
      <c r="P5" s="171">
        <v>0</v>
      </c>
      <c r="Q5" s="168">
        <v>0</v>
      </c>
      <c r="R5" s="4"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149">
        <f t="shared" si="1"/>
        <v>0</v>
      </c>
    </row>
    <row r="6" spans="2:27" x14ac:dyDescent="0.25">
      <c r="L6" s="164" t="s">
        <v>88</v>
      </c>
      <c r="M6" s="165" t="s">
        <v>33</v>
      </c>
      <c r="N6" s="161">
        <v>2090</v>
      </c>
      <c r="O6" s="22">
        <v>0.1</v>
      </c>
      <c r="P6" s="171">
        <v>0.75</v>
      </c>
      <c r="Q6" s="168">
        <v>0</v>
      </c>
      <c r="R6" s="4">
        <v>0</v>
      </c>
      <c r="S6" s="4">
        <f t="shared" si="1"/>
        <v>6.8328839580048407E-4</v>
      </c>
      <c r="T6" s="4">
        <f t="shared" si="1"/>
        <v>1.8544673674760806E-3</v>
      </c>
      <c r="U6" s="4">
        <f t="shared" si="1"/>
        <v>5.0196381932136411E-3</v>
      </c>
      <c r="V6" s="4">
        <f t="shared" si="1"/>
        <v>1.3489657471568668E-2</v>
      </c>
      <c r="W6" s="4">
        <f t="shared" si="1"/>
        <v>3.5569404883175088E-2</v>
      </c>
      <c r="X6" s="4">
        <f t="shared" si="1"/>
        <v>8.9402191516588153E-2</v>
      </c>
      <c r="Y6" s="4">
        <f t="shared" si="1"/>
        <v>0.20170606602749633</v>
      </c>
      <c r="Z6" s="4">
        <f t="shared" si="1"/>
        <v>0.375</v>
      </c>
      <c r="AA6" s="149">
        <f t="shared" si="1"/>
        <v>0.5482939339725037</v>
      </c>
    </row>
    <row r="7" spans="2:27" x14ac:dyDescent="0.25">
      <c r="L7" s="164" t="s">
        <v>88</v>
      </c>
      <c r="M7" s="166" t="s">
        <v>14</v>
      </c>
      <c r="N7" s="161">
        <v>2090</v>
      </c>
      <c r="O7" s="22">
        <v>0.1</v>
      </c>
      <c r="P7" s="171">
        <v>0.5</v>
      </c>
      <c r="Q7" s="168">
        <v>0</v>
      </c>
      <c r="R7" s="4">
        <v>0</v>
      </c>
      <c r="S7" s="4">
        <f t="shared" si="1"/>
        <v>4.555255972003227E-4</v>
      </c>
      <c r="T7" s="4">
        <f t="shared" si="1"/>
        <v>1.2363115783173872E-3</v>
      </c>
      <c r="U7" s="4">
        <f t="shared" si="1"/>
        <v>3.3464254621424277E-3</v>
      </c>
      <c r="V7" s="4">
        <f t="shared" si="1"/>
        <v>8.9931049810457794E-3</v>
      </c>
      <c r="W7" s="4">
        <f t="shared" si="1"/>
        <v>2.3712936588783391E-2</v>
      </c>
      <c r="X7" s="4">
        <f t="shared" si="1"/>
        <v>5.9601461011058773E-2</v>
      </c>
      <c r="Y7" s="4">
        <f t="shared" si="1"/>
        <v>0.13447071068499755</v>
      </c>
      <c r="Z7" s="4">
        <f t="shared" si="1"/>
        <v>0.25</v>
      </c>
      <c r="AA7" s="149">
        <f t="shared" si="1"/>
        <v>0.36552928931500245</v>
      </c>
    </row>
    <row r="8" spans="2:27" x14ac:dyDescent="0.25">
      <c r="L8" s="164" t="s">
        <v>88</v>
      </c>
      <c r="M8" s="166" t="s">
        <v>15</v>
      </c>
      <c r="N8" s="161">
        <v>2075</v>
      </c>
      <c r="O8" s="22">
        <v>0.1</v>
      </c>
      <c r="P8" s="171">
        <v>1</v>
      </c>
      <c r="Q8" s="168">
        <v>0</v>
      </c>
      <c r="R8" s="4">
        <v>0</v>
      </c>
      <c r="S8" s="4">
        <f t="shared" si="1"/>
        <v>4.0701377158961277E-3</v>
      </c>
      <c r="T8" s="4">
        <f t="shared" si="1"/>
        <v>1.098694263059318E-2</v>
      </c>
      <c r="U8" s="4">
        <f t="shared" si="1"/>
        <v>2.9312230751356319E-2</v>
      </c>
      <c r="V8" s="4">
        <f t="shared" si="1"/>
        <v>7.5858180021243546E-2</v>
      </c>
      <c r="W8" s="4">
        <f t="shared" si="1"/>
        <v>0.18242552380635635</v>
      </c>
      <c r="X8" s="4">
        <f t="shared" si="1"/>
        <v>0.37754066879814541</v>
      </c>
      <c r="Y8" s="4">
        <f t="shared" si="1"/>
        <v>0.62245933120185459</v>
      </c>
      <c r="Z8" s="4">
        <f t="shared" si="1"/>
        <v>0.81757447619364365</v>
      </c>
      <c r="AA8" s="149">
        <f t="shared" si="1"/>
        <v>0.92414181997875655</v>
      </c>
    </row>
    <row r="9" spans="2:27" ht="15.75" thickBot="1" x14ac:dyDescent="0.3">
      <c r="L9" s="294" t="s">
        <v>89</v>
      </c>
      <c r="M9" s="295"/>
      <c r="N9" s="162">
        <v>2080</v>
      </c>
      <c r="O9" s="150">
        <v>0.15</v>
      </c>
      <c r="P9" s="172">
        <v>1</v>
      </c>
      <c r="Q9" s="169">
        <v>0</v>
      </c>
      <c r="R9" s="151">
        <v>0</v>
      </c>
      <c r="S9" s="151">
        <f t="shared" si="1"/>
        <v>1.2339457598623172E-4</v>
      </c>
      <c r="T9" s="151">
        <f t="shared" si="1"/>
        <v>5.5277863692359955E-4</v>
      </c>
      <c r="U9" s="151">
        <f t="shared" si="1"/>
        <v>2.4726231566347743E-3</v>
      </c>
      <c r="V9" s="151">
        <f t="shared" si="1"/>
        <v>1.098694263059318E-2</v>
      </c>
      <c r="W9" s="151">
        <f t="shared" si="1"/>
        <v>4.7425873177566781E-2</v>
      </c>
      <c r="X9" s="151">
        <f t="shared" si="1"/>
        <v>0.18242552380635635</v>
      </c>
      <c r="Y9" s="151">
        <f t="shared" si="1"/>
        <v>0.5</v>
      </c>
      <c r="Z9" s="151">
        <f t="shared" si="1"/>
        <v>0.81757447619364365</v>
      </c>
      <c r="AA9" s="152">
        <f t="shared" si="1"/>
        <v>0.95257412682243336</v>
      </c>
    </row>
  </sheetData>
  <mergeCells count="5">
    <mergeCell ref="L3:M3"/>
    <mergeCell ref="L4:M4"/>
    <mergeCell ref="L5:M5"/>
    <mergeCell ref="L9:M9"/>
    <mergeCell ref="L2:M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A3A-1521-4AE4-B1D4-6E49204B1C38}">
  <sheetPr>
    <tabColor theme="7" tint="0.59999389629810485"/>
  </sheetPr>
  <dimension ref="A1:P33"/>
  <sheetViews>
    <sheetView workbookViewId="0">
      <selection activeCell="M19" sqref="M19"/>
    </sheetView>
  </sheetViews>
  <sheetFormatPr defaultRowHeight="15" x14ac:dyDescent="0.25"/>
  <cols>
    <col min="11" max="11" width="34.42578125" bestFit="1" customWidth="1"/>
    <col min="12" max="12" width="6.5703125" bestFit="1" customWidth="1"/>
    <col min="13" max="13" width="103.42578125" bestFit="1" customWidth="1"/>
    <col min="14" max="15" width="15.42578125" customWidth="1"/>
    <col min="17" max="17" width="19.140625" bestFit="1" customWidth="1"/>
  </cols>
  <sheetData>
    <row r="1" spans="2:14" ht="15.75" thickBot="1" x14ac:dyDescent="0.3">
      <c r="K1" s="20"/>
      <c r="L1" s="20"/>
      <c r="M1" s="20"/>
    </row>
    <row r="2" spans="2:14" ht="15.75" thickBot="1" x14ac:dyDescent="0.3">
      <c r="B2" s="114"/>
      <c r="C2" s="80" t="s">
        <v>3</v>
      </c>
      <c r="D2" s="37" t="s">
        <v>0</v>
      </c>
      <c r="E2" s="37" t="s">
        <v>23</v>
      </c>
      <c r="F2" s="37" t="s">
        <v>24</v>
      </c>
      <c r="G2" s="37" t="s">
        <v>1</v>
      </c>
      <c r="H2" s="37" t="s">
        <v>25</v>
      </c>
      <c r="I2" s="38" t="s">
        <v>2</v>
      </c>
      <c r="K2" s="183"/>
      <c r="L2" s="184" t="s">
        <v>61</v>
      </c>
      <c r="M2" s="185" t="s">
        <v>60</v>
      </c>
    </row>
    <row r="3" spans="2:14" x14ac:dyDescent="0.25">
      <c r="B3" s="174" t="s">
        <v>3</v>
      </c>
      <c r="C3" s="175">
        <v>1</v>
      </c>
      <c r="D3" s="176">
        <v>-2.8763999999999998</v>
      </c>
      <c r="E3" s="176">
        <v>0</v>
      </c>
      <c r="F3" s="176">
        <v>0</v>
      </c>
      <c r="G3" s="177">
        <v>0</v>
      </c>
      <c r="H3" s="177">
        <v>0</v>
      </c>
      <c r="I3" s="103">
        <v>0</v>
      </c>
      <c r="K3" s="298" t="s">
        <v>56</v>
      </c>
      <c r="L3" s="186">
        <v>1.88</v>
      </c>
      <c r="M3" s="57" t="s">
        <v>64</v>
      </c>
    </row>
    <row r="4" spans="2:14" x14ac:dyDescent="0.25">
      <c r="B4" s="94" t="s">
        <v>0</v>
      </c>
      <c r="C4" s="51">
        <v>0</v>
      </c>
      <c r="D4" s="50">
        <v>1</v>
      </c>
      <c r="E4" s="50">
        <v>0</v>
      </c>
      <c r="F4" s="50">
        <v>0</v>
      </c>
      <c r="G4" s="50">
        <v>-1.9340838580999999</v>
      </c>
      <c r="H4" s="55">
        <v>0</v>
      </c>
      <c r="I4" s="102">
        <v>0</v>
      </c>
      <c r="K4" s="299"/>
      <c r="L4" s="187">
        <v>1.53</v>
      </c>
      <c r="M4" s="74" t="s">
        <v>65</v>
      </c>
    </row>
    <row r="5" spans="2:14" x14ac:dyDescent="0.25">
      <c r="B5" s="94" t="s">
        <v>23</v>
      </c>
      <c r="C5" s="51">
        <v>0</v>
      </c>
      <c r="D5" s="50">
        <v>0</v>
      </c>
      <c r="E5" s="50">
        <v>1</v>
      </c>
      <c r="F5" s="50">
        <v>0</v>
      </c>
      <c r="G5" s="50">
        <v>-0.43069391148399999</v>
      </c>
      <c r="H5" s="55">
        <v>0</v>
      </c>
      <c r="I5" s="102">
        <v>0</v>
      </c>
      <c r="K5" s="300"/>
      <c r="L5" s="187">
        <f>L4*L3</f>
        <v>2.8763999999999998</v>
      </c>
      <c r="M5" s="74" t="s">
        <v>160</v>
      </c>
    </row>
    <row r="6" spans="2:14" x14ac:dyDescent="0.25">
      <c r="B6" s="94" t="s">
        <v>24</v>
      </c>
      <c r="C6" s="51">
        <v>0</v>
      </c>
      <c r="D6" s="50">
        <v>0</v>
      </c>
      <c r="E6" s="50">
        <v>0</v>
      </c>
      <c r="F6" s="50">
        <v>1</v>
      </c>
      <c r="G6" s="55">
        <f>G5/30</f>
        <v>-1.4356463716133333E-2</v>
      </c>
      <c r="H6" s="55">
        <v>0</v>
      </c>
      <c r="I6" s="102">
        <v>0</v>
      </c>
      <c r="K6" s="189" t="s">
        <v>57</v>
      </c>
      <c r="L6" s="187">
        <v>1.9340838580999999</v>
      </c>
      <c r="M6" s="74" t="s">
        <v>66</v>
      </c>
    </row>
    <row r="7" spans="2:14" x14ac:dyDescent="0.25">
      <c r="B7" s="94" t="s">
        <v>1</v>
      </c>
      <c r="C7" s="51">
        <v>0</v>
      </c>
      <c r="D7" s="50">
        <v>0</v>
      </c>
      <c r="E7" s="50">
        <v>0</v>
      </c>
      <c r="F7" s="50">
        <v>0</v>
      </c>
      <c r="G7" s="50">
        <v>1</v>
      </c>
      <c r="H7" s="55">
        <v>0</v>
      </c>
      <c r="I7" s="178">
        <v>-1.02</v>
      </c>
      <c r="K7" s="189" t="s">
        <v>62</v>
      </c>
      <c r="L7" s="187">
        <v>0.43069391148399999</v>
      </c>
      <c r="M7" s="74" t="s">
        <v>66</v>
      </c>
    </row>
    <row r="8" spans="2:14" x14ac:dyDescent="0.25">
      <c r="B8" s="94" t="s">
        <v>25</v>
      </c>
      <c r="C8" s="51">
        <v>0</v>
      </c>
      <c r="D8" s="50">
        <v>0</v>
      </c>
      <c r="E8" s="50">
        <v>0</v>
      </c>
      <c r="F8" s="50">
        <v>0</v>
      </c>
      <c r="G8" s="55">
        <v>0</v>
      </c>
      <c r="H8" s="50">
        <v>1</v>
      </c>
      <c r="I8" s="102">
        <v>-6.7180478527900003E-2</v>
      </c>
      <c r="K8" s="190" t="s">
        <v>63</v>
      </c>
      <c r="L8" s="187">
        <f>L7/30</f>
        <v>1.4356463716133333E-2</v>
      </c>
      <c r="M8" s="74" t="s">
        <v>67</v>
      </c>
    </row>
    <row r="9" spans="2:14" ht="15.75" thickBot="1" x14ac:dyDescent="0.3">
      <c r="B9" s="95" t="s">
        <v>2</v>
      </c>
      <c r="C9" s="179">
        <v>0</v>
      </c>
      <c r="D9" s="180">
        <v>0</v>
      </c>
      <c r="E9" s="180">
        <v>0</v>
      </c>
      <c r="F9" s="180">
        <v>0</v>
      </c>
      <c r="G9" s="180">
        <v>0</v>
      </c>
      <c r="H9" s="181">
        <v>0</v>
      </c>
      <c r="I9" s="182">
        <v>1</v>
      </c>
      <c r="K9" s="191" t="s">
        <v>58</v>
      </c>
      <c r="L9" s="188">
        <v>1.02</v>
      </c>
      <c r="M9" s="75" t="s">
        <v>59</v>
      </c>
    </row>
    <row r="11" spans="2:14" x14ac:dyDescent="0.25">
      <c r="M11" s="20"/>
      <c r="N11" s="20"/>
    </row>
    <row r="14" spans="2:14" x14ac:dyDescent="0.25">
      <c r="K14" s="15"/>
    </row>
    <row r="16" spans="2:14" x14ac:dyDescent="0.25">
      <c r="L16" s="16"/>
    </row>
    <row r="17" spans="1:16" x14ac:dyDescent="0.25">
      <c r="L17" s="16"/>
    </row>
    <row r="18" spans="1:16" x14ac:dyDescent="0.25">
      <c r="L18" s="16"/>
    </row>
    <row r="19" spans="1:16" x14ac:dyDescent="0.25">
      <c r="A19" s="18"/>
      <c r="B19" s="18"/>
      <c r="C19" s="18"/>
      <c r="D19" s="18"/>
      <c r="E19" s="18"/>
      <c r="F19" s="18"/>
      <c r="G19" s="18"/>
      <c r="H19" s="18"/>
      <c r="I19" s="20"/>
      <c r="J19" s="20"/>
      <c r="L19" s="16"/>
    </row>
    <row r="20" spans="1:16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L20" s="16"/>
    </row>
    <row r="21" spans="1:16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L21" s="16"/>
      <c r="P21" s="15"/>
    </row>
    <row r="22" spans="1:16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L22" s="16"/>
      <c r="P22" s="23"/>
    </row>
    <row r="23" spans="1:1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L23" s="16"/>
      <c r="P23" s="15"/>
    </row>
    <row r="24" spans="1:16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L24" s="16"/>
      <c r="P24" s="15"/>
    </row>
    <row r="25" spans="1:1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L25" s="16"/>
      <c r="P25" s="15"/>
    </row>
    <row r="26" spans="1:16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L26" s="16"/>
    </row>
    <row r="27" spans="1:16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6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</row>
  </sheetData>
  <mergeCells count="1">
    <mergeCell ref="K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30DD-33FD-49A4-B8A6-82F7E7E025A5}">
  <sheetPr>
    <tabColor theme="7" tint="0.59999389629810485"/>
  </sheetPr>
  <dimension ref="A1:AH74"/>
  <sheetViews>
    <sheetView zoomScale="85" zoomScaleNormal="85" workbookViewId="0">
      <selection activeCell="L50" sqref="L50:L51"/>
    </sheetView>
  </sheetViews>
  <sheetFormatPr defaultRowHeight="15" x14ac:dyDescent="0.25"/>
  <cols>
    <col min="1" max="1" width="9.140625" style="42"/>
    <col min="2" max="2" width="7.85546875" style="42" bestFit="1" customWidth="1"/>
    <col min="3" max="3" width="21" style="42" bestFit="1" customWidth="1"/>
    <col min="4" max="10" width="9.140625" style="42"/>
    <col min="11" max="11" width="11.5703125" style="42" bestFit="1" customWidth="1"/>
    <col min="12" max="12" width="14.42578125" style="42" bestFit="1" customWidth="1"/>
    <col min="13" max="13" width="3.7109375" style="42" bestFit="1" customWidth="1"/>
    <col min="14" max="14" width="9.140625" style="42"/>
    <col min="15" max="15" width="4.28515625" style="42" bestFit="1" customWidth="1"/>
    <col min="16" max="21" width="9.140625" style="42"/>
    <col min="22" max="22" width="4.28515625" style="42" bestFit="1" customWidth="1"/>
    <col min="23" max="16384" width="9.140625" style="42"/>
  </cols>
  <sheetData>
    <row r="1" spans="2:34" ht="15.75" thickBot="1" x14ac:dyDescent="0.3"/>
    <row r="2" spans="2:34" ht="15.75" customHeight="1" thickBot="1" x14ac:dyDescent="0.3">
      <c r="B2" s="301"/>
      <c r="C2" s="302"/>
      <c r="D2" s="280">
        <v>2005</v>
      </c>
      <c r="E2" s="281"/>
      <c r="F2" s="281">
        <v>2010</v>
      </c>
      <c r="G2" s="281"/>
      <c r="H2" s="281">
        <v>2019</v>
      </c>
      <c r="I2" s="282"/>
      <c r="K2" s="193" t="s">
        <v>36</v>
      </c>
      <c r="L2" s="335" t="s">
        <v>169</v>
      </c>
      <c r="M2" s="285"/>
      <c r="O2" s="135"/>
      <c r="P2" s="199" t="s">
        <v>36</v>
      </c>
      <c r="Q2" s="199">
        <v>2020</v>
      </c>
      <c r="R2" s="199">
        <v>2030</v>
      </c>
      <c r="S2" s="199">
        <v>2040</v>
      </c>
      <c r="T2" s="200">
        <v>2050</v>
      </c>
      <c r="V2" s="333"/>
      <c r="W2" s="334"/>
      <c r="X2" s="36">
        <v>2005</v>
      </c>
      <c r="Y2" s="37">
        <v>2010</v>
      </c>
      <c r="Z2" s="37">
        <v>2020</v>
      </c>
      <c r="AA2" s="37">
        <v>2030</v>
      </c>
      <c r="AB2" s="37">
        <v>2040</v>
      </c>
      <c r="AC2" s="37">
        <f>AB2+10</f>
        <v>2050</v>
      </c>
      <c r="AD2" s="37">
        <f t="shared" ref="AD2:AG2" si="0">AC2+10</f>
        <v>2060</v>
      </c>
      <c r="AE2" s="37">
        <f t="shared" si="0"/>
        <v>2070</v>
      </c>
      <c r="AF2" s="37">
        <f t="shared" si="0"/>
        <v>2080</v>
      </c>
      <c r="AG2" s="37">
        <f t="shared" si="0"/>
        <v>2090</v>
      </c>
      <c r="AH2" s="38">
        <f>AG2+10</f>
        <v>2100</v>
      </c>
    </row>
    <row r="3" spans="2:34" x14ac:dyDescent="0.25">
      <c r="B3" s="317" t="s">
        <v>68</v>
      </c>
      <c r="C3" s="116" t="s">
        <v>108</v>
      </c>
      <c r="D3" s="195">
        <v>5382</v>
      </c>
      <c r="E3" s="307"/>
      <c r="F3" s="148">
        <v>4689</v>
      </c>
      <c r="G3" s="307"/>
      <c r="H3" s="148">
        <v>3809</v>
      </c>
      <c r="I3" s="303"/>
      <c r="K3" s="62">
        <v>2005</v>
      </c>
      <c r="L3" s="63">
        <v>31394</v>
      </c>
      <c r="M3" s="336" t="s">
        <v>168</v>
      </c>
      <c r="O3" s="322" t="s">
        <v>177</v>
      </c>
      <c r="P3" s="332" t="s">
        <v>69</v>
      </c>
      <c r="Q3" s="28">
        <f>$L$18</f>
        <v>70059</v>
      </c>
      <c r="R3" s="56">
        <f>$L$28</f>
        <v>88192</v>
      </c>
      <c r="S3" s="56">
        <f>$L$38</f>
        <v>94276</v>
      </c>
      <c r="T3" s="202">
        <f>$L$48</f>
        <v>99097.287088277473</v>
      </c>
      <c r="V3" s="310" t="s">
        <v>96</v>
      </c>
      <c r="W3" s="57" t="s">
        <v>4</v>
      </c>
      <c r="X3" s="212">
        <f>E16</f>
        <v>0.35002718347244877</v>
      </c>
      <c r="Y3" s="213">
        <f>G16</f>
        <v>0.47646620696283126</v>
      </c>
      <c r="Z3" s="213">
        <f t="shared" ref="Z3:AH3" si="1">$I$16</f>
        <v>0.64930448971678756</v>
      </c>
      <c r="AA3" s="213">
        <f t="shared" si="1"/>
        <v>0.64930448971678756</v>
      </c>
      <c r="AB3" s="213">
        <f t="shared" si="1"/>
        <v>0.64930448971678756</v>
      </c>
      <c r="AC3" s="213">
        <f t="shared" si="1"/>
        <v>0.64930448971678756</v>
      </c>
      <c r="AD3" s="213">
        <f t="shared" si="1"/>
        <v>0.64930448971678756</v>
      </c>
      <c r="AE3" s="213">
        <f t="shared" si="1"/>
        <v>0.64930448971678756</v>
      </c>
      <c r="AF3" s="213">
        <f t="shared" si="1"/>
        <v>0.64930448971678756</v>
      </c>
      <c r="AG3" s="213">
        <f t="shared" si="1"/>
        <v>0.64930448971678756</v>
      </c>
      <c r="AH3" s="214">
        <f t="shared" si="1"/>
        <v>0.64930448971678756</v>
      </c>
    </row>
    <row r="4" spans="2:34" x14ac:dyDescent="0.25">
      <c r="B4" s="306"/>
      <c r="C4" s="208" t="s">
        <v>29</v>
      </c>
      <c r="D4" s="96">
        <v>2252</v>
      </c>
      <c r="E4" s="308"/>
      <c r="F4" s="50">
        <v>2277</v>
      </c>
      <c r="G4" s="308"/>
      <c r="H4" s="50">
        <v>1916</v>
      </c>
      <c r="I4" s="304"/>
      <c r="K4" s="29">
        <v>2006</v>
      </c>
      <c r="L4" s="17">
        <v>35430</v>
      </c>
      <c r="M4" s="337"/>
      <c r="O4" s="323"/>
      <c r="P4" s="320"/>
      <c r="Q4" s="206">
        <v>1</v>
      </c>
      <c r="R4" s="48">
        <v>1</v>
      </c>
      <c r="S4" s="48">
        <v>1</v>
      </c>
      <c r="T4" s="197">
        <v>1</v>
      </c>
      <c r="V4" s="311"/>
      <c r="W4" s="74" t="s">
        <v>13</v>
      </c>
      <c r="X4" s="206">
        <f>E8</f>
        <v>7.6465508970545909E-2</v>
      </c>
      <c r="Y4" s="48">
        <f>G8</f>
        <v>5.5380697244179621E-2</v>
      </c>
      <c r="Z4" s="48">
        <f t="shared" ref="Z4:AH4" si="2">$I$8</f>
        <v>1.7432185727902807E-2</v>
      </c>
      <c r="AA4" s="48">
        <f t="shared" si="2"/>
        <v>1.7432185727902807E-2</v>
      </c>
      <c r="AB4" s="48">
        <f t="shared" si="2"/>
        <v>1.7432185727902807E-2</v>
      </c>
      <c r="AC4" s="48">
        <f t="shared" si="2"/>
        <v>1.7432185727902807E-2</v>
      </c>
      <c r="AD4" s="48">
        <f t="shared" si="2"/>
        <v>1.7432185727902807E-2</v>
      </c>
      <c r="AE4" s="48">
        <f t="shared" si="2"/>
        <v>1.7432185727902807E-2</v>
      </c>
      <c r="AF4" s="48">
        <f t="shared" si="2"/>
        <v>1.7432185727902807E-2</v>
      </c>
      <c r="AG4" s="48">
        <f t="shared" si="2"/>
        <v>1.7432185727902807E-2</v>
      </c>
      <c r="AH4" s="197">
        <f t="shared" si="2"/>
        <v>1.7432185727902807E-2</v>
      </c>
    </row>
    <row r="5" spans="2:34" x14ac:dyDescent="0.25">
      <c r="B5" s="306"/>
      <c r="C5" s="208" t="s">
        <v>107</v>
      </c>
      <c r="D5" s="96">
        <v>4352</v>
      </c>
      <c r="E5" s="309"/>
      <c r="F5" s="50">
        <v>3800</v>
      </c>
      <c r="G5" s="309"/>
      <c r="H5" s="50">
        <v>3449</v>
      </c>
      <c r="I5" s="305"/>
      <c r="K5" s="29">
        <v>2007</v>
      </c>
      <c r="L5" s="17">
        <v>39559</v>
      </c>
      <c r="M5" s="337"/>
      <c r="O5" s="323"/>
      <c r="P5" s="320" t="s">
        <v>4</v>
      </c>
      <c r="Q5" s="29">
        <f>Q6*$Q$15</f>
        <v>45489.623245068418</v>
      </c>
      <c r="R5" s="17">
        <f>R3*R6</f>
        <v>57263.461557102928</v>
      </c>
      <c r="S5" s="17">
        <f t="shared" ref="S5:T5" si="3">S3*S6</f>
        <v>61213.830072539866</v>
      </c>
      <c r="T5" s="74">
        <f t="shared" si="3"/>
        <v>64344.313425172004</v>
      </c>
      <c r="V5" s="311"/>
      <c r="W5" s="74" t="s">
        <v>14</v>
      </c>
      <c r="X5" s="206">
        <f>E11</f>
        <v>5.606191435607151E-2</v>
      </c>
      <c r="Y5" s="48">
        <f>G11</f>
        <v>0.10730160255640182</v>
      </c>
      <c r="Z5" s="48">
        <f t="shared" ref="Z5:AH5" si="4">$I$11</f>
        <v>0.11788939690130378</v>
      </c>
      <c r="AA5" s="48">
        <f t="shared" si="4"/>
        <v>0.11788939690130378</v>
      </c>
      <c r="AB5" s="48">
        <f t="shared" si="4"/>
        <v>0.11788939690130378</v>
      </c>
      <c r="AC5" s="48">
        <f t="shared" si="4"/>
        <v>0.11788939690130378</v>
      </c>
      <c r="AD5" s="48">
        <f t="shared" si="4"/>
        <v>0.11788939690130378</v>
      </c>
      <c r="AE5" s="48">
        <f t="shared" si="4"/>
        <v>0.11788939690130378</v>
      </c>
      <c r="AF5" s="48">
        <f t="shared" si="4"/>
        <v>0.11788939690130378</v>
      </c>
      <c r="AG5" s="48">
        <f t="shared" si="4"/>
        <v>0.11788939690130378</v>
      </c>
      <c r="AH5" s="197">
        <f t="shared" si="4"/>
        <v>0.11788939690130378</v>
      </c>
    </row>
    <row r="6" spans="2:34" x14ac:dyDescent="0.25">
      <c r="B6" s="306"/>
      <c r="C6" s="208" t="s">
        <v>69</v>
      </c>
      <c r="D6" s="96">
        <f>SUM(D3:D5)</f>
        <v>11986</v>
      </c>
      <c r="E6" s="4">
        <f>D6/D$17</f>
        <v>0.38331894208321343</v>
      </c>
      <c r="F6" s="50">
        <f t="shared" ref="F6:H6" si="5">SUM(F3:F5)</f>
        <v>10766</v>
      </c>
      <c r="G6" s="4">
        <f>F6/F$17</f>
        <v>0.25866749957953916</v>
      </c>
      <c r="H6" s="50">
        <f t="shared" si="5"/>
        <v>9174</v>
      </c>
      <c r="I6" s="149">
        <f>H6/H$17</f>
        <v>0.14821396836680292</v>
      </c>
      <c r="K6" s="29">
        <v>2008</v>
      </c>
      <c r="L6" s="17">
        <v>41632</v>
      </c>
      <c r="M6" s="337"/>
      <c r="O6" s="323"/>
      <c r="P6" s="320"/>
      <c r="Q6" s="206">
        <f>$I$16</f>
        <v>0.64930448971678756</v>
      </c>
      <c r="R6" s="7">
        <f>Q6</f>
        <v>0.64930448971678756</v>
      </c>
      <c r="S6" s="7">
        <f t="shared" ref="S6:T6" si="6">R6</f>
        <v>0.64930448971678756</v>
      </c>
      <c r="T6" s="8">
        <f t="shared" si="6"/>
        <v>0.64930448971678756</v>
      </c>
      <c r="V6" s="311"/>
      <c r="W6" s="74" t="s">
        <v>15</v>
      </c>
      <c r="X6" s="206">
        <f>E6</f>
        <v>0.38331894208321343</v>
      </c>
      <c r="Y6" s="48">
        <f>G6</f>
        <v>0.25866749957953916</v>
      </c>
      <c r="Z6" s="48">
        <f t="shared" ref="Z6:AH6" si="7">$I$6</f>
        <v>0.14821396836680292</v>
      </c>
      <c r="AA6" s="48">
        <f t="shared" si="7"/>
        <v>0.14821396836680292</v>
      </c>
      <c r="AB6" s="48">
        <f t="shared" si="7"/>
        <v>0.14821396836680292</v>
      </c>
      <c r="AC6" s="48">
        <f t="shared" si="7"/>
        <v>0.14821396836680292</v>
      </c>
      <c r="AD6" s="48">
        <f t="shared" si="7"/>
        <v>0.14821396836680292</v>
      </c>
      <c r="AE6" s="48">
        <f t="shared" si="7"/>
        <v>0.14821396836680292</v>
      </c>
      <c r="AF6" s="48">
        <f t="shared" si="7"/>
        <v>0.14821396836680292</v>
      </c>
      <c r="AG6" s="48">
        <f t="shared" si="7"/>
        <v>0.14821396836680292</v>
      </c>
      <c r="AH6" s="197">
        <f t="shared" si="7"/>
        <v>0.14821396836680292</v>
      </c>
    </row>
    <row r="7" spans="2:34" ht="15.75" thickBot="1" x14ac:dyDescent="0.3">
      <c r="B7" s="306" t="s">
        <v>13</v>
      </c>
      <c r="C7" s="209" t="s">
        <v>109</v>
      </c>
      <c r="D7" s="96">
        <v>2391</v>
      </c>
      <c r="E7" s="4"/>
      <c r="F7" s="50">
        <v>2305</v>
      </c>
      <c r="G7" s="4"/>
      <c r="H7" s="50">
        <v>1079</v>
      </c>
      <c r="I7" s="149"/>
      <c r="K7" s="29">
        <v>2009</v>
      </c>
      <c r="L7" s="17">
        <v>39087</v>
      </c>
      <c r="M7" s="337"/>
      <c r="O7" s="323"/>
      <c r="P7" s="320" t="s">
        <v>13</v>
      </c>
      <c r="Q7" s="29">
        <f>Q8*$Q$15</f>
        <v>1221.2814999111426</v>
      </c>
      <c r="R7" s="17">
        <f>R$3*R8</f>
        <v>1537.3793237152042</v>
      </c>
      <c r="S7" s="17">
        <f t="shared" ref="S7" si="8">S$3*S8</f>
        <v>1643.4367416837649</v>
      </c>
      <c r="T7" s="74">
        <f>T$3*T8</f>
        <v>1727.4823136541577</v>
      </c>
      <c r="V7" s="312"/>
      <c r="W7" s="75" t="s">
        <v>16</v>
      </c>
      <c r="X7" s="207">
        <f>E13</f>
        <v>0.13412645111772042</v>
      </c>
      <c r="Y7" s="198">
        <f>G13</f>
        <v>0.10218399365704812</v>
      </c>
      <c r="Z7" s="198">
        <f t="shared" ref="Z7:AH7" si="9">$I$13</f>
        <v>6.7159959287202933E-2</v>
      </c>
      <c r="AA7" s="198">
        <f t="shared" si="9"/>
        <v>6.7159959287202933E-2</v>
      </c>
      <c r="AB7" s="198">
        <f t="shared" si="9"/>
        <v>6.7159959287202933E-2</v>
      </c>
      <c r="AC7" s="198">
        <f t="shared" si="9"/>
        <v>6.7159959287202933E-2</v>
      </c>
      <c r="AD7" s="198">
        <f t="shared" si="9"/>
        <v>6.7159959287202933E-2</v>
      </c>
      <c r="AE7" s="198">
        <f t="shared" si="9"/>
        <v>6.7159959287202933E-2</v>
      </c>
      <c r="AF7" s="198">
        <f t="shared" si="9"/>
        <v>6.7159959287202933E-2</v>
      </c>
      <c r="AG7" s="198">
        <f t="shared" si="9"/>
        <v>6.7159959287202933E-2</v>
      </c>
      <c r="AH7" s="215">
        <f t="shared" si="9"/>
        <v>6.7159959287202933E-2</v>
      </c>
    </row>
    <row r="8" spans="2:34" x14ac:dyDescent="0.25">
      <c r="B8" s="306"/>
      <c r="C8" s="209" t="s">
        <v>69</v>
      </c>
      <c r="D8" s="96">
        <f>SUM(D7)</f>
        <v>2391</v>
      </c>
      <c r="E8" s="4">
        <f>D8/D$17</f>
        <v>7.6465508970545909E-2</v>
      </c>
      <c r="F8" s="50">
        <f t="shared" ref="F8:H8" si="10">SUM(F7)</f>
        <v>2305</v>
      </c>
      <c r="G8" s="4">
        <f>F8/F$17</f>
        <v>5.5380697244179621E-2</v>
      </c>
      <c r="H8" s="50">
        <f t="shared" si="10"/>
        <v>1079</v>
      </c>
      <c r="I8" s="149">
        <f>H8/H$17</f>
        <v>1.7432185727902807E-2</v>
      </c>
      <c r="K8" s="29">
        <v>2010</v>
      </c>
      <c r="L8" s="17">
        <v>44708</v>
      </c>
      <c r="M8" s="337"/>
      <c r="O8" s="323"/>
      <c r="P8" s="320"/>
      <c r="Q8" s="206">
        <f>$I$8</f>
        <v>1.7432185727902807E-2</v>
      </c>
      <c r="R8" s="7">
        <f>Q8</f>
        <v>1.7432185727902807E-2</v>
      </c>
      <c r="S8" s="7">
        <f t="shared" ref="S8" si="11">R8</f>
        <v>1.7432185727902807E-2</v>
      </c>
      <c r="T8" s="8">
        <f t="shared" ref="T8" si="12">S8</f>
        <v>1.7432185727902807E-2</v>
      </c>
      <c r="V8" s="313" t="s">
        <v>110</v>
      </c>
      <c r="W8" s="173" t="s">
        <v>4</v>
      </c>
      <c r="X8" s="221">
        <f>X3</f>
        <v>0.35002718347244877</v>
      </c>
      <c r="Y8" s="222">
        <f t="shared" ref="Y8:Z8" si="13">Y3</f>
        <v>0.47646620696283126</v>
      </c>
      <c r="Z8" s="222">
        <f t="shared" si="13"/>
        <v>0.64930448971678756</v>
      </c>
      <c r="AA8" s="222">
        <f>R18</f>
        <v>0.61860625958214366</v>
      </c>
      <c r="AB8" s="222">
        <f>S18</f>
        <v>0.61095213251589398</v>
      </c>
      <c r="AC8" s="222">
        <f>T18</f>
        <v>0.60555408278483314</v>
      </c>
      <c r="AD8" s="222">
        <f t="shared" ref="AD8:AH15" si="14">AC8</f>
        <v>0.60555408278483314</v>
      </c>
      <c r="AE8" s="222">
        <f t="shared" si="14"/>
        <v>0.60555408278483314</v>
      </c>
      <c r="AF8" s="222">
        <f t="shared" si="14"/>
        <v>0.60555408278483314</v>
      </c>
      <c r="AG8" s="222">
        <f t="shared" si="14"/>
        <v>0.60555408278483314</v>
      </c>
      <c r="AH8" s="223">
        <f t="shared" si="14"/>
        <v>0.60555408278483314</v>
      </c>
    </row>
    <row r="9" spans="2:34" x14ac:dyDescent="0.25">
      <c r="B9" s="306" t="s">
        <v>14</v>
      </c>
      <c r="C9" s="209" t="s">
        <v>28</v>
      </c>
      <c r="D9" s="96">
        <v>0</v>
      </c>
      <c r="E9" s="315"/>
      <c r="F9" s="50">
        <v>2724</v>
      </c>
      <c r="G9" s="315"/>
      <c r="H9" s="50">
        <v>5654</v>
      </c>
      <c r="I9" s="325"/>
      <c r="K9" s="29">
        <v>2011</v>
      </c>
      <c r="L9" s="17">
        <v>49752</v>
      </c>
      <c r="M9" s="337"/>
      <c r="O9" s="323"/>
      <c r="P9" s="320" t="s">
        <v>14</v>
      </c>
      <c r="Q9" s="29">
        <f>Q10*$Q$15</f>
        <v>8259.2132575084415</v>
      </c>
      <c r="R9" s="17">
        <f>R$3*R10</f>
        <v>10396.901691519783</v>
      </c>
      <c r="S9" s="17">
        <f t="shared" ref="S9" si="15">S$3*S10</f>
        <v>11114.140782267315</v>
      </c>
      <c r="T9" s="74">
        <f>T$3*T10</f>
        <v>11682.519409392389</v>
      </c>
      <c r="V9" s="311"/>
      <c r="W9" s="74" t="s">
        <v>13</v>
      </c>
      <c r="X9" s="216">
        <f t="shared" ref="X9:Z24" si="16">X4</f>
        <v>7.6465508970545909E-2</v>
      </c>
      <c r="Y9" s="48">
        <f t="shared" si="16"/>
        <v>5.5380697244179621E-2</v>
      </c>
      <c r="Z9" s="48">
        <f t="shared" si="16"/>
        <v>1.7432185727902807E-2</v>
      </c>
      <c r="AA9" s="48">
        <f>R20</f>
        <v>1.3847985077004066E-2</v>
      </c>
      <c r="AB9" s="48">
        <f>S20</f>
        <v>1.2954320292663484E-2</v>
      </c>
      <c r="AC9" s="48">
        <f>T20</f>
        <v>1.2324065933542714E-2</v>
      </c>
      <c r="AD9" s="48">
        <f t="shared" si="14"/>
        <v>1.2324065933542714E-2</v>
      </c>
      <c r="AE9" s="48">
        <f t="shared" si="14"/>
        <v>1.2324065933542714E-2</v>
      </c>
      <c r="AF9" s="48">
        <f t="shared" si="14"/>
        <v>1.2324065933542714E-2</v>
      </c>
      <c r="AG9" s="48">
        <f t="shared" si="14"/>
        <v>1.2324065933542714E-2</v>
      </c>
      <c r="AH9" s="197">
        <f t="shared" si="14"/>
        <v>1.2324065933542714E-2</v>
      </c>
    </row>
    <row r="10" spans="2:34" x14ac:dyDescent="0.25">
      <c r="B10" s="306"/>
      <c r="C10" s="209" t="s">
        <v>27</v>
      </c>
      <c r="D10" s="96">
        <v>1753</v>
      </c>
      <c r="E10" s="316"/>
      <c r="F10" s="50">
        <v>1742</v>
      </c>
      <c r="G10" s="316"/>
      <c r="H10" s="50">
        <v>1643</v>
      </c>
      <c r="I10" s="326"/>
      <c r="K10" s="29">
        <v>2012</v>
      </c>
      <c r="L10" s="17">
        <v>51208</v>
      </c>
      <c r="M10" s="337"/>
      <c r="O10" s="323"/>
      <c r="P10" s="320"/>
      <c r="Q10" s="206">
        <f>$I$11</f>
        <v>0.11788939690130378</v>
      </c>
      <c r="R10" s="7">
        <f>Q10</f>
        <v>0.11788939690130378</v>
      </c>
      <c r="S10" s="7">
        <f t="shared" ref="S10:T10" si="17">R10</f>
        <v>0.11788939690130378</v>
      </c>
      <c r="T10" s="8">
        <f t="shared" si="17"/>
        <v>0.11788939690130378</v>
      </c>
      <c r="V10" s="311"/>
      <c r="W10" s="74" t="s">
        <v>14</v>
      </c>
      <c r="X10" s="216">
        <f t="shared" si="16"/>
        <v>5.606191435607151E-2</v>
      </c>
      <c r="Y10" s="48">
        <f t="shared" si="16"/>
        <v>0.10730160255640182</v>
      </c>
      <c r="Z10" s="48">
        <f t="shared" si="16"/>
        <v>0.11788939690130378</v>
      </c>
      <c r="AA10" s="48">
        <f>R22</f>
        <v>0.19645447724859896</v>
      </c>
      <c r="AB10" s="48">
        <f>S22</f>
        <v>0.21604346023917476</v>
      </c>
      <c r="AC10" s="48">
        <f>T22</f>
        <v>0.22985853065135725</v>
      </c>
      <c r="AD10" s="48">
        <f t="shared" si="14"/>
        <v>0.22985853065135725</v>
      </c>
      <c r="AE10" s="48">
        <f t="shared" si="14"/>
        <v>0.22985853065135725</v>
      </c>
      <c r="AF10" s="48">
        <f t="shared" si="14"/>
        <v>0.22985853065135725</v>
      </c>
      <c r="AG10" s="48">
        <f t="shared" si="14"/>
        <v>0.22985853065135725</v>
      </c>
      <c r="AH10" s="197">
        <f t="shared" si="14"/>
        <v>0.22985853065135725</v>
      </c>
    </row>
    <row r="11" spans="2:34" x14ac:dyDescent="0.25">
      <c r="B11" s="306"/>
      <c r="C11" s="209" t="s">
        <v>69</v>
      </c>
      <c r="D11" s="96">
        <f>SUM(D9:D10)</f>
        <v>1753</v>
      </c>
      <c r="E11" s="4">
        <f>D11/D$17</f>
        <v>5.606191435607151E-2</v>
      </c>
      <c r="F11" s="50">
        <f t="shared" ref="F11:H11" si="18">SUM(F9:F10)</f>
        <v>4466</v>
      </c>
      <c r="G11" s="4">
        <f>F11/F$17</f>
        <v>0.10730160255640182</v>
      </c>
      <c r="H11" s="50">
        <f t="shared" si="18"/>
        <v>7297</v>
      </c>
      <c r="I11" s="149">
        <f>H11/H$17</f>
        <v>0.11788939690130378</v>
      </c>
      <c r="K11" s="29">
        <v>2013</v>
      </c>
      <c r="L11" s="17">
        <v>53734</v>
      </c>
      <c r="M11" s="337"/>
      <c r="O11" s="323"/>
      <c r="P11" s="320" t="s">
        <v>68</v>
      </c>
      <c r="Q11" s="29">
        <f>Q12*$Q$15</f>
        <v>10383.722409809847</v>
      </c>
      <c r="R11" s="17">
        <f>R$3*R12</f>
        <v>13071.286298205083</v>
      </c>
      <c r="S11" s="17">
        <f t="shared" ref="S11:T11" si="19">S$3*S12</f>
        <v>13973.020081748713</v>
      </c>
      <c r="T11" s="74">
        <f t="shared" si="19"/>
        <v>14687.602173737945</v>
      </c>
      <c r="V11" s="311"/>
      <c r="W11" s="74" t="s">
        <v>15</v>
      </c>
      <c r="X11" s="216">
        <f t="shared" si="16"/>
        <v>0.38331894208321343</v>
      </c>
      <c r="Y11" s="48">
        <f t="shared" si="16"/>
        <v>0.25866749957953916</v>
      </c>
      <c r="Z11" s="48">
        <f t="shared" si="16"/>
        <v>0.14821396836680292</v>
      </c>
      <c r="AA11" s="48">
        <f>R24</f>
        <v>0.11773995838409206</v>
      </c>
      <c r="AB11" s="48">
        <f>S24</f>
        <v>0.11014173713150587</v>
      </c>
      <c r="AC11" s="48">
        <f>T24</f>
        <v>0.10478311480474595</v>
      </c>
      <c r="AD11" s="48">
        <f t="shared" si="14"/>
        <v>0.10478311480474595</v>
      </c>
      <c r="AE11" s="48">
        <f t="shared" si="14"/>
        <v>0.10478311480474595</v>
      </c>
      <c r="AF11" s="48">
        <f t="shared" si="14"/>
        <v>0.10478311480474595</v>
      </c>
      <c r="AG11" s="48">
        <f t="shared" si="14"/>
        <v>0.10478311480474595</v>
      </c>
      <c r="AH11" s="197">
        <f t="shared" si="14"/>
        <v>0.10478311480474595</v>
      </c>
    </row>
    <row r="12" spans="2:34" ht="15.75" thickBot="1" x14ac:dyDescent="0.3">
      <c r="B12" s="306" t="s">
        <v>16</v>
      </c>
      <c r="C12" s="209" t="s">
        <v>70</v>
      </c>
      <c r="D12" s="96">
        <v>4194</v>
      </c>
      <c r="E12" s="4"/>
      <c r="F12" s="50">
        <v>4253</v>
      </c>
      <c r="G12" s="4"/>
      <c r="H12" s="50">
        <v>4157</v>
      </c>
      <c r="I12" s="149"/>
      <c r="K12" s="29">
        <v>2014</v>
      </c>
      <c r="L12" s="17">
        <v>57187</v>
      </c>
      <c r="M12" s="337"/>
      <c r="O12" s="323"/>
      <c r="P12" s="320"/>
      <c r="Q12" s="206">
        <f>$I$6</f>
        <v>0.14821396836680292</v>
      </c>
      <c r="R12" s="7">
        <f>Q12</f>
        <v>0.14821396836680292</v>
      </c>
      <c r="S12" s="7">
        <f t="shared" ref="S12" si="20">R12</f>
        <v>0.14821396836680292</v>
      </c>
      <c r="T12" s="8">
        <f t="shared" ref="T12" si="21">S12</f>
        <v>0.14821396836680292</v>
      </c>
      <c r="V12" s="314"/>
      <c r="W12" s="79" t="s">
        <v>16</v>
      </c>
      <c r="X12" s="218">
        <f t="shared" si="16"/>
        <v>0.13412645111772042</v>
      </c>
      <c r="Y12" s="219">
        <f t="shared" si="16"/>
        <v>0.10218399365704812</v>
      </c>
      <c r="Z12" s="219">
        <f t="shared" si="16"/>
        <v>6.7159959287202933E-2</v>
      </c>
      <c r="AA12" s="219">
        <f>R26</f>
        <v>5.335131970816117E-2</v>
      </c>
      <c r="AB12" s="219">
        <f>S26</f>
        <v>4.9908349820761914E-2</v>
      </c>
      <c r="AC12" s="219">
        <f>T26</f>
        <v>4.7480205825520906E-2</v>
      </c>
      <c r="AD12" s="219">
        <f t="shared" si="14"/>
        <v>4.7480205825520906E-2</v>
      </c>
      <c r="AE12" s="219">
        <f t="shared" si="14"/>
        <v>4.7480205825520906E-2</v>
      </c>
      <c r="AF12" s="219">
        <f t="shared" si="14"/>
        <v>4.7480205825520906E-2</v>
      </c>
      <c r="AG12" s="219">
        <f t="shared" si="14"/>
        <v>4.7480205825520906E-2</v>
      </c>
      <c r="AH12" s="220">
        <f t="shared" si="14"/>
        <v>4.7480205825520906E-2</v>
      </c>
    </row>
    <row r="13" spans="2:34" x14ac:dyDescent="0.25">
      <c r="B13" s="306"/>
      <c r="C13" s="209" t="s">
        <v>69</v>
      </c>
      <c r="D13" s="96">
        <f>SUM(D12)</f>
        <v>4194</v>
      </c>
      <c r="E13" s="4">
        <f>D13/D$17</f>
        <v>0.13412645111772042</v>
      </c>
      <c r="F13" s="50">
        <f t="shared" ref="F13:H13" si="22">SUM(F12)</f>
        <v>4253</v>
      </c>
      <c r="G13" s="4">
        <f>F13/F$17</f>
        <v>0.10218399365704812</v>
      </c>
      <c r="H13" s="50">
        <f t="shared" si="22"/>
        <v>4157</v>
      </c>
      <c r="I13" s="194">
        <f>H13/H$17</f>
        <v>6.7159959287202933E-2</v>
      </c>
      <c r="K13" s="29">
        <v>2015</v>
      </c>
      <c r="L13" s="17">
        <v>58872</v>
      </c>
      <c r="M13" s="337"/>
      <c r="O13" s="323"/>
      <c r="P13" s="320" t="s">
        <v>16</v>
      </c>
      <c r="Q13" s="29">
        <f>Q14*$Q$15</f>
        <v>4705.15958770215</v>
      </c>
      <c r="R13" s="17">
        <f>R$3*R14</f>
        <v>5922.9711294570006</v>
      </c>
      <c r="S13" s="17">
        <f t="shared" ref="S13" si="23">S$3*S14</f>
        <v>6331.5723217603436</v>
      </c>
      <c r="T13" s="74">
        <f>T$3*T14</f>
        <v>6655.3697663209759</v>
      </c>
      <c r="V13" s="310" t="s">
        <v>111</v>
      </c>
      <c r="W13" s="57" t="s">
        <v>4</v>
      </c>
      <c r="X13" s="212">
        <f t="shared" si="16"/>
        <v>0.35002718347244877</v>
      </c>
      <c r="Y13" s="213">
        <f t="shared" si="16"/>
        <v>0.47646620696283126</v>
      </c>
      <c r="Z13" s="213">
        <f t="shared" si="16"/>
        <v>0.64930448971678756</v>
      </c>
      <c r="AA13" s="213">
        <f>R30</f>
        <v>0.51580215036588828</v>
      </c>
      <c r="AB13" s="213">
        <f t="shared" ref="AB13:AC13" si="24">S30</f>
        <v>0.48251541479346194</v>
      </c>
      <c r="AC13" s="213">
        <f t="shared" si="24"/>
        <v>0.45904004621786992</v>
      </c>
      <c r="AD13" s="213">
        <f t="shared" si="14"/>
        <v>0.45904004621786992</v>
      </c>
      <c r="AE13" s="213">
        <f t="shared" si="14"/>
        <v>0.45904004621786992</v>
      </c>
      <c r="AF13" s="213">
        <f t="shared" si="14"/>
        <v>0.45904004621786992</v>
      </c>
      <c r="AG13" s="213">
        <f t="shared" si="14"/>
        <v>0.45904004621786992</v>
      </c>
      <c r="AH13" s="214">
        <f t="shared" si="14"/>
        <v>0.45904004621786992</v>
      </c>
    </row>
    <row r="14" spans="2:34" ht="15.75" thickBot="1" x14ac:dyDescent="0.3">
      <c r="B14" s="306" t="s">
        <v>4</v>
      </c>
      <c r="C14" s="209" t="s">
        <v>71</v>
      </c>
      <c r="D14" s="96">
        <v>3139</v>
      </c>
      <c r="E14" s="315"/>
      <c r="F14" s="50">
        <v>2500</v>
      </c>
      <c r="G14" s="315"/>
      <c r="H14" s="50">
        <v>4395</v>
      </c>
      <c r="I14" s="325"/>
      <c r="K14" s="29">
        <v>2016</v>
      </c>
      <c r="L14" s="17">
        <v>59709</v>
      </c>
      <c r="M14" s="337"/>
      <c r="O14" s="324"/>
      <c r="P14" s="321"/>
      <c r="Q14" s="207">
        <f>$I$13</f>
        <v>6.7159959287202933E-2</v>
      </c>
      <c r="R14" s="11">
        <f>Q14</f>
        <v>6.7159959287202933E-2</v>
      </c>
      <c r="S14" s="11">
        <f t="shared" ref="S14" si="25">R14</f>
        <v>6.7159959287202933E-2</v>
      </c>
      <c r="T14" s="12">
        <f t="shared" ref="T14" si="26">S14</f>
        <v>6.7159959287202933E-2</v>
      </c>
      <c r="V14" s="311"/>
      <c r="W14" s="74" t="s">
        <v>13</v>
      </c>
      <c r="X14" s="206">
        <f t="shared" si="16"/>
        <v>7.6465508970545909E-2</v>
      </c>
      <c r="Y14" s="48">
        <f t="shared" si="16"/>
        <v>5.5380697244179621E-2</v>
      </c>
      <c r="Z14" s="48">
        <f t="shared" si="16"/>
        <v>1.7432185727902807E-2</v>
      </c>
      <c r="AA14" s="48">
        <f>R32</f>
        <v>1.3847985077004066E-2</v>
      </c>
      <c r="AB14" s="48">
        <f t="shared" ref="AB14:AC14" si="27">S32</f>
        <v>1.2954320292663484E-2</v>
      </c>
      <c r="AC14" s="48">
        <f t="shared" si="27"/>
        <v>1.2324065933542714E-2</v>
      </c>
      <c r="AD14" s="48">
        <f t="shared" si="14"/>
        <v>1.2324065933542714E-2</v>
      </c>
      <c r="AE14" s="48">
        <f t="shared" si="14"/>
        <v>1.2324065933542714E-2</v>
      </c>
      <c r="AF14" s="48">
        <f t="shared" si="14"/>
        <v>1.2324065933542714E-2</v>
      </c>
      <c r="AG14" s="48">
        <f t="shared" si="14"/>
        <v>1.2324065933542714E-2</v>
      </c>
      <c r="AH14" s="197">
        <f t="shared" si="14"/>
        <v>1.2324065933542714E-2</v>
      </c>
    </row>
    <row r="15" spans="2:34" ht="15" customHeight="1" x14ac:dyDescent="0.25">
      <c r="B15" s="306"/>
      <c r="C15" s="209" t="s">
        <v>72</v>
      </c>
      <c r="D15" s="96">
        <v>7806</v>
      </c>
      <c r="E15" s="316"/>
      <c r="F15" s="50">
        <v>17331</v>
      </c>
      <c r="G15" s="316"/>
      <c r="H15" s="50">
        <v>35795</v>
      </c>
      <c r="I15" s="326"/>
      <c r="K15" s="29">
        <v>2017</v>
      </c>
      <c r="L15" s="17">
        <v>65731</v>
      </c>
      <c r="M15" s="337"/>
      <c r="O15" s="322" t="s">
        <v>115</v>
      </c>
      <c r="P15" s="332" t="s">
        <v>69</v>
      </c>
      <c r="Q15" s="28">
        <f>$L$18</f>
        <v>70059</v>
      </c>
      <c r="R15" s="56">
        <f>$L$28</f>
        <v>88192</v>
      </c>
      <c r="S15" s="56">
        <f>$L$38</f>
        <v>94276</v>
      </c>
      <c r="T15" s="202">
        <f>$L$48</f>
        <v>99097.287088277473</v>
      </c>
      <c r="V15" s="311"/>
      <c r="W15" s="74" t="s">
        <v>14</v>
      </c>
      <c r="X15" s="206">
        <f t="shared" si="16"/>
        <v>5.606191435607151E-2</v>
      </c>
      <c r="Y15" s="48">
        <f t="shared" si="16"/>
        <v>0.10730160255640182</v>
      </c>
      <c r="Z15" s="48">
        <f t="shared" si="16"/>
        <v>0.11788939690130378</v>
      </c>
      <c r="AA15" s="48">
        <f>R34</f>
        <v>0.29925858646485443</v>
      </c>
      <c r="AB15" s="48">
        <f t="shared" ref="AB15:AC15" si="28">S34</f>
        <v>0.34448017796160679</v>
      </c>
      <c r="AC15" s="48">
        <f t="shared" si="28"/>
        <v>0.37637256721832046</v>
      </c>
      <c r="AD15" s="48">
        <f>AC15</f>
        <v>0.37637256721832046</v>
      </c>
      <c r="AE15" s="48">
        <f t="shared" si="14"/>
        <v>0.37637256721832046</v>
      </c>
      <c r="AF15" s="48">
        <f t="shared" si="14"/>
        <v>0.37637256721832046</v>
      </c>
      <c r="AG15" s="48">
        <f t="shared" si="14"/>
        <v>0.37637256721832046</v>
      </c>
      <c r="AH15" s="197">
        <f t="shared" si="14"/>
        <v>0.37637256721832046</v>
      </c>
    </row>
    <row r="16" spans="2:34" x14ac:dyDescent="0.25">
      <c r="B16" s="306"/>
      <c r="C16" s="209" t="s">
        <v>69</v>
      </c>
      <c r="D16" s="96">
        <f>SUM(D14:D15)</f>
        <v>10945</v>
      </c>
      <c r="E16" s="4">
        <f>D16/D$17</f>
        <v>0.35002718347244877</v>
      </c>
      <c r="F16" s="50">
        <f t="shared" ref="F16:H16" si="29">SUM(F14:F15)</f>
        <v>19831</v>
      </c>
      <c r="G16" s="4">
        <f>F16/F$17</f>
        <v>0.47646620696283126</v>
      </c>
      <c r="H16" s="50">
        <f t="shared" si="29"/>
        <v>40190</v>
      </c>
      <c r="I16" s="149">
        <f>H16/H$17</f>
        <v>0.64930448971678756</v>
      </c>
      <c r="K16" s="29">
        <v>2018</v>
      </c>
      <c r="L16" s="17">
        <v>64557</v>
      </c>
      <c r="M16" s="337"/>
      <c r="O16" s="323"/>
      <c r="P16" s="320"/>
      <c r="Q16" s="206">
        <v>1</v>
      </c>
      <c r="R16" s="48">
        <v>1</v>
      </c>
      <c r="S16" s="48">
        <v>1</v>
      </c>
      <c r="T16" s="197">
        <v>1</v>
      </c>
      <c r="V16" s="311"/>
      <c r="W16" s="74" t="s">
        <v>15</v>
      </c>
      <c r="X16" s="206">
        <f t="shared" si="16"/>
        <v>0.38331894208321343</v>
      </c>
      <c r="Y16" s="48">
        <f t="shared" si="16"/>
        <v>0.25866749957953916</v>
      </c>
      <c r="Z16" s="48">
        <f t="shared" si="16"/>
        <v>0.14821396836680292</v>
      </c>
      <c r="AA16" s="48">
        <f>R36</f>
        <v>0.11773995838409206</v>
      </c>
      <c r="AB16" s="48">
        <f t="shared" ref="AB16:AC16" si="30">S36</f>
        <v>0.11014173713150587</v>
      </c>
      <c r="AC16" s="48">
        <f t="shared" si="30"/>
        <v>0.10478311480474595</v>
      </c>
      <c r="AD16" s="48">
        <f t="shared" ref="AD16:AH31" si="31">AC16</f>
        <v>0.10478311480474595</v>
      </c>
      <c r="AE16" s="48">
        <f t="shared" si="31"/>
        <v>0.10478311480474595</v>
      </c>
      <c r="AF16" s="48">
        <f t="shared" si="31"/>
        <v>0.10478311480474595</v>
      </c>
      <c r="AG16" s="48">
        <f t="shared" si="31"/>
        <v>0.10478311480474595</v>
      </c>
      <c r="AH16" s="197">
        <f t="shared" si="31"/>
        <v>0.10478311480474595</v>
      </c>
    </row>
    <row r="17" spans="2:34" ht="15" customHeight="1" thickBot="1" x14ac:dyDescent="0.3">
      <c r="B17" s="210" t="s">
        <v>73</v>
      </c>
      <c r="C17" s="211" t="s">
        <v>69</v>
      </c>
      <c r="D17" s="98">
        <f>D16+D13+D11+D8+D6</f>
        <v>31269</v>
      </c>
      <c r="E17" s="151">
        <f>SUM(E6:E16)</f>
        <v>1</v>
      </c>
      <c r="F17" s="180">
        <f t="shared" ref="F17" si="32">F16+F13+F11+F8+F6</f>
        <v>41621</v>
      </c>
      <c r="G17" s="151">
        <f>SUM(G6:G16)</f>
        <v>1</v>
      </c>
      <c r="H17" s="180">
        <f>H16+H13+H11+H8+H6</f>
        <v>61897</v>
      </c>
      <c r="I17" s="152">
        <f>SUM(I6:I16)</f>
        <v>1</v>
      </c>
      <c r="K17" s="29">
        <v>2019</v>
      </c>
      <c r="L17" s="17">
        <v>67347</v>
      </c>
      <c r="M17" s="337"/>
      <c r="O17" s="323"/>
      <c r="P17" s="320" t="s">
        <v>4</v>
      </c>
      <c r="Q17" s="29">
        <f>Q18*$Q$15</f>
        <v>45489.623245068418</v>
      </c>
      <c r="R17" s="17">
        <f>Q17+(R15-Q15)*0.5</f>
        <v>54556.123245068418</v>
      </c>
      <c r="S17" s="17">
        <f>R17+(S15-R15)*0.5</f>
        <v>57598.123245068418</v>
      </c>
      <c r="T17" s="74">
        <f t="shared" ref="T17" si="33">S17+(T15-S15)*0.5</f>
        <v>60008.766789207155</v>
      </c>
      <c r="V17" s="312"/>
      <c r="W17" s="75" t="s">
        <v>16</v>
      </c>
      <c r="X17" s="207">
        <f t="shared" si="16"/>
        <v>0.13412645111772042</v>
      </c>
      <c r="Y17" s="198">
        <f t="shared" si="16"/>
        <v>0.10218399365704812</v>
      </c>
      <c r="Z17" s="198">
        <f t="shared" si="16"/>
        <v>6.7159959287202933E-2</v>
      </c>
      <c r="AA17" s="198">
        <f>R38</f>
        <v>5.335131970816117E-2</v>
      </c>
      <c r="AB17" s="198">
        <f t="shared" ref="AB17:AC17" si="34">S38</f>
        <v>4.9908349820761914E-2</v>
      </c>
      <c r="AC17" s="198">
        <f t="shared" si="34"/>
        <v>4.7480205825520906E-2</v>
      </c>
      <c r="AD17" s="198">
        <f t="shared" si="31"/>
        <v>4.7480205825520906E-2</v>
      </c>
      <c r="AE17" s="198">
        <f t="shared" si="31"/>
        <v>4.7480205825520906E-2</v>
      </c>
      <c r="AF17" s="198">
        <f t="shared" si="31"/>
        <v>4.7480205825520906E-2</v>
      </c>
      <c r="AG17" s="198">
        <f t="shared" si="31"/>
        <v>4.7480205825520906E-2</v>
      </c>
      <c r="AH17" s="215">
        <f t="shared" si="31"/>
        <v>4.7480205825520906E-2</v>
      </c>
    </row>
    <row r="18" spans="2:34" x14ac:dyDescent="0.25">
      <c r="K18" s="29">
        <v>2020</v>
      </c>
      <c r="L18" s="17">
        <v>70059</v>
      </c>
      <c r="M18" s="337"/>
      <c r="O18" s="323"/>
      <c r="P18" s="320"/>
      <c r="Q18" s="206">
        <f>$I$16</f>
        <v>0.64930448971678756</v>
      </c>
      <c r="R18" s="7">
        <f>R17/R$15</f>
        <v>0.61860625958214366</v>
      </c>
      <c r="S18" s="7">
        <f>S17/S$15</f>
        <v>0.61095213251589398</v>
      </c>
      <c r="T18" s="8">
        <f>T17/T$15</f>
        <v>0.60555408278483314</v>
      </c>
      <c r="V18" s="310" t="s">
        <v>112</v>
      </c>
      <c r="W18" s="57" t="s">
        <v>4</v>
      </c>
      <c r="X18" s="221">
        <f t="shared" si="16"/>
        <v>0.35002718347244877</v>
      </c>
      <c r="Y18" s="222">
        <f t="shared" si="16"/>
        <v>0.47646620696283126</v>
      </c>
      <c r="Z18" s="222">
        <f t="shared" si="16"/>
        <v>0.64930448971678756</v>
      </c>
      <c r="AA18" s="222">
        <f>R42</f>
        <v>0.72141036879839915</v>
      </c>
      <c r="AB18" s="222">
        <f>S42</f>
        <v>0.73938885023832601</v>
      </c>
      <c r="AC18" s="222">
        <f>T42</f>
        <v>0.7520681193517964</v>
      </c>
      <c r="AD18" s="222">
        <f t="shared" si="31"/>
        <v>0.7520681193517964</v>
      </c>
      <c r="AE18" s="222">
        <f t="shared" si="31"/>
        <v>0.7520681193517964</v>
      </c>
      <c r="AF18" s="222">
        <f t="shared" si="31"/>
        <v>0.7520681193517964</v>
      </c>
      <c r="AG18" s="222">
        <f t="shared" si="31"/>
        <v>0.7520681193517964</v>
      </c>
      <c r="AH18" s="223">
        <f t="shared" si="31"/>
        <v>0.7520681193517964</v>
      </c>
    </row>
    <row r="19" spans="2:34" ht="15" customHeight="1" x14ac:dyDescent="0.25">
      <c r="K19" s="29">
        <v>2021</v>
      </c>
      <c r="L19" s="17">
        <v>73294</v>
      </c>
      <c r="M19" s="337"/>
      <c r="O19" s="323"/>
      <c r="P19" s="320" t="s">
        <v>13</v>
      </c>
      <c r="Q19" s="29">
        <f>Q20*$Q$15</f>
        <v>1221.2814999111426</v>
      </c>
      <c r="R19" s="17">
        <f>Q19</f>
        <v>1221.2814999111426</v>
      </c>
      <c r="S19" s="17">
        <f t="shared" ref="S19:T19" si="35">R19</f>
        <v>1221.2814999111426</v>
      </c>
      <c r="T19" s="74">
        <f t="shared" si="35"/>
        <v>1221.2814999111426</v>
      </c>
      <c r="V19" s="311"/>
      <c r="W19" s="74" t="s">
        <v>13</v>
      </c>
      <c r="X19" s="216">
        <f t="shared" si="16"/>
        <v>7.6465508970545909E-2</v>
      </c>
      <c r="Y19" s="48">
        <f t="shared" si="16"/>
        <v>5.5380697244179621E-2</v>
      </c>
      <c r="Z19" s="48">
        <f t="shared" si="16"/>
        <v>1.7432185727902807E-2</v>
      </c>
      <c r="AA19" s="48">
        <f>R44</f>
        <v>1.3847985077004066E-2</v>
      </c>
      <c r="AB19" s="48">
        <f>S44</f>
        <v>1.2954320292663484E-2</v>
      </c>
      <c r="AC19" s="48">
        <f>T44</f>
        <v>1.2324065933542714E-2</v>
      </c>
      <c r="AD19" s="48">
        <f t="shared" si="31"/>
        <v>1.2324065933542714E-2</v>
      </c>
      <c r="AE19" s="48">
        <f t="shared" si="31"/>
        <v>1.2324065933542714E-2</v>
      </c>
      <c r="AF19" s="48">
        <f t="shared" si="31"/>
        <v>1.2324065933542714E-2</v>
      </c>
      <c r="AG19" s="48">
        <f t="shared" si="31"/>
        <v>1.2324065933542714E-2</v>
      </c>
      <c r="AH19" s="197">
        <f t="shared" si="31"/>
        <v>1.2324065933542714E-2</v>
      </c>
    </row>
    <row r="20" spans="2:34" x14ac:dyDescent="0.25">
      <c r="K20" s="29">
        <v>2022</v>
      </c>
      <c r="L20" s="17">
        <v>74161</v>
      </c>
      <c r="M20" s="337"/>
      <c r="O20" s="323"/>
      <c r="P20" s="320"/>
      <c r="Q20" s="206">
        <f>$I$8</f>
        <v>1.7432185727902807E-2</v>
      </c>
      <c r="R20" s="7">
        <f>R19/R$15</f>
        <v>1.3847985077004066E-2</v>
      </c>
      <c r="S20" s="7">
        <f>S19/S$15</f>
        <v>1.2954320292663484E-2</v>
      </c>
      <c r="T20" s="8">
        <f>T19/T$15</f>
        <v>1.2324065933542714E-2</v>
      </c>
      <c r="V20" s="311"/>
      <c r="W20" s="74" t="s">
        <v>14</v>
      </c>
      <c r="X20" s="216">
        <f t="shared" si="16"/>
        <v>5.606191435607151E-2</v>
      </c>
      <c r="Y20" s="48">
        <f t="shared" si="16"/>
        <v>0.10730160255640182</v>
      </c>
      <c r="Z20" s="48">
        <f t="shared" si="16"/>
        <v>0.11788939690130378</v>
      </c>
      <c r="AA20" s="48">
        <f>R46</f>
        <v>9.3650368032343542E-2</v>
      </c>
      <c r="AB20" s="48">
        <f>S46</f>
        <v>8.7606742516742775E-2</v>
      </c>
      <c r="AC20" s="48">
        <f>T46</f>
        <v>8.3344494084394052E-2</v>
      </c>
      <c r="AD20" s="48">
        <f t="shared" si="31"/>
        <v>8.3344494084394052E-2</v>
      </c>
      <c r="AE20" s="48">
        <f t="shared" si="31"/>
        <v>8.3344494084394052E-2</v>
      </c>
      <c r="AF20" s="48">
        <f t="shared" si="31"/>
        <v>8.3344494084394052E-2</v>
      </c>
      <c r="AG20" s="48">
        <f t="shared" si="31"/>
        <v>8.3344494084394052E-2</v>
      </c>
      <c r="AH20" s="197">
        <f t="shared" si="31"/>
        <v>8.3344494084394052E-2</v>
      </c>
    </row>
    <row r="21" spans="2:34" x14ac:dyDescent="0.25">
      <c r="K21" s="29">
        <v>2023</v>
      </c>
      <c r="L21" s="17">
        <v>75861</v>
      </c>
      <c r="M21" s="337"/>
      <c r="O21" s="323"/>
      <c r="P21" s="320" t="s">
        <v>14</v>
      </c>
      <c r="Q21" s="29">
        <f>Q22*$Q$15</f>
        <v>8259.2132575084415</v>
      </c>
      <c r="R21" s="17">
        <f>Q21+(R15-Q15)*0.5</f>
        <v>17325.71325750844</v>
      </c>
      <c r="S21" s="17">
        <f>R21+(S15-R15)*0.5</f>
        <v>20367.71325750844</v>
      </c>
      <c r="T21" s="74">
        <f t="shared" ref="T21" si="36">S21+(T15-S15)*0.5</f>
        <v>22778.356801647176</v>
      </c>
      <c r="V21" s="311"/>
      <c r="W21" s="74" t="s">
        <v>15</v>
      </c>
      <c r="X21" s="216">
        <f t="shared" si="16"/>
        <v>0.38331894208321343</v>
      </c>
      <c r="Y21" s="48">
        <f t="shared" si="16"/>
        <v>0.25866749957953916</v>
      </c>
      <c r="Z21" s="48">
        <f t="shared" si="16"/>
        <v>0.14821396836680292</v>
      </c>
      <c r="AA21" s="48">
        <f>R48</f>
        <v>0.11773995838409206</v>
      </c>
      <c r="AB21" s="48">
        <f>S48</f>
        <v>0.11014173713150587</v>
      </c>
      <c r="AC21" s="48">
        <f>T48</f>
        <v>0.10478311480474595</v>
      </c>
      <c r="AD21" s="48">
        <f t="shared" si="31"/>
        <v>0.10478311480474595</v>
      </c>
      <c r="AE21" s="48">
        <f t="shared" si="31"/>
        <v>0.10478311480474595</v>
      </c>
      <c r="AF21" s="48">
        <f t="shared" si="31"/>
        <v>0.10478311480474595</v>
      </c>
      <c r="AG21" s="48">
        <f t="shared" si="31"/>
        <v>0.10478311480474595</v>
      </c>
      <c r="AH21" s="197">
        <f t="shared" si="31"/>
        <v>0.10478311480474595</v>
      </c>
    </row>
    <row r="22" spans="2:34" ht="15.75" thickBot="1" x14ac:dyDescent="0.3">
      <c r="K22" s="29">
        <v>2024</v>
      </c>
      <c r="L22" s="17">
        <v>77784</v>
      </c>
      <c r="M22" s="337"/>
      <c r="O22" s="323"/>
      <c r="P22" s="320"/>
      <c r="Q22" s="206">
        <f>$I$11</f>
        <v>0.11788939690130378</v>
      </c>
      <c r="R22" s="7">
        <f>R21/R$15</f>
        <v>0.19645447724859896</v>
      </c>
      <c r="S22" s="7">
        <f>S21/S$15</f>
        <v>0.21604346023917476</v>
      </c>
      <c r="T22" s="8">
        <f>T21/T$15</f>
        <v>0.22985853065135725</v>
      </c>
      <c r="V22" s="312"/>
      <c r="W22" s="75" t="s">
        <v>16</v>
      </c>
      <c r="X22" s="218">
        <f t="shared" si="16"/>
        <v>0.13412645111772042</v>
      </c>
      <c r="Y22" s="219">
        <f t="shared" si="16"/>
        <v>0.10218399365704812</v>
      </c>
      <c r="Z22" s="219">
        <f t="shared" si="16"/>
        <v>6.7159959287202933E-2</v>
      </c>
      <c r="AA22" s="219">
        <f>R50</f>
        <v>5.335131970816117E-2</v>
      </c>
      <c r="AB22" s="219">
        <f>S50</f>
        <v>4.9908349820761914E-2</v>
      </c>
      <c r="AC22" s="219">
        <f>T50</f>
        <v>4.7480205825520906E-2</v>
      </c>
      <c r="AD22" s="219">
        <f t="shared" si="31"/>
        <v>4.7480205825520906E-2</v>
      </c>
      <c r="AE22" s="219">
        <f t="shared" si="31"/>
        <v>4.7480205825520906E-2</v>
      </c>
      <c r="AF22" s="219">
        <f t="shared" si="31"/>
        <v>4.7480205825520906E-2</v>
      </c>
      <c r="AG22" s="219">
        <f t="shared" si="31"/>
        <v>4.7480205825520906E-2</v>
      </c>
      <c r="AH22" s="220">
        <f t="shared" si="31"/>
        <v>4.7480205825520906E-2</v>
      </c>
    </row>
    <row r="23" spans="2:34" x14ac:dyDescent="0.25">
      <c r="K23" s="29">
        <v>2025</v>
      </c>
      <c r="L23" s="17">
        <v>79923</v>
      </c>
      <c r="M23" s="337"/>
      <c r="O23" s="323"/>
      <c r="P23" s="320" t="s">
        <v>68</v>
      </c>
      <c r="Q23" s="29">
        <f>Q24*$Q$15</f>
        <v>10383.722409809847</v>
      </c>
      <c r="R23" s="17">
        <f>Q23</f>
        <v>10383.722409809847</v>
      </c>
      <c r="S23" s="17">
        <f t="shared" ref="S23:T23" si="37">R23</f>
        <v>10383.722409809847</v>
      </c>
      <c r="T23" s="74">
        <f t="shared" si="37"/>
        <v>10383.722409809847</v>
      </c>
      <c r="V23" s="310" t="s">
        <v>113</v>
      </c>
      <c r="W23" s="57" t="s">
        <v>4</v>
      </c>
      <c r="X23" s="212">
        <f t="shared" si="16"/>
        <v>0.35002718347244877</v>
      </c>
      <c r="Y23" s="213">
        <f t="shared" si="16"/>
        <v>0.47646620696283126</v>
      </c>
      <c r="Z23" s="213">
        <f t="shared" si="16"/>
        <v>0.64930448971678756</v>
      </c>
      <c r="AA23" s="213">
        <f>R54</f>
        <v>0.51580215036588828</v>
      </c>
      <c r="AB23" s="213">
        <f>S54</f>
        <v>0.48251541479346194</v>
      </c>
      <c r="AC23" s="213">
        <f>T54</f>
        <v>0.45904004621786992</v>
      </c>
      <c r="AD23" s="213">
        <f t="shared" si="31"/>
        <v>0.45904004621786992</v>
      </c>
      <c r="AE23" s="213">
        <f t="shared" si="31"/>
        <v>0.45904004621786992</v>
      </c>
      <c r="AF23" s="213">
        <f t="shared" si="31"/>
        <v>0.45904004621786992</v>
      </c>
      <c r="AG23" s="213">
        <f t="shared" si="31"/>
        <v>0.45904004621786992</v>
      </c>
      <c r="AH23" s="214">
        <f t="shared" si="31"/>
        <v>0.45904004621786992</v>
      </c>
    </row>
    <row r="24" spans="2:34" x14ac:dyDescent="0.25">
      <c r="K24" s="29">
        <v>2026</v>
      </c>
      <c r="L24" s="17">
        <v>81588</v>
      </c>
      <c r="M24" s="337"/>
      <c r="O24" s="323"/>
      <c r="P24" s="320"/>
      <c r="Q24" s="206">
        <f>$I$6</f>
        <v>0.14821396836680292</v>
      </c>
      <c r="R24" s="7">
        <f>R23/R$15</f>
        <v>0.11773995838409206</v>
      </c>
      <c r="S24" s="7">
        <f>S23/S$15</f>
        <v>0.11014173713150587</v>
      </c>
      <c r="T24" s="8">
        <f>T23/T$15</f>
        <v>0.10478311480474595</v>
      </c>
      <c r="V24" s="311"/>
      <c r="W24" s="74" t="s">
        <v>13</v>
      </c>
      <c r="X24" s="206">
        <f t="shared" si="16"/>
        <v>7.6465508970545909E-2</v>
      </c>
      <c r="Y24" s="48">
        <f t="shared" si="16"/>
        <v>5.5380697244179621E-2</v>
      </c>
      <c r="Z24" s="48">
        <f t="shared" si="16"/>
        <v>1.7432185727902807E-2</v>
      </c>
      <c r="AA24" s="48">
        <f>R56</f>
        <v>0.21945620350951495</v>
      </c>
      <c r="AB24" s="48">
        <f>S56</f>
        <v>0.26982775573752749</v>
      </c>
      <c r="AC24" s="48">
        <f>T56</f>
        <v>0.30535213906746911</v>
      </c>
      <c r="AD24" s="48">
        <f t="shared" si="31"/>
        <v>0.30535213906746911</v>
      </c>
      <c r="AE24" s="48">
        <f t="shared" si="31"/>
        <v>0.30535213906746911</v>
      </c>
      <c r="AF24" s="48">
        <f t="shared" si="31"/>
        <v>0.30535213906746911</v>
      </c>
      <c r="AG24" s="48">
        <f t="shared" si="31"/>
        <v>0.30535213906746911</v>
      </c>
      <c r="AH24" s="197">
        <f t="shared" si="31"/>
        <v>0.30535213906746911</v>
      </c>
    </row>
    <row r="25" spans="2:34" x14ac:dyDescent="0.25">
      <c r="K25" s="29">
        <v>2027</v>
      </c>
      <c r="L25" s="17">
        <v>83300</v>
      </c>
      <c r="M25" s="337"/>
      <c r="O25" s="323"/>
      <c r="P25" s="320" t="s">
        <v>16</v>
      </c>
      <c r="Q25" s="29">
        <f>Q26*$Q$15</f>
        <v>4705.15958770215</v>
      </c>
      <c r="R25" s="17">
        <f>Q25</f>
        <v>4705.15958770215</v>
      </c>
      <c r="S25" s="17">
        <f t="shared" ref="S25:T25" si="38">R25</f>
        <v>4705.15958770215</v>
      </c>
      <c r="T25" s="74">
        <f t="shared" si="38"/>
        <v>4705.15958770215</v>
      </c>
      <c r="V25" s="311"/>
      <c r="W25" s="74" t="s">
        <v>14</v>
      </c>
      <c r="X25" s="206">
        <f t="shared" ref="X25:Z32" si="39">X20</f>
        <v>5.606191435607151E-2</v>
      </c>
      <c r="Y25" s="48">
        <f t="shared" si="39"/>
        <v>0.10730160255640182</v>
      </c>
      <c r="Z25" s="48">
        <f t="shared" si="39"/>
        <v>0.11788939690130378</v>
      </c>
      <c r="AA25" s="48">
        <f>R58</f>
        <v>9.3650368032343542E-2</v>
      </c>
      <c r="AB25" s="48">
        <f>S58</f>
        <v>8.7606742516742775E-2</v>
      </c>
      <c r="AC25" s="48">
        <f>T58</f>
        <v>8.3344494084394052E-2</v>
      </c>
      <c r="AD25" s="48">
        <f t="shared" si="31"/>
        <v>8.3344494084394052E-2</v>
      </c>
      <c r="AE25" s="48">
        <f t="shared" si="31"/>
        <v>8.3344494084394052E-2</v>
      </c>
      <c r="AF25" s="48">
        <f t="shared" si="31"/>
        <v>8.3344494084394052E-2</v>
      </c>
      <c r="AG25" s="48">
        <f t="shared" si="31"/>
        <v>8.3344494084394052E-2</v>
      </c>
      <c r="AH25" s="197">
        <f t="shared" si="31"/>
        <v>8.3344494084394052E-2</v>
      </c>
    </row>
    <row r="26" spans="2:34" ht="15.75" thickBot="1" x14ac:dyDescent="0.3">
      <c r="K26" s="29">
        <v>2028</v>
      </c>
      <c r="L26" s="17">
        <v>84842</v>
      </c>
      <c r="M26" s="337"/>
      <c r="O26" s="324"/>
      <c r="P26" s="321"/>
      <c r="Q26" s="207">
        <f>$I$13</f>
        <v>6.7159959287202933E-2</v>
      </c>
      <c r="R26" s="11">
        <f>R25/R$15</f>
        <v>5.335131970816117E-2</v>
      </c>
      <c r="S26" s="11">
        <f>S25/S$15</f>
        <v>4.9908349820761914E-2</v>
      </c>
      <c r="T26" s="12">
        <f>T25/T$15</f>
        <v>4.7480205825520906E-2</v>
      </c>
      <c r="V26" s="311"/>
      <c r="W26" s="74" t="s">
        <v>15</v>
      </c>
      <c r="X26" s="206">
        <f t="shared" si="39"/>
        <v>0.38331894208321343</v>
      </c>
      <c r="Y26" s="48">
        <f t="shared" si="39"/>
        <v>0.25866749957953916</v>
      </c>
      <c r="Z26" s="48">
        <f t="shared" si="39"/>
        <v>0.14821396836680292</v>
      </c>
      <c r="AA26" s="48">
        <f>R60</f>
        <v>0.11773995838409206</v>
      </c>
      <c r="AB26" s="48">
        <f>S60</f>
        <v>0.11014173713150587</v>
      </c>
      <c r="AC26" s="48">
        <f>T60</f>
        <v>0.10478311480474595</v>
      </c>
      <c r="AD26" s="48">
        <f t="shared" si="31"/>
        <v>0.10478311480474595</v>
      </c>
      <c r="AE26" s="48">
        <f t="shared" si="31"/>
        <v>0.10478311480474595</v>
      </c>
      <c r="AF26" s="48">
        <f t="shared" si="31"/>
        <v>0.10478311480474595</v>
      </c>
      <c r="AG26" s="48">
        <f t="shared" si="31"/>
        <v>0.10478311480474595</v>
      </c>
      <c r="AH26" s="197">
        <f t="shared" si="31"/>
        <v>0.10478311480474595</v>
      </c>
    </row>
    <row r="27" spans="2:34" ht="15.75" thickBot="1" x14ac:dyDescent="0.3">
      <c r="K27" s="29">
        <v>2029</v>
      </c>
      <c r="L27" s="17">
        <v>86490</v>
      </c>
      <c r="M27" s="337"/>
      <c r="O27" s="322" t="s">
        <v>172</v>
      </c>
      <c r="P27" s="332" t="s">
        <v>69</v>
      </c>
      <c r="Q27" s="28">
        <f>$L$18</f>
        <v>70059</v>
      </c>
      <c r="R27" s="56">
        <f>$L$28</f>
        <v>88192</v>
      </c>
      <c r="S27" s="56">
        <f>$L$38</f>
        <v>94276</v>
      </c>
      <c r="T27" s="202">
        <f>$L$48</f>
        <v>99097.287088277473</v>
      </c>
      <c r="V27" s="312"/>
      <c r="W27" s="75" t="s">
        <v>16</v>
      </c>
      <c r="X27" s="207">
        <f t="shared" si="39"/>
        <v>0.13412645111772042</v>
      </c>
      <c r="Y27" s="198">
        <f t="shared" si="39"/>
        <v>0.10218399365704812</v>
      </c>
      <c r="Z27" s="198">
        <f t="shared" si="39"/>
        <v>6.7159959287202933E-2</v>
      </c>
      <c r="AA27" s="198">
        <f>R62</f>
        <v>5.335131970816117E-2</v>
      </c>
      <c r="AB27" s="198">
        <f>S62</f>
        <v>4.9908349820761914E-2</v>
      </c>
      <c r="AC27" s="198">
        <f>T62</f>
        <v>4.7480205825520906E-2</v>
      </c>
      <c r="AD27" s="198">
        <f t="shared" si="31"/>
        <v>4.7480205825520906E-2</v>
      </c>
      <c r="AE27" s="198">
        <f t="shared" si="31"/>
        <v>4.7480205825520906E-2</v>
      </c>
      <c r="AF27" s="198">
        <f t="shared" si="31"/>
        <v>4.7480205825520906E-2</v>
      </c>
      <c r="AG27" s="198">
        <f t="shared" si="31"/>
        <v>4.7480205825520906E-2</v>
      </c>
      <c r="AH27" s="215">
        <f t="shared" si="31"/>
        <v>4.7480205825520906E-2</v>
      </c>
    </row>
    <row r="28" spans="2:34" x14ac:dyDescent="0.25">
      <c r="K28" s="29">
        <v>2030</v>
      </c>
      <c r="L28" s="17">
        <v>88192</v>
      </c>
      <c r="M28" s="337"/>
      <c r="O28" s="323"/>
      <c r="P28" s="320"/>
      <c r="Q28" s="206">
        <v>1</v>
      </c>
      <c r="R28" s="48">
        <v>1</v>
      </c>
      <c r="S28" s="48">
        <v>1</v>
      </c>
      <c r="T28" s="197">
        <v>1</v>
      </c>
      <c r="V28" s="313" t="s">
        <v>114</v>
      </c>
      <c r="W28" s="173" t="s">
        <v>4</v>
      </c>
      <c r="X28" s="221">
        <f t="shared" si="39"/>
        <v>0.35002718347244877</v>
      </c>
      <c r="Y28" s="222">
        <f t="shared" si="39"/>
        <v>0.47646620696283126</v>
      </c>
      <c r="Z28" s="222">
        <f t="shared" si="39"/>
        <v>0.64930448971678756</v>
      </c>
      <c r="AA28" s="222">
        <f>R66</f>
        <v>0.55692379405239045</v>
      </c>
      <c r="AB28" s="222">
        <f>S66</f>
        <v>0.5338901018824348</v>
      </c>
      <c r="AC28" s="222">
        <f>T66</f>
        <v>0.51764566084465524</v>
      </c>
      <c r="AD28" s="222">
        <f t="shared" si="31"/>
        <v>0.51764566084465524</v>
      </c>
      <c r="AE28" s="222">
        <f t="shared" si="31"/>
        <v>0.51764566084465524</v>
      </c>
      <c r="AF28" s="222">
        <f t="shared" si="31"/>
        <v>0.51764566084465524</v>
      </c>
      <c r="AG28" s="222">
        <f t="shared" si="31"/>
        <v>0.51764566084465524</v>
      </c>
      <c r="AH28" s="223">
        <f t="shared" si="31"/>
        <v>0.51764566084465524</v>
      </c>
    </row>
    <row r="29" spans="2:34" x14ac:dyDescent="0.25">
      <c r="K29" s="29">
        <v>2031</v>
      </c>
      <c r="L29" s="17">
        <v>88567</v>
      </c>
      <c r="M29" s="337"/>
      <c r="O29" s="323"/>
      <c r="P29" s="320" t="s">
        <v>4</v>
      </c>
      <c r="Q29" s="29">
        <f>Q30*$Q$15</f>
        <v>45489.623245068418</v>
      </c>
      <c r="R29" s="17">
        <f>Q29</f>
        <v>45489.623245068418</v>
      </c>
      <c r="S29" s="17">
        <f t="shared" ref="S29:T29" si="40">R29</f>
        <v>45489.623245068418</v>
      </c>
      <c r="T29" s="74">
        <f t="shared" si="40"/>
        <v>45489.623245068418</v>
      </c>
      <c r="V29" s="311"/>
      <c r="W29" s="74" t="s">
        <v>13</v>
      </c>
      <c r="X29" s="216">
        <f t="shared" si="39"/>
        <v>7.6465508970545909E-2</v>
      </c>
      <c r="Y29" s="48">
        <f t="shared" si="39"/>
        <v>5.5380697244179621E-2</v>
      </c>
      <c r="Z29" s="48">
        <f t="shared" si="39"/>
        <v>1.7432185727902807E-2</v>
      </c>
      <c r="AA29" s="48">
        <f>R68</f>
        <v>5.4969628763506244E-2</v>
      </c>
      <c r="AB29" s="48">
        <f>S68</f>
        <v>6.4329007381636286E-2</v>
      </c>
      <c r="AC29" s="48">
        <f>T68</f>
        <v>7.0929680560328001E-2</v>
      </c>
      <c r="AD29" s="48">
        <f t="shared" si="31"/>
        <v>7.0929680560328001E-2</v>
      </c>
      <c r="AE29" s="48">
        <f t="shared" si="31"/>
        <v>7.0929680560328001E-2</v>
      </c>
      <c r="AF29" s="48">
        <f t="shared" si="31"/>
        <v>7.0929680560328001E-2</v>
      </c>
      <c r="AG29" s="48">
        <f t="shared" si="31"/>
        <v>7.0929680560328001E-2</v>
      </c>
      <c r="AH29" s="197">
        <f t="shared" si="31"/>
        <v>7.0929680560328001E-2</v>
      </c>
    </row>
    <row r="30" spans="2:34" x14ac:dyDescent="0.25">
      <c r="K30" s="29">
        <v>2032</v>
      </c>
      <c r="L30" s="17">
        <v>89025</v>
      </c>
      <c r="M30" s="337"/>
      <c r="O30" s="323"/>
      <c r="P30" s="320"/>
      <c r="Q30" s="206">
        <f>$I$16</f>
        <v>0.64930448971678756</v>
      </c>
      <c r="R30" s="7">
        <f>R29/R$15</f>
        <v>0.51580215036588828</v>
      </c>
      <c r="S30" s="7">
        <f>S29/S$15</f>
        <v>0.48251541479346194</v>
      </c>
      <c r="T30" s="8">
        <f>T29/T$15</f>
        <v>0.45904004621786992</v>
      </c>
      <c r="V30" s="311"/>
      <c r="W30" s="74" t="s">
        <v>14</v>
      </c>
      <c r="X30" s="216">
        <f t="shared" si="39"/>
        <v>5.606191435607151E-2</v>
      </c>
      <c r="Y30" s="48">
        <f t="shared" si="39"/>
        <v>0.10730160255640182</v>
      </c>
      <c r="Z30" s="48">
        <f t="shared" si="39"/>
        <v>0.11788939690130378</v>
      </c>
      <c r="AA30" s="48">
        <f>R70</f>
        <v>0.13477201171884573</v>
      </c>
      <c r="AB30" s="48">
        <f>S70</f>
        <v>0.13898142960571558</v>
      </c>
      <c r="AC30" s="48">
        <f>T70</f>
        <v>0.14195010871117936</v>
      </c>
      <c r="AD30" s="48">
        <f t="shared" si="31"/>
        <v>0.14195010871117936</v>
      </c>
      <c r="AE30" s="48">
        <f t="shared" si="31"/>
        <v>0.14195010871117936</v>
      </c>
      <c r="AF30" s="48">
        <f t="shared" si="31"/>
        <v>0.14195010871117936</v>
      </c>
      <c r="AG30" s="48">
        <f t="shared" si="31"/>
        <v>0.14195010871117936</v>
      </c>
      <c r="AH30" s="197">
        <f t="shared" si="31"/>
        <v>0.14195010871117936</v>
      </c>
    </row>
    <row r="31" spans="2:34" x14ac:dyDescent="0.25">
      <c r="K31" s="29">
        <v>2033</v>
      </c>
      <c r="L31" s="17">
        <v>89518</v>
      </c>
      <c r="M31" s="337"/>
      <c r="O31" s="323"/>
      <c r="P31" s="320" t="s">
        <v>13</v>
      </c>
      <c r="Q31" s="29">
        <f>Q32*$Q$15</f>
        <v>1221.2814999111426</v>
      </c>
      <c r="R31" s="17">
        <f>Q31</f>
        <v>1221.2814999111426</v>
      </c>
      <c r="S31" s="17">
        <f t="shared" ref="S31" si="41">R31</f>
        <v>1221.2814999111426</v>
      </c>
      <c r="T31" s="74">
        <f t="shared" ref="T31" si="42">S31</f>
        <v>1221.2814999111426</v>
      </c>
      <c r="V31" s="311"/>
      <c r="W31" s="74" t="s">
        <v>15</v>
      </c>
      <c r="X31" s="216">
        <f t="shared" si="39"/>
        <v>0.38331894208321343</v>
      </c>
      <c r="Y31" s="48">
        <f t="shared" si="39"/>
        <v>0.25866749957953916</v>
      </c>
      <c r="Z31" s="48">
        <f t="shared" si="39"/>
        <v>0.14821396836680292</v>
      </c>
      <c r="AA31" s="48">
        <f>R72</f>
        <v>0.15886160207059424</v>
      </c>
      <c r="AB31" s="48">
        <f>S72</f>
        <v>0.16151642422047865</v>
      </c>
      <c r="AC31" s="48">
        <f>T72</f>
        <v>0.16338872943153124</v>
      </c>
      <c r="AD31" s="48">
        <f t="shared" si="31"/>
        <v>0.16338872943153124</v>
      </c>
      <c r="AE31" s="48">
        <f t="shared" si="31"/>
        <v>0.16338872943153124</v>
      </c>
      <c r="AF31" s="48">
        <f t="shared" si="31"/>
        <v>0.16338872943153124</v>
      </c>
      <c r="AG31" s="48">
        <f t="shared" si="31"/>
        <v>0.16338872943153124</v>
      </c>
      <c r="AH31" s="197">
        <f t="shared" si="31"/>
        <v>0.16338872943153124</v>
      </c>
    </row>
    <row r="32" spans="2:34" ht="15" customHeight="1" thickBot="1" x14ac:dyDescent="0.3">
      <c r="K32" s="29">
        <v>2034</v>
      </c>
      <c r="L32" s="17">
        <v>90051</v>
      </c>
      <c r="M32" s="337"/>
      <c r="O32" s="323"/>
      <c r="P32" s="320"/>
      <c r="Q32" s="206">
        <f>$I$8</f>
        <v>1.7432185727902807E-2</v>
      </c>
      <c r="R32" s="7">
        <f>R31/R$15</f>
        <v>1.3847985077004066E-2</v>
      </c>
      <c r="S32" s="7">
        <f>S31/S$15</f>
        <v>1.2954320292663484E-2</v>
      </c>
      <c r="T32" s="8">
        <f>T31/T$15</f>
        <v>1.2324065933542714E-2</v>
      </c>
      <c r="V32" s="312"/>
      <c r="W32" s="75" t="s">
        <v>16</v>
      </c>
      <c r="X32" s="217">
        <f t="shared" si="39"/>
        <v>0.13412645111772042</v>
      </c>
      <c r="Y32" s="198">
        <f t="shared" si="39"/>
        <v>0.10218399365704812</v>
      </c>
      <c r="Z32" s="198">
        <f t="shared" si="39"/>
        <v>6.7159959287202933E-2</v>
      </c>
      <c r="AA32" s="198">
        <f>R74</f>
        <v>9.4472963394663351E-2</v>
      </c>
      <c r="AB32" s="198">
        <f>S74</f>
        <v>0.10128303690973471</v>
      </c>
      <c r="AC32" s="198">
        <f>T74</f>
        <v>0.10608582045230619</v>
      </c>
      <c r="AD32" s="198">
        <f t="shared" ref="AD32:AH32" si="43">AC32</f>
        <v>0.10608582045230619</v>
      </c>
      <c r="AE32" s="198">
        <f t="shared" si="43"/>
        <v>0.10608582045230619</v>
      </c>
      <c r="AF32" s="198">
        <f t="shared" si="43"/>
        <v>0.10608582045230619</v>
      </c>
      <c r="AG32" s="198">
        <f t="shared" si="43"/>
        <v>0.10608582045230619</v>
      </c>
      <c r="AH32" s="215">
        <f t="shared" si="43"/>
        <v>0.10608582045230619</v>
      </c>
    </row>
    <row r="33" spans="1:22" x14ac:dyDescent="0.25">
      <c r="K33" s="29">
        <v>2035</v>
      </c>
      <c r="L33" s="17">
        <v>90629</v>
      </c>
      <c r="M33" s="337"/>
      <c r="O33" s="323"/>
      <c r="P33" s="320" t="s">
        <v>14</v>
      </c>
      <c r="Q33" s="29">
        <f>Q34*$Q$15</f>
        <v>8259.2132575084415</v>
      </c>
      <c r="R33" s="17">
        <f>Q33+(R27-Q27)</f>
        <v>26392.21325750844</v>
      </c>
      <c r="S33" s="17">
        <f t="shared" ref="S33:T33" si="44">R33+(S27-R27)</f>
        <v>32476.21325750844</v>
      </c>
      <c r="T33" s="74">
        <f t="shared" si="44"/>
        <v>37297.500345785913</v>
      </c>
    </row>
    <row r="34" spans="1:22" x14ac:dyDescent="0.25">
      <c r="K34" s="29">
        <v>2036</v>
      </c>
      <c r="L34" s="17">
        <v>91256</v>
      </c>
      <c r="M34" s="337"/>
      <c r="O34" s="323"/>
      <c r="P34" s="320"/>
      <c r="Q34" s="206">
        <f>$I$11</f>
        <v>0.11788939690130378</v>
      </c>
      <c r="R34" s="7">
        <f>R33/R$15</f>
        <v>0.29925858646485443</v>
      </c>
      <c r="S34" s="7">
        <f>S33/S$15</f>
        <v>0.34448017796160679</v>
      </c>
      <c r="T34" s="8">
        <f>T33/T$15</f>
        <v>0.37637256721832046</v>
      </c>
    </row>
    <row r="35" spans="1:22" x14ac:dyDescent="0.25">
      <c r="K35" s="29">
        <v>2037</v>
      </c>
      <c r="L35" s="17">
        <v>91932</v>
      </c>
      <c r="M35" s="337"/>
      <c r="O35" s="323"/>
      <c r="P35" s="320" t="s">
        <v>176</v>
      </c>
      <c r="Q35" s="29">
        <f>Q36*$Q$15</f>
        <v>10383.722409809847</v>
      </c>
      <c r="R35" s="17">
        <f>Q35</f>
        <v>10383.722409809847</v>
      </c>
      <c r="S35" s="17">
        <f t="shared" ref="S35" si="45">R35</f>
        <v>10383.722409809847</v>
      </c>
      <c r="T35" s="74">
        <f t="shared" ref="T35" si="46">S35</f>
        <v>10383.722409809847</v>
      </c>
    </row>
    <row r="36" spans="1:22" x14ac:dyDescent="0.25">
      <c r="K36" s="29">
        <v>2038</v>
      </c>
      <c r="L36" s="17">
        <v>92660</v>
      </c>
      <c r="M36" s="337"/>
      <c r="O36" s="323"/>
      <c r="P36" s="320"/>
      <c r="Q36" s="206">
        <f>$I$6</f>
        <v>0.14821396836680292</v>
      </c>
      <c r="R36" s="7">
        <f>R35/R$15</f>
        <v>0.11773995838409206</v>
      </c>
      <c r="S36" s="7">
        <f>S35/S$15</f>
        <v>0.11014173713150587</v>
      </c>
      <c r="T36" s="8">
        <f>T35/T$15</f>
        <v>0.10478311480474595</v>
      </c>
      <c r="V36" s="3"/>
    </row>
    <row r="37" spans="1:22" x14ac:dyDescent="0.25">
      <c r="K37" s="29">
        <v>2039</v>
      </c>
      <c r="L37" s="17">
        <v>93441</v>
      </c>
      <c r="M37" s="337"/>
      <c r="O37" s="323"/>
      <c r="P37" s="320" t="s">
        <v>16</v>
      </c>
      <c r="Q37" s="29">
        <f>Q38*$Q$15</f>
        <v>4705.15958770215</v>
      </c>
      <c r="R37" s="17">
        <f>Q37</f>
        <v>4705.15958770215</v>
      </c>
      <c r="S37" s="17">
        <f t="shared" ref="S37" si="47">R37</f>
        <v>4705.15958770215</v>
      </c>
      <c r="T37" s="74">
        <f t="shared" ref="T37" si="48">S37</f>
        <v>4705.15958770215</v>
      </c>
    </row>
    <row r="38" spans="1:22" ht="15.75" thickBot="1" x14ac:dyDescent="0.3">
      <c r="K38" s="29">
        <v>2040</v>
      </c>
      <c r="L38" s="17">
        <v>94276</v>
      </c>
      <c r="M38" s="337"/>
      <c r="O38" s="324"/>
      <c r="P38" s="321"/>
      <c r="Q38" s="207">
        <f>$I$13</f>
        <v>6.7159959287202933E-2</v>
      </c>
      <c r="R38" s="11">
        <f>R37/R$15</f>
        <v>5.335131970816117E-2</v>
      </c>
      <c r="S38" s="11">
        <f>S37/S$15</f>
        <v>4.9908349820761914E-2</v>
      </c>
      <c r="T38" s="12">
        <f>T37/T$15</f>
        <v>4.7480205825520906E-2</v>
      </c>
    </row>
    <row r="39" spans="1:22" ht="15" customHeight="1" x14ac:dyDescent="0.25">
      <c r="K39" s="29">
        <v>2041</v>
      </c>
      <c r="L39" s="49">
        <f t="shared" ref="L39:L48" si="49">L38*(1+$L$50)</f>
        <v>94747.37999999999</v>
      </c>
      <c r="M39" s="337" t="s">
        <v>170</v>
      </c>
      <c r="O39" s="322" t="s">
        <v>175</v>
      </c>
      <c r="P39" s="332" t="s">
        <v>69</v>
      </c>
      <c r="Q39" s="28">
        <f>$L$18</f>
        <v>70059</v>
      </c>
      <c r="R39" s="56">
        <f>$L$28</f>
        <v>88192</v>
      </c>
      <c r="S39" s="56">
        <f>$L$38</f>
        <v>94276</v>
      </c>
      <c r="T39" s="202">
        <f>$L$48</f>
        <v>99097.287088277473</v>
      </c>
    </row>
    <row r="40" spans="1:22" x14ac:dyDescent="0.25">
      <c r="K40" s="29">
        <v>2042</v>
      </c>
      <c r="L40" s="49">
        <f t="shared" si="49"/>
        <v>95221.116899999979</v>
      </c>
      <c r="M40" s="337"/>
      <c r="O40" s="323"/>
      <c r="P40" s="320"/>
      <c r="Q40" s="206">
        <v>1</v>
      </c>
      <c r="R40" s="48">
        <v>1</v>
      </c>
      <c r="S40" s="48">
        <v>1</v>
      </c>
      <c r="T40" s="197">
        <v>1</v>
      </c>
    </row>
    <row r="41" spans="1:22" x14ac:dyDescent="0.25">
      <c r="K41" s="29">
        <v>2043</v>
      </c>
      <c r="L41" s="49">
        <f t="shared" si="49"/>
        <v>95697.222484499973</v>
      </c>
      <c r="M41" s="337"/>
      <c r="O41" s="323"/>
      <c r="P41" s="320" t="s">
        <v>4</v>
      </c>
      <c r="Q41" s="29">
        <f>Q42*$Q$15</f>
        <v>45489.623245068418</v>
      </c>
      <c r="R41" s="17">
        <f>Q41+(R39-Q39)</f>
        <v>63622.623245068418</v>
      </c>
      <c r="S41" s="17">
        <f t="shared" ref="S41:T41" si="50">R41+(S39-R39)</f>
        <v>69706.623245068418</v>
      </c>
      <c r="T41" s="74">
        <f t="shared" si="50"/>
        <v>74527.910333345892</v>
      </c>
    </row>
    <row r="42" spans="1:22" x14ac:dyDescent="0.25">
      <c r="K42" s="29">
        <v>2044</v>
      </c>
      <c r="L42" s="49">
        <f t="shared" si="49"/>
        <v>96175.708596922457</v>
      </c>
      <c r="M42" s="337"/>
      <c r="O42" s="323"/>
      <c r="P42" s="320"/>
      <c r="Q42" s="206">
        <f>$I$16</f>
        <v>0.64930448971678756</v>
      </c>
      <c r="R42" s="7">
        <f>R41/R$15</f>
        <v>0.72141036879839915</v>
      </c>
      <c r="S42" s="7">
        <f>S41/S$15</f>
        <v>0.73938885023832601</v>
      </c>
      <c r="T42" s="8">
        <f>T41/T$15</f>
        <v>0.7520681193517964</v>
      </c>
    </row>
    <row r="43" spans="1:22" x14ac:dyDescent="0.25">
      <c r="A43" s="47"/>
      <c r="B43" s="47"/>
      <c r="C43" s="47"/>
      <c r="D43" s="47"/>
      <c r="E43" s="47"/>
      <c r="F43" s="47"/>
      <c r="G43" s="47"/>
      <c r="H43" s="47"/>
      <c r="I43" s="47"/>
      <c r="K43" s="29">
        <v>2045</v>
      </c>
      <c r="L43" s="49">
        <f t="shared" si="49"/>
        <v>96656.58713990706</v>
      </c>
      <c r="M43" s="337"/>
      <c r="O43" s="323"/>
      <c r="P43" s="320" t="s">
        <v>13</v>
      </c>
      <c r="Q43" s="29">
        <f>Q44*$Q$15</f>
        <v>1221.2814999111426</v>
      </c>
      <c r="R43" s="17">
        <f>Q43</f>
        <v>1221.2814999111426</v>
      </c>
      <c r="S43" s="17">
        <f t="shared" ref="S43" si="51">R43</f>
        <v>1221.2814999111426</v>
      </c>
      <c r="T43" s="74">
        <f t="shared" ref="T43" si="52">S43</f>
        <v>1221.2814999111426</v>
      </c>
    </row>
    <row r="44" spans="1:22" x14ac:dyDescent="0.25">
      <c r="K44" s="29">
        <v>2046</v>
      </c>
      <c r="L44" s="49">
        <f t="shared" si="49"/>
        <v>97139.870075606581</v>
      </c>
      <c r="M44" s="337"/>
      <c r="O44" s="323"/>
      <c r="P44" s="320"/>
      <c r="Q44" s="206">
        <f>$I$8</f>
        <v>1.7432185727902807E-2</v>
      </c>
      <c r="R44" s="7">
        <f>R43/R$15</f>
        <v>1.3847985077004066E-2</v>
      </c>
      <c r="S44" s="7">
        <f>S43/S$15</f>
        <v>1.2954320292663484E-2</v>
      </c>
      <c r="T44" s="8">
        <f>T43/T$15</f>
        <v>1.2324065933542714E-2</v>
      </c>
    </row>
    <row r="45" spans="1:22" x14ac:dyDescent="0.25">
      <c r="K45" s="29">
        <v>2047</v>
      </c>
      <c r="L45" s="49">
        <f t="shared" si="49"/>
        <v>97625.569425984606</v>
      </c>
      <c r="M45" s="337"/>
      <c r="O45" s="323"/>
      <c r="P45" s="320" t="s">
        <v>14</v>
      </c>
      <c r="Q45" s="29">
        <f>Q46*$Q$15</f>
        <v>8259.2132575084415</v>
      </c>
      <c r="R45" s="17">
        <f>Q45</f>
        <v>8259.2132575084415</v>
      </c>
      <c r="S45" s="17">
        <f t="shared" ref="S45:T45" si="53">R45</f>
        <v>8259.2132575084415</v>
      </c>
      <c r="T45" s="74">
        <f t="shared" si="53"/>
        <v>8259.2132575084415</v>
      </c>
    </row>
    <row r="46" spans="1:22" x14ac:dyDescent="0.25">
      <c r="K46" s="29">
        <v>2048</v>
      </c>
      <c r="L46" s="49">
        <f t="shared" si="49"/>
        <v>98113.697273114522</v>
      </c>
      <c r="M46" s="337"/>
      <c r="O46" s="323"/>
      <c r="P46" s="320"/>
      <c r="Q46" s="206">
        <f>$I$11</f>
        <v>0.11788939690130378</v>
      </c>
      <c r="R46" s="7">
        <f>R45/R$15</f>
        <v>9.3650368032343542E-2</v>
      </c>
      <c r="S46" s="7">
        <f>S45/S$15</f>
        <v>8.7606742516742775E-2</v>
      </c>
      <c r="T46" s="8">
        <f>T45/T$15</f>
        <v>8.3344494084394052E-2</v>
      </c>
    </row>
    <row r="47" spans="1:22" x14ac:dyDescent="0.25">
      <c r="K47" s="29">
        <v>2049</v>
      </c>
      <c r="L47" s="49">
        <f t="shared" si="49"/>
        <v>98604.265759480084</v>
      </c>
      <c r="M47" s="337"/>
      <c r="O47" s="323"/>
      <c r="P47" s="320" t="s">
        <v>68</v>
      </c>
      <c r="Q47" s="29">
        <f>Q48*$Q$15</f>
        <v>10383.722409809847</v>
      </c>
      <c r="R47" s="17">
        <f>Q47</f>
        <v>10383.722409809847</v>
      </c>
      <c r="S47" s="17">
        <f t="shared" ref="S47" si="54">R47</f>
        <v>10383.722409809847</v>
      </c>
      <c r="T47" s="74">
        <f t="shared" ref="T47" si="55">S47</f>
        <v>10383.722409809847</v>
      </c>
    </row>
    <row r="48" spans="1:22" ht="15.75" thickBot="1" x14ac:dyDescent="0.3">
      <c r="K48" s="27">
        <v>2050</v>
      </c>
      <c r="L48" s="192">
        <f t="shared" si="49"/>
        <v>99097.287088277473</v>
      </c>
      <c r="M48" s="338"/>
      <c r="O48" s="323"/>
      <c r="P48" s="320"/>
      <c r="Q48" s="206">
        <f>$I$6</f>
        <v>0.14821396836680292</v>
      </c>
      <c r="R48" s="7">
        <f>R47/R$15</f>
        <v>0.11773995838409206</v>
      </c>
      <c r="S48" s="7">
        <f>S47/S$15</f>
        <v>0.11014173713150587</v>
      </c>
      <c r="T48" s="8">
        <f>T47/T$15</f>
        <v>0.10478311480474595</v>
      </c>
    </row>
    <row r="49" spans="11:22" ht="15.75" thickBot="1" x14ac:dyDescent="0.3">
      <c r="O49" s="323"/>
      <c r="P49" s="320" t="s">
        <v>16</v>
      </c>
      <c r="Q49" s="29">
        <f>Q50*$Q$15</f>
        <v>4705.15958770215</v>
      </c>
      <c r="R49" s="17">
        <f>Q49</f>
        <v>4705.15958770215</v>
      </c>
      <c r="S49" s="17">
        <f t="shared" ref="S49" si="56">R49</f>
        <v>4705.15958770215</v>
      </c>
      <c r="T49" s="74">
        <f t="shared" ref="T49" si="57">S49</f>
        <v>4705.15958770215</v>
      </c>
    </row>
    <row r="50" spans="11:22" ht="15.75" thickBot="1" x14ac:dyDescent="0.3">
      <c r="K50" s="327" t="s">
        <v>171</v>
      </c>
      <c r="L50" s="329">
        <v>5.0000000000000001E-3</v>
      </c>
      <c r="O50" s="324"/>
      <c r="P50" s="321"/>
      <c r="Q50" s="207">
        <f>$I$13</f>
        <v>6.7159959287202933E-2</v>
      </c>
      <c r="R50" s="11">
        <f>R49/R$15</f>
        <v>5.335131970816117E-2</v>
      </c>
      <c r="S50" s="11">
        <f>S49/S$15</f>
        <v>4.9908349820761914E-2</v>
      </c>
      <c r="T50" s="12">
        <f>T49/T$15</f>
        <v>4.7480205825520906E-2</v>
      </c>
    </row>
    <row r="51" spans="11:22" ht="15.75" thickBot="1" x14ac:dyDescent="0.3">
      <c r="K51" s="328"/>
      <c r="L51" s="330"/>
      <c r="O51" s="322" t="s">
        <v>174</v>
      </c>
      <c r="P51" s="203" t="s">
        <v>69</v>
      </c>
      <c r="Q51" s="56">
        <f>$L$18</f>
        <v>70059</v>
      </c>
      <c r="R51" s="56">
        <f>$L$28</f>
        <v>88192</v>
      </c>
      <c r="S51" s="56">
        <f>$L$38</f>
        <v>94276</v>
      </c>
      <c r="T51" s="202">
        <f>$L$48</f>
        <v>99097.287088277473</v>
      </c>
    </row>
    <row r="52" spans="11:22" x14ac:dyDescent="0.25">
      <c r="O52" s="323"/>
      <c r="P52" s="204"/>
      <c r="Q52" s="48">
        <f>Q40</f>
        <v>1</v>
      </c>
      <c r="R52" s="48">
        <v>1</v>
      </c>
      <c r="S52" s="48">
        <v>1</v>
      </c>
      <c r="T52" s="197">
        <v>1</v>
      </c>
    </row>
    <row r="53" spans="11:22" x14ac:dyDescent="0.25">
      <c r="O53" s="323"/>
      <c r="P53" s="204" t="s">
        <v>4</v>
      </c>
      <c r="Q53" s="17">
        <f>Q54*$Q$15</f>
        <v>45489.623245068418</v>
      </c>
      <c r="R53" s="17">
        <f>Q53</f>
        <v>45489.623245068418</v>
      </c>
      <c r="S53" s="17">
        <f t="shared" ref="S53:T53" si="58">R53</f>
        <v>45489.623245068418</v>
      </c>
      <c r="T53" s="74">
        <f t="shared" si="58"/>
        <v>45489.623245068418</v>
      </c>
    </row>
    <row r="54" spans="11:22" x14ac:dyDescent="0.25">
      <c r="O54" s="323"/>
      <c r="P54" s="204"/>
      <c r="Q54" s="48">
        <f>Q42</f>
        <v>0.64930448971678756</v>
      </c>
      <c r="R54" s="7">
        <f>R53/R$15</f>
        <v>0.51580215036588828</v>
      </c>
      <c r="S54" s="7">
        <f>S53/S$15</f>
        <v>0.48251541479346194</v>
      </c>
      <c r="T54" s="8">
        <f>T53/T$15</f>
        <v>0.45904004621786992</v>
      </c>
      <c r="V54" s="3"/>
    </row>
    <row r="55" spans="11:22" x14ac:dyDescent="0.25">
      <c r="O55" s="323"/>
      <c r="P55" s="204" t="s">
        <v>13</v>
      </c>
      <c r="Q55" s="17">
        <f>Q56*$Q$15</f>
        <v>1221.2814999111426</v>
      </c>
      <c r="R55" s="17">
        <f>Q55+(R51-Q51)</f>
        <v>19354.281499911143</v>
      </c>
      <c r="S55" s="17">
        <f>R55+(S51-R51)</f>
        <v>25438.281499911143</v>
      </c>
      <c r="T55" s="196">
        <f>S55+(T51-S51)</f>
        <v>30259.568588188617</v>
      </c>
    </row>
    <row r="56" spans="11:22" x14ac:dyDescent="0.25">
      <c r="O56" s="323"/>
      <c r="P56" s="204"/>
      <c r="Q56" s="48">
        <f>Q44</f>
        <v>1.7432185727902807E-2</v>
      </c>
      <c r="R56" s="7">
        <f>R55/R$15</f>
        <v>0.21945620350951495</v>
      </c>
      <c r="S56" s="7">
        <f>S55/S$15</f>
        <v>0.26982775573752749</v>
      </c>
      <c r="T56" s="8">
        <f>T55/T$15</f>
        <v>0.30535213906746911</v>
      </c>
    </row>
    <row r="57" spans="11:22" x14ac:dyDescent="0.25">
      <c r="O57" s="323"/>
      <c r="P57" s="204" t="s">
        <v>14</v>
      </c>
      <c r="Q57" s="17">
        <f>Q58*$Q$15</f>
        <v>8259.2132575084415</v>
      </c>
      <c r="R57" s="17">
        <f>Q57</f>
        <v>8259.2132575084415</v>
      </c>
      <c r="S57" s="17">
        <f>R57</f>
        <v>8259.2132575084415</v>
      </c>
      <c r="T57" s="74">
        <f t="shared" ref="T57" si="59">S57</f>
        <v>8259.2132575084415</v>
      </c>
    </row>
    <row r="58" spans="11:22" x14ac:dyDescent="0.25">
      <c r="O58" s="323"/>
      <c r="P58" s="204"/>
      <c r="Q58" s="48">
        <f>Q46</f>
        <v>0.11788939690130378</v>
      </c>
      <c r="R58" s="7">
        <f>R57/R$15</f>
        <v>9.3650368032343542E-2</v>
      </c>
      <c r="S58" s="7">
        <f>S57/S$15</f>
        <v>8.7606742516742775E-2</v>
      </c>
      <c r="T58" s="8">
        <f>T57/T$15</f>
        <v>8.3344494084394052E-2</v>
      </c>
    </row>
    <row r="59" spans="11:22" x14ac:dyDescent="0.25">
      <c r="O59" s="323"/>
      <c r="P59" s="204" t="s">
        <v>68</v>
      </c>
      <c r="Q59" s="17">
        <f>Q60*$Q$15</f>
        <v>10383.722409809847</v>
      </c>
      <c r="R59" s="17">
        <f>Q59</f>
        <v>10383.722409809847</v>
      </c>
      <c r="S59" s="17">
        <f t="shared" ref="S59:T59" si="60">R59</f>
        <v>10383.722409809847</v>
      </c>
      <c r="T59" s="74">
        <f t="shared" si="60"/>
        <v>10383.722409809847</v>
      </c>
    </row>
    <row r="60" spans="11:22" x14ac:dyDescent="0.25">
      <c r="O60" s="323"/>
      <c r="P60" s="204"/>
      <c r="Q60" s="48">
        <f>Q48</f>
        <v>0.14821396836680292</v>
      </c>
      <c r="R60" s="7">
        <f>R59/R$15</f>
        <v>0.11773995838409206</v>
      </c>
      <c r="S60" s="7">
        <f>S59/S$15</f>
        <v>0.11014173713150587</v>
      </c>
      <c r="T60" s="8">
        <f>T59/T$15</f>
        <v>0.10478311480474595</v>
      </c>
    </row>
    <row r="61" spans="11:22" x14ac:dyDescent="0.25">
      <c r="O61" s="323"/>
      <c r="P61" s="204" t="s">
        <v>16</v>
      </c>
      <c r="Q61" s="17">
        <f>Q62*$Q$15</f>
        <v>4705.15958770215</v>
      </c>
      <c r="R61" s="17">
        <f>Q61</f>
        <v>4705.15958770215</v>
      </c>
      <c r="S61" s="17">
        <f t="shared" ref="S61:T61" si="61">R61</f>
        <v>4705.15958770215</v>
      </c>
      <c r="T61" s="74">
        <f t="shared" si="61"/>
        <v>4705.15958770215</v>
      </c>
    </row>
    <row r="62" spans="11:22" ht="15.75" thickBot="1" x14ac:dyDescent="0.3">
      <c r="O62" s="324"/>
      <c r="P62" s="205"/>
      <c r="Q62" s="198">
        <f>Q50</f>
        <v>6.7159959287202933E-2</v>
      </c>
      <c r="R62" s="11">
        <f>R61/R$15</f>
        <v>5.335131970816117E-2</v>
      </c>
      <c r="S62" s="11">
        <f>S61/S$15</f>
        <v>4.9908349820761914E-2</v>
      </c>
      <c r="T62" s="12">
        <f>T61/T$15</f>
        <v>4.7480205825520906E-2</v>
      </c>
    </row>
    <row r="63" spans="11:22" x14ac:dyDescent="0.25">
      <c r="O63" s="322" t="s">
        <v>173</v>
      </c>
      <c r="P63" s="318" t="s">
        <v>69</v>
      </c>
      <c r="Q63" s="63">
        <f>$L$18</f>
        <v>70059</v>
      </c>
      <c r="R63" s="63">
        <f>$L$28</f>
        <v>88192</v>
      </c>
      <c r="S63" s="63">
        <f>$L$38</f>
        <v>94276</v>
      </c>
      <c r="T63" s="201">
        <f>$L$48</f>
        <v>99097.287088277473</v>
      </c>
    </row>
    <row r="64" spans="11:22" x14ac:dyDescent="0.25">
      <c r="O64" s="323"/>
      <c r="P64" s="319"/>
      <c r="Q64" s="48">
        <f>Q52</f>
        <v>1</v>
      </c>
      <c r="R64" s="48">
        <v>1</v>
      </c>
      <c r="S64" s="48">
        <v>1</v>
      </c>
      <c r="T64" s="197">
        <v>1</v>
      </c>
    </row>
    <row r="65" spans="15:22" x14ac:dyDescent="0.25">
      <c r="O65" s="323"/>
      <c r="P65" s="319" t="s">
        <v>4</v>
      </c>
      <c r="Q65" s="17">
        <f>Q66*$Q$15</f>
        <v>45489.623245068418</v>
      </c>
      <c r="R65" s="17">
        <f>Q65+(R63-Q63)*0.2</f>
        <v>49116.223245068417</v>
      </c>
      <c r="S65" s="17">
        <f t="shared" ref="S65:T65" si="62">R65+(S63-R63)*0.2</f>
        <v>50333.02324506842</v>
      </c>
      <c r="T65" s="74">
        <f t="shared" si="62"/>
        <v>51297.280662723912</v>
      </c>
      <c r="V65" s="3"/>
    </row>
    <row r="66" spans="15:22" x14ac:dyDescent="0.25">
      <c r="O66" s="323"/>
      <c r="P66" s="319"/>
      <c r="Q66" s="48">
        <f>Q54</f>
        <v>0.64930448971678756</v>
      </c>
      <c r="R66" s="7">
        <f>R65/R$15</f>
        <v>0.55692379405239045</v>
      </c>
      <c r="S66" s="7">
        <f>S65/S$15</f>
        <v>0.5338901018824348</v>
      </c>
      <c r="T66" s="8">
        <f>T65/T$15</f>
        <v>0.51764566084465524</v>
      </c>
      <c r="V66" s="3"/>
    </row>
    <row r="67" spans="15:22" x14ac:dyDescent="0.25">
      <c r="O67" s="323"/>
      <c r="P67" s="319" t="s">
        <v>13</v>
      </c>
      <c r="Q67" s="17">
        <f>Q68*$Q$15</f>
        <v>1221.2814999111426</v>
      </c>
      <c r="R67" s="17">
        <f>Q67+(R63-Q63)*0.2</f>
        <v>4847.8814999111428</v>
      </c>
      <c r="S67" s="17">
        <f t="shared" ref="S67:T67" si="63">R67+(S63-R63)*0.2</f>
        <v>6064.681499911143</v>
      </c>
      <c r="T67" s="74">
        <f t="shared" si="63"/>
        <v>7028.9389175666374</v>
      </c>
    </row>
    <row r="68" spans="15:22" x14ac:dyDescent="0.25">
      <c r="O68" s="323"/>
      <c r="P68" s="319"/>
      <c r="Q68" s="48">
        <f>Q56</f>
        <v>1.7432185727902807E-2</v>
      </c>
      <c r="R68" s="7">
        <f>R67/R$15</f>
        <v>5.4969628763506244E-2</v>
      </c>
      <c r="S68" s="7">
        <f>S67/S$15</f>
        <v>6.4329007381636286E-2</v>
      </c>
      <c r="T68" s="8">
        <f>T67/T$15</f>
        <v>7.0929680560328001E-2</v>
      </c>
    </row>
    <row r="69" spans="15:22" x14ac:dyDescent="0.25">
      <c r="O69" s="323"/>
      <c r="P69" s="319" t="s">
        <v>14</v>
      </c>
      <c r="Q69" s="17">
        <f>Q70*$Q$15</f>
        <v>8259.2132575084415</v>
      </c>
      <c r="R69" s="17">
        <f>Q69+(R63-Q63)*0.2</f>
        <v>11885.813257508442</v>
      </c>
      <c r="S69" s="17">
        <f t="shared" ref="S69" si="64">R69+(S63-R63)*0.2</f>
        <v>13102.613257508441</v>
      </c>
      <c r="T69" s="74">
        <f>S69+(T63-S63)*0.2</f>
        <v>14066.870675163937</v>
      </c>
    </row>
    <row r="70" spans="15:22" x14ac:dyDescent="0.25">
      <c r="O70" s="323"/>
      <c r="P70" s="319"/>
      <c r="Q70" s="48">
        <f>Q58</f>
        <v>0.11788939690130378</v>
      </c>
      <c r="R70" s="7">
        <f>R69/R$15</f>
        <v>0.13477201171884573</v>
      </c>
      <c r="S70" s="7">
        <f>S69/S$15</f>
        <v>0.13898142960571558</v>
      </c>
      <c r="T70" s="8">
        <f>T69/T$15</f>
        <v>0.14195010871117936</v>
      </c>
    </row>
    <row r="71" spans="15:22" x14ac:dyDescent="0.25">
      <c r="O71" s="323"/>
      <c r="P71" s="319" t="s">
        <v>68</v>
      </c>
      <c r="Q71" s="17">
        <f>Q72*$Q$15</f>
        <v>10383.722409809847</v>
      </c>
      <c r="R71" s="17">
        <f>Q71+(R63-Q63)*0.2</f>
        <v>14010.322409809847</v>
      </c>
      <c r="S71" s="17">
        <f t="shared" ref="S71" si="65">R71+(S63-R63)*0.2</f>
        <v>15227.122409809846</v>
      </c>
      <c r="T71" s="74">
        <f>S71+(T63-S63)*0.2</f>
        <v>16191.379827465342</v>
      </c>
    </row>
    <row r="72" spans="15:22" x14ac:dyDescent="0.25">
      <c r="O72" s="323"/>
      <c r="P72" s="319"/>
      <c r="Q72" s="48">
        <f>Q60</f>
        <v>0.14821396836680292</v>
      </c>
      <c r="R72" s="7">
        <f>R71/R$15</f>
        <v>0.15886160207059424</v>
      </c>
      <c r="S72" s="7">
        <f>S71/S$15</f>
        <v>0.16151642422047865</v>
      </c>
      <c r="T72" s="8">
        <f>T71/T$15</f>
        <v>0.16338872943153124</v>
      </c>
    </row>
    <row r="73" spans="15:22" x14ac:dyDescent="0.25">
      <c r="O73" s="323"/>
      <c r="P73" s="319" t="s">
        <v>16</v>
      </c>
      <c r="Q73" s="17">
        <f>Q74*$Q$15</f>
        <v>4705.15958770215</v>
      </c>
      <c r="R73" s="17">
        <f>Q73+(R63-Q63)*0.2</f>
        <v>8331.7595877021504</v>
      </c>
      <c r="S73" s="17">
        <f>R73+(S63-R63)*0.2</f>
        <v>9548.5595877021497</v>
      </c>
      <c r="T73" s="74">
        <f>S73+(T63-S63)*0.2</f>
        <v>10512.817005357645</v>
      </c>
    </row>
    <row r="74" spans="15:22" ht="15.75" thickBot="1" x14ac:dyDescent="0.3">
      <c r="O74" s="324"/>
      <c r="P74" s="331"/>
      <c r="Q74" s="198">
        <f>Q62</f>
        <v>6.7159959287202933E-2</v>
      </c>
      <c r="R74" s="11">
        <f>R73/R$15</f>
        <v>9.4472963394663351E-2</v>
      </c>
      <c r="S74" s="11">
        <f>S73/S$15</f>
        <v>0.10128303690973471</v>
      </c>
      <c r="T74" s="12">
        <f>T73/T$15</f>
        <v>0.10608582045230619</v>
      </c>
    </row>
  </sheetData>
  <mergeCells count="66">
    <mergeCell ref="P65:P66"/>
    <mergeCell ref="P67:P68"/>
    <mergeCell ref="V2:W2"/>
    <mergeCell ref="L2:M2"/>
    <mergeCell ref="M3:M38"/>
    <mergeCell ref="M39:M48"/>
    <mergeCell ref="O15:O26"/>
    <mergeCell ref="P33:P34"/>
    <mergeCell ref="P35:P36"/>
    <mergeCell ref="P37:P38"/>
    <mergeCell ref="V28:V32"/>
    <mergeCell ref="P19:P20"/>
    <mergeCell ref="P21:P22"/>
    <mergeCell ref="P23:P24"/>
    <mergeCell ref="V18:V22"/>
    <mergeCell ref="V23:V27"/>
    <mergeCell ref="P69:P70"/>
    <mergeCell ref="P71:P72"/>
    <mergeCell ref="P73:P74"/>
    <mergeCell ref="P3:P4"/>
    <mergeCell ref="P5:P6"/>
    <mergeCell ref="P7:P8"/>
    <mergeCell ref="P9:P10"/>
    <mergeCell ref="P39:P40"/>
    <mergeCell ref="P11:P12"/>
    <mergeCell ref="P13:P14"/>
    <mergeCell ref="P25:P26"/>
    <mergeCell ref="P15:P16"/>
    <mergeCell ref="P17:P18"/>
    <mergeCell ref="P27:P28"/>
    <mergeCell ref="P29:P30"/>
    <mergeCell ref="P31:P32"/>
    <mergeCell ref="O63:O74"/>
    <mergeCell ref="O51:O62"/>
    <mergeCell ref="O27:O38"/>
    <mergeCell ref="O3:O14"/>
    <mergeCell ref="I9:I10"/>
    <mergeCell ref="I14:I15"/>
    <mergeCell ref="K50:K51"/>
    <mergeCell ref="L50:L51"/>
    <mergeCell ref="O39:O50"/>
    <mergeCell ref="P63:P64"/>
    <mergeCell ref="P45:P46"/>
    <mergeCell ref="P47:P48"/>
    <mergeCell ref="P49:P50"/>
    <mergeCell ref="P41:P42"/>
    <mergeCell ref="P43:P44"/>
    <mergeCell ref="B14:B16"/>
    <mergeCell ref="E3:E5"/>
    <mergeCell ref="G3:G5"/>
    <mergeCell ref="V3:V7"/>
    <mergeCell ref="V8:V12"/>
    <mergeCell ref="V13:V17"/>
    <mergeCell ref="E9:E10"/>
    <mergeCell ref="G9:G10"/>
    <mergeCell ref="B3:B6"/>
    <mergeCell ref="B7:B8"/>
    <mergeCell ref="B9:B11"/>
    <mergeCell ref="B12:B13"/>
    <mergeCell ref="E14:E15"/>
    <mergeCell ref="G14:G15"/>
    <mergeCell ref="B2:C2"/>
    <mergeCell ref="D2:E2"/>
    <mergeCell ref="F2:G2"/>
    <mergeCell ref="H2:I2"/>
    <mergeCell ref="I3:I5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0776-F726-46F5-ADF1-871E4B477A6D}">
  <sheetPr>
    <tabColor theme="9" tint="0.59999389629810485"/>
  </sheetPr>
  <dimension ref="A1:H8"/>
  <sheetViews>
    <sheetView workbookViewId="0">
      <selection activeCell="P25" sqref="P25"/>
    </sheetView>
  </sheetViews>
  <sheetFormatPr defaultRowHeight="15" x14ac:dyDescent="0.25"/>
  <sheetData>
    <row r="1" spans="1:8" x14ac:dyDescent="0.25">
      <c r="B1" t="s">
        <v>31</v>
      </c>
      <c r="C1" t="s">
        <v>0</v>
      </c>
      <c r="D1" t="s">
        <v>23</v>
      </c>
      <c r="E1" t="s">
        <v>24</v>
      </c>
      <c r="F1" t="s">
        <v>32</v>
      </c>
      <c r="G1" t="s">
        <v>25</v>
      </c>
      <c r="H1" t="s">
        <v>2</v>
      </c>
    </row>
    <row r="2" spans="1:8" x14ac:dyDescent="0.25">
      <c r="A2" t="s">
        <v>31</v>
      </c>
      <c r="B2">
        <f>Data_a!C3</f>
        <v>1</v>
      </c>
      <c r="C2">
        <f>Data_a!D3</f>
        <v>-2.8763999999999998</v>
      </c>
      <c r="D2">
        <f>Data_a!E3</f>
        <v>0</v>
      </c>
      <c r="E2">
        <f>Data_a!F3</f>
        <v>0</v>
      </c>
      <c r="F2">
        <f>Data_a!G3</f>
        <v>0</v>
      </c>
      <c r="G2">
        <f>Data_a!H3</f>
        <v>0</v>
      </c>
      <c r="H2">
        <f>Data_a!I3</f>
        <v>0</v>
      </c>
    </row>
    <row r="3" spans="1:8" x14ac:dyDescent="0.25">
      <c r="A3" t="s">
        <v>30</v>
      </c>
      <c r="B3">
        <f>Data_a!C4</f>
        <v>0</v>
      </c>
      <c r="C3">
        <f>Data_a!D4</f>
        <v>1</v>
      </c>
      <c r="D3">
        <f>Data_a!E4</f>
        <v>0</v>
      </c>
      <c r="E3">
        <f>Data_a!F4</f>
        <v>0</v>
      </c>
      <c r="F3">
        <f>Data_a!G4</f>
        <v>-1.9340838580999999</v>
      </c>
      <c r="G3">
        <f>Data_a!H4</f>
        <v>0</v>
      </c>
      <c r="H3">
        <f>Data_a!I4</f>
        <v>0</v>
      </c>
    </row>
    <row r="4" spans="1:8" x14ac:dyDescent="0.25">
      <c r="A4" t="s">
        <v>23</v>
      </c>
      <c r="B4">
        <f>Data_a!C5</f>
        <v>0</v>
      </c>
      <c r="C4">
        <f>Data_a!D5</f>
        <v>0</v>
      </c>
      <c r="D4">
        <f>Data_a!E5</f>
        <v>1</v>
      </c>
      <c r="E4">
        <f>Data_a!F5</f>
        <v>0</v>
      </c>
      <c r="F4">
        <f>Data_a!G5</f>
        <v>-0.43069391148399999</v>
      </c>
      <c r="G4">
        <f>Data_a!H5</f>
        <v>0</v>
      </c>
      <c r="H4">
        <f>Data_a!I5</f>
        <v>0</v>
      </c>
    </row>
    <row r="5" spans="1:8" x14ac:dyDescent="0.25">
      <c r="A5" t="s">
        <v>24</v>
      </c>
      <c r="B5">
        <f>Data_a!C6</f>
        <v>0</v>
      </c>
      <c r="C5">
        <f>Data_a!D6</f>
        <v>0</v>
      </c>
      <c r="D5">
        <f>Data_a!E6</f>
        <v>0</v>
      </c>
      <c r="E5">
        <f>Data_a!F6</f>
        <v>1</v>
      </c>
      <c r="F5">
        <f>Data_a!G6</f>
        <v>-1.4356463716133333E-2</v>
      </c>
      <c r="G5">
        <f>Data_a!H6</f>
        <v>0</v>
      </c>
      <c r="H5">
        <f>Data_a!I6</f>
        <v>0</v>
      </c>
    </row>
    <row r="6" spans="1:8" x14ac:dyDescent="0.25">
      <c r="A6" t="s">
        <v>32</v>
      </c>
      <c r="B6">
        <f>Data_a!C7</f>
        <v>0</v>
      </c>
      <c r="C6">
        <f>Data_a!D7</f>
        <v>0</v>
      </c>
      <c r="D6">
        <f>Data_a!E7</f>
        <v>0</v>
      </c>
      <c r="E6">
        <f>Data_a!F7</f>
        <v>0</v>
      </c>
      <c r="F6">
        <f>Data_a!G7</f>
        <v>1</v>
      </c>
      <c r="G6">
        <f>Data_a!H7</f>
        <v>0</v>
      </c>
      <c r="H6">
        <f>Data_a!I7</f>
        <v>-1.02</v>
      </c>
    </row>
    <row r="7" spans="1:8" x14ac:dyDescent="0.25">
      <c r="A7" t="s">
        <v>25</v>
      </c>
      <c r="B7">
        <f>Data_a!C8</f>
        <v>0</v>
      </c>
      <c r="C7">
        <f>Data_a!D8</f>
        <v>0</v>
      </c>
      <c r="D7">
        <f>Data_a!E8</f>
        <v>0</v>
      </c>
      <c r="E7">
        <f>Data_a!F8</f>
        <v>0</v>
      </c>
      <c r="F7">
        <f>Data_a!G8</f>
        <v>0</v>
      </c>
      <c r="G7">
        <f>Data_a!H8</f>
        <v>1</v>
      </c>
      <c r="H7">
        <f>Data_a!I8</f>
        <v>-6.7180478527900003E-2</v>
      </c>
    </row>
    <row r="8" spans="1:8" x14ac:dyDescent="0.25">
      <c r="A8" t="s">
        <v>2</v>
      </c>
      <c r="B8">
        <f>Data_a!C9</f>
        <v>0</v>
      </c>
      <c r="C8">
        <f>Data_a!D9</f>
        <v>0</v>
      </c>
      <c r="D8">
        <f>Data_a!E9</f>
        <v>0</v>
      </c>
      <c r="E8">
        <f>Data_a!F9</f>
        <v>0</v>
      </c>
      <c r="F8">
        <f>Data_a!G9</f>
        <v>0</v>
      </c>
      <c r="G8">
        <f>Data_a!H9</f>
        <v>0</v>
      </c>
      <c r="H8">
        <f>Data_a!I9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12A0-3EE5-40F8-8DB0-4C809B1BAE8E}">
  <sheetPr>
    <tabColor theme="9" tint="0.59999389629810485"/>
  </sheetPr>
  <dimension ref="A1:AC1431"/>
  <sheetViews>
    <sheetView topLeftCell="A139" zoomScaleNormal="100" workbookViewId="0">
      <selection activeCell="O342" sqref="K340:O342"/>
    </sheetView>
  </sheetViews>
  <sheetFormatPr defaultRowHeight="15" x14ac:dyDescent="0.25"/>
  <cols>
    <col min="1" max="1" width="9.7109375" bestFit="1" customWidth="1"/>
    <col min="2" max="2" width="9.7109375" style="20" customWidth="1"/>
    <col min="3" max="3" width="5.85546875" bestFit="1" customWidth="1"/>
    <col min="4" max="4" width="12.5703125" bestFit="1" customWidth="1"/>
  </cols>
  <sheetData>
    <row r="1" spans="1:29" x14ac:dyDescent="0.25">
      <c r="A1" s="42"/>
      <c r="B1" s="42"/>
      <c r="C1" s="42"/>
      <c r="D1" s="42"/>
      <c r="E1" s="231">
        <v>2005</v>
      </c>
      <c r="F1" s="231">
        <v>2010</v>
      </c>
      <c r="G1" s="231">
        <v>2020</v>
      </c>
      <c r="H1" s="231">
        <v>2030</v>
      </c>
      <c r="I1" s="231">
        <v>2040</v>
      </c>
      <c r="J1" s="231">
        <v>2050</v>
      </c>
      <c r="K1" s="231">
        <v>2060</v>
      </c>
      <c r="L1" s="231">
        <v>2070</v>
      </c>
      <c r="M1" s="231">
        <v>2080</v>
      </c>
      <c r="N1" s="231">
        <v>2090</v>
      </c>
      <c r="O1" s="231">
        <v>2100</v>
      </c>
    </row>
    <row r="2" spans="1:29" x14ac:dyDescent="0.25">
      <c r="A2" s="42" t="s">
        <v>85</v>
      </c>
      <c r="B2" s="42" t="s">
        <v>98</v>
      </c>
      <c r="C2" s="42" t="s">
        <v>4</v>
      </c>
      <c r="D2" s="42" t="s">
        <v>189</v>
      </c>
      <c r="E2" s="43">
        <v>0</v>
      </c>
      <c r="F2" s="43">
        <v>0</v>
      </c>
      <c r="G2" s="43">
        <v>1.6409492022335331E-6</v>
      </c>
      <c r="H2" s="43">
        <v>2.0970268361919484E-2</v>
      </c>
      <c r="I2" s="43">
        <v>5.8806904792618887E-2</v>
      </c>
      <c r="J2" s="43">
        <v>4.9284203866727667E-2</v>
      </c>
      <c r="K2" s="43">
        <v>5.1234526367331688E-2</v>
      </c>
      <c r="L2" s="43">
        <v>6.1939727988384069E-2</v>
      </c>
      <c r="M2" s="43">
        <v>6.853000629149901E-2</v>
      </c>
      <c r="N2" s="43">
        <v>7.3818420664043885E-2</v>
      </c>
      <c r="O2" s="43">
        <v>9.86252242780504E-2</v>
      </c>
      <c r="P2" s="3"/>
    </row>
    <row r="3" spans="1:29" x14ac:dyDescent="0.25">
      <c r="A3" s="42" t="s">
        <v>85</v>
      </c>
      <c r="B3" s="42" t="s">
        <v>98</v>
      </c>
      <c r="C3" s="42" t="s">
        <v>4</v>
      </c>
      <c r="D3" s="42" t="s">
        <v>5</v>
      </c>
      <c r="E3" s="43">
        <v>3.5982366401255891E-3</v>
      </c>
      <c r="F3" s="43">
        <v>8.682554316454108E-3</v>
      </c>
      <c r="G3" s="43">
        <v>1.7748977050372379E-2</v>
      </c>
      <c r="H3" s="43">
        <v>3.2651894163743159E-2</v>
      </c>
      <c r="I3" s="43">
        <v>5.3617980639748158E-4</v>
      </c>
      <c r="J3" s="43">
        <v>2.5217083427290322E-4</v>
      </c>
      <c r="K3" s="43">
        <v>3.0273630103809572E-6</v>
      </c>
      <c r="L3" s="43">
        <v>1.0776961242001442E-7</v>
      </c>
      <c r="M3" s="43">
        <v>1.0411480010043663E-7</v>
      </c>
      <c r="N3" s="43">
        <v>5.0614916584884272E-5</v>
      </c>
      <c r="O3" s="43">
        <v>1.0970059981516776E-4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42" t="s">
        <v>85</v>
      </c>
      <c r="B4" s="42" t="s">
        <v>98</v>
      </c>
      <c r="C4" s="42" t="s">
        <v>4</v>
      </c>
      <c r="D4" s="42" t="s">
        <v>190</v>
      </c>
      <c r="E4" s="43">
        <v>0</v>
      </c>
      <c r="F4" s="43">
        <v>0</v>
      </c>
      <c r="G4" s="43">
        <v>0</v>
      </c>
      <c r="H4" s="43">
        <v>7.0976706446120269E-4</v>
      </c>
      <c r="I4" s="43">
        <v>2.3482623604672733E-2</v>
      </c>
      <c r="J4" s="43">
        <v>3.7713794749189372E-2</v>
      </c>
      <c r="K4" s="43">
        <v>5.3035044826074372E-2</v>
      </c>
      <c r="L4" s="43">
        <v>6.994170333664429E-2</v>
      </c>
      <c r="M4" s="43">
        <v>6.2328016699643933E-2</v>
      </c>
      <c r="N4" s="43">
        <v>4.2086055796945285E-2</v>
      </c>
      <c r="O4" s="43">
        <v>2.0821870438841192E-2</v>
      </c>
    </row>
    <row r="5" spans="1:29" x14ac:dyDescent="0.25">
      <c r="A5" s="42" t="s">
        <v>85</v>
      </c>
      <c r="B5" s="42" t="s">
        <v>98</v>
      </c>
      <c r="C5" s="42" t="s">
        <v>4</v>
      </c>
      <c r="D5" s="42" t="s">
        <v>6</v>
      </c>
      <c r="E5" s="43">
        <v>0.63727352416598138</v>
      </c>
      <c r="F5" s="43">
        <v>0.65800475426433813</v>
      </c>
      <c r="G5" s="43">
        <v>0.47596479695244792</v>
      </c>
      <c r="H5" s="43">
        <v>0.20350084541391184</v>
      </c>
      <c r="I5" s="43">
        <v>3.5673153796482253E-3</v>
      </c>
      <c r="J5" s="43">
        <v>5.148497990340329E-4</v>
      </c>
      <c r="K5" s="43">
        <v>7.3129814063990654E-10</v>
      </c>
      <c r="L5" s="43">
        <v>6.0850192454556549E-10</v>
      </c>
      <c r="M5" s="43">
        <v>6.0046356924714011E-10</v>
      </c>
      <c r="N5" s="43">
        <v>1.219274046029607E-9</v>
      </c>
      <c r="O5" s="43">
        <v>2.446846717260295E-9</v>
      </c>
    </row>
    <row r="6" spans="1:29" x14ac:dyDescent="0.25">
      <c r="A6" s="42" t="s">
        <v>85</v>
      </c>
      <c r="B6" s="42" t="s">
        <v>98</v>
      </c>
      <c r="C6" s="42" t="s">
        <v>4</v>
      </c>
      <c r="D6" s="42" t="s">
        <v>191</v>
      </c>
      <c r="E6" s="43">
        <v>0</v>
      </c>
      <c r="F6" s="43">
        <v>0</v>
      </c>
      <c r="G6" s="43">
        <v>1.9603259902407559E-3</v>
      </c>
      <c r="H6" s="43">
        <v>2.7340072646998306E-2</v>
      </c>
      <c r="I6" s="43">
        <v>9.5369543477177271E-2</v>
      </c>
      <c r="J6" s="43">
        <v>0.10435346363401128</v>
      </c>
      <c r="K6" s="43">
        <v>0.12430408467467946</v>
      </c>
      <c r="L6" s="43">
        <v>0.16486265853754711</v>
      </c>
      <c r="M6" s="43">
        <v>0.12391032379700424</v>
      </c>
      <c r="N6" s="43">
        <v>6.6814688881101439E-2</v>
      </c>
      <c r="O6" s="43">
        <v>4.1813430407895522E-2</v>
      </c>
    </row>
    <row r="7" spans="1:29" x14ac:dyDescent="0.25">
      <c r="A7" s="42" t="s">
        <v>85</v>
      </c>
      <c r="B7" s="42" t="s">
        <v>98</v>
      </c>
      <c r="C7" s="42" t="s">
        <v>4</v>
      </c>
      <c r="D7" s="42" t="s">
        <v>7</v>
      </c>
      <c r="E7" s="43">
        <v>0.11091464409690614</v>
      </c>
      <c r="F7" s="43">
        <v>0.11028251464874123</v>
      </c>
      <c r="G7" s="43">
        <v>0.23490450201751598</v>
      </c>
      <c r="H7" s="43">
        <v>0.351802960080216</v>
      </c>
      <c r="I7" s="43">
        <v>5.835980757203138E-2</v>
      </c>
      <c r="J7" s="43">
        <v>1.3395237839634029E-3</v>
      </c>
      <c r="K7" s="43">
        <v>2.5504252076170645E-5</v>
      </c>
      <c r="L7" s="43">
        <v>2.7515490241298763E-3</v>
      </c>
      <c r="M7" s="43">
        <v>2.8189089096346482E-3</v>
      </c>
      <c r="N7" s="43">
        <v>2.8154198725558271E-3</v>
      </c>
      <c r="O7" s="43">
        <v>4.2754112758529922E-3</v>
      </c>
    </row>
    <row r="8" spans="1:29" x14ac:dyDescent="0.25">
      <c r="A8" s="42" t="s">
        <v>85</v>
      </c>
      <c r="B8" s="42" t="s">
        <v>98</v>
      </c>
      <c r="C8" s="42" t="s">
        <v>4</v>
      </c>
      <c r="D8" s="42" t="s">
        <v>8</v>
      </c>
      <c r="E8" s="43">
        <v>0.13758855453324983</v>
      </c>
      <c r="F8" s="43">
        <v>0.14433187874343575</v>
      </c>
      <c r="G8" s="43">
        <v>0.16868826283889587</v>
      </c>
      <c r="H8" s="43">
        <v>0.19822915881109435</v>
      </c>
      <c r="I8" s="43">
        <v>0.1818260425442815</v>
      </c>
      <c r="J8" s="43">
        <v>0.13897170092334507</v>
      </c>
      <c r="K8" s="43">
        <v>0.12271892276626337</v>
      </c>
      <c r="L8" s="43">
        <v>0.11488274126944717</v>
      </c>
      <c r="M8" s="43">
        <v>0.11181656358646791</v>
      </c>
      <c r="N8" s="43">
        <v>0.1163799926715362</v>
      </c>
      <c r="O8" s="43">
        <v>0.12296934637504386</v>
      </c>
    </row>
    <row r="9" spans="1:29" x14ac:dyDescent="0.25">
      <c r="A9" s="42" t="s">
        <v>85</v>
      </c>
      <c r="B9" s="42" t="s">
        <v>98</v>
      </c>
      <c r="C9" s="42" t="s">
        <v>4</v>
      </c>
      <c r="D9" s="42" t="s">
        <v>9</v>
      </c>
      <c r="E9" s="43">
        <v>5.7432964715041855E-2</v>
      </c>
      <c r="F9" s="43">
        <v>4.3251431394940802E-2</v>
      </c>
      <c r="G9" s="43">
        <v>4.5547704673436641E-2</v>
      </c>
      <c r="H9" s="43">
        <v>5.3053277265659803E-2</v>
      </c>
      <c r="I9" s="43">
        <v>5.4904371247938073E-2</v>
      </c>
      <c r="J9" s="43">
        <v>4.0763090931736114E-2</v>
      </c>
      <c r="K9" s="43">
        <v>3.6680161000304745E-2</v>
      </c>
      <c r="L9" s="43">
        <v>4.0588402221733128E-2</v>
      </c>
      <c r="M9" s="43">
        <v>5.2070830632535016E-2</v>
      </c>
      <c r="N9" s="43">
        <v>6.6415507864491394E-2</v>
      </c>
      <c r="O9" s="43">
        <v>6.7069176205341557E-2</v>
      </c>
    </row>
    <row r="10" spans="1:29" x14ac:dyDescent="0.25">
      <c r="A10" s="42" t="s">
        <v>85</v>
      </c>
      <c r="B10" s="42" t="s">
        <v>98</v>
      </c>
      <c r="C10" s="42" t="s">
        <v>4</v>
      </c>
      <c r="D10" s="42" t="s">
        <v>10</v>
      </c>
      <c r="E10" s="43">
        <v>5.1243114977041503E-2</v>
      </c>
      <c r="F10" s="43">
        <v>2.5413642182181884E-2</v>
      </c>
      <c r="G10" s="43">
        <v>7.5979608891523533E-3</v>
      </c>
      <c r="H10" s="43">
        <v>2.948383083763053E-2</v>
      </c>
      <c r="I10" s="43">
        <v>1.2335235033413025E-3</v>
      </c>
      <c r="J10" s="43">
        <v>1.5943301493958673E-4</v>
      </c>
      <c r="K10" s="43">
        <v>2.5025245679396535E-4</v>
      </c>
      <c r="L10" s="43">
        <v>3.7548815504773961E-4</v>
      </c>
      <c r="M10" s="43">
        <v>5.1273391131551082E-4</v>
      </c>
      <c r="N10" s="43">
        <v>5.0208110929459489E-4</v>
      </c>
      <c r="O10" s="43">
        <v>4.095903544236104E-4</v>
      </c>
    </row>
    <row r="11" spans="1:29" x14ac:dyDescent="0.25">
      <c r="A11" s="42" t="s">
        <v>85</v>
      </c>
      <c r="B11" s="42" t="s">
        <v>98</v>
      </c>
      <c r="C11" s="42" t="s">
        <v>4</v>
      </c>
      <c r="D11" s="42" t="s">
        <v>11</v>
      </c>
      <c r="E11" s="43">
        <v>6.9455647905931412E-5</v>
      </c>
      <c r="F11" s="43">
        <v>2.7279563903336176E-4</v>
      </c>
      <c r="G11" s="43">
        <v>1.1405201251069239E-2</v>
      </c>
      <c r="H11" s="43">
        <v>2.9789153662367191E-2</v>
      </c>
      <c r="I11" s="43">
        <v>0.39525706448763565</v>
      </c>
      <c r="J11" s="43">
        <v>0.47789239072338968</v>
      </c>
      <c r="K11" s="43">
        <v>0.48469817329341658</v>
      </c>
      <c r="L11" s="43">
        <v>0.44901000423785792</v>
      </c>
      <c r="M11" s="43">
        <v>0.47300436520637251</v>
      </c>
      <c r="N11" s="43">
        <v>0.52258119845281159</v>
      </c>
      <c r="O11" s="43">
        <v>0.5414157967532619</v>
      </c>
    </row>
    <row r="12" spans="1:29" x14ac:dyDescent="0.25">
      <c r="A12" s="42" t="s">
        <v>85</v>
      </c>
      <c r="B12" s="42" t="s">
        <v>98</v>
      </c>
      <c r="C12" s="42" t="s">
        <v>4</v>
      </c>
      <c r="D12" s="42" t="s">
        <v>12</v>
      </c>
      <c r="E12" s="43">
        <v>1.8795052237474499E-3</v>
      </c>
      <c r="F12" s="43">
        <v>9.7604288108746867E-3</v>
      </c>
      <c r="G12" s="43">
        <v>3.6180627387666697E-2</v>
      </c>
      <c r="H12" s="43">
        <v>5.2468771691998102E-2</v>
      </c>
      <c r="I12" s="43">
        <v>0.12665662358425758</v>
      </c>
      <c r="J12" s="43">
        <v>0.14875537773939093</v>
      </c>
      <c r="K12" s="43">
        <v>0.12705030226875116</v>
      </c>
      <c r="L12" s="43">
        <v>9.5647616851094436E-2</v>
      </c>
      <c r="M12" s="43">
        <v>0.10500814625026347</v>
      </c>
      <c r="N12" s="43">
        <v>0.10853601855136094</v>
      </c>
      <c r="O12" s="43">
        <v>0.10249045086462702</v>
      </c>
    </row>
    <row r="13" spans="1:29" x14ac:dyDescent="0.25">
      <c r="A13" s="42" t="s">
        <v>85</v>
      </c>
      <c r="B13" s="42" t="s">
        <v>98</v>
      </c>
      <c r="C13" s="42" t="s">
        <v>13</v>
      </c>
      <c r="D13" s="42" t="s">
        <v>189</v>
      </c>
      <c r="E13" s="43">
        <v>0</v>
      </c>
      <c r="F13" s="43">
        <v>0</v>
      </c>
      <c r="G13" s="43">
        <v>9.4491532325839136E-4</v>
      </c>
      <c r="H13" s="43">
        <v>1.1761477626769965E-2</v>
      </c>
      <c r="I13" s="43">
        <v>4.2566300850613581E-2</v>
      </c>
      <c r="J13" s="43">
        <v>2.7664849006508441E-2</v>
      </c>
      <c r="K13" s="43">
        <v>2.3849718422422197E-2</v>
      </c>
      <c r="L13" s="43">
        <v>2.2558825948324302E-2</v>
      </c>
      <c r="M13" s="43">
        <v>2.3755383971717742E-2</v>
      </c>
      <c r="N13" s="43">
        <v>2.8811921492908055E-2</v>
      </c>
      <c r="O13" s="43">
        <v>3.5423912093123809E-2</v>
      </c>
    </row>
    <row r="14" spans="1:29" x14ac:dyDescent="0.25">
      <c r="A14" s="42" t="s">
        <v>85</v>
      </c>
      <c r="B14" s="42" t="s">
        <v>98</v>
      </c>
      <c r="C14" s="42" t="s">
        <v>13</v>
      </c>
      <c r="D14" s="42" t="s">
        <v>5</v>
      </c>
      <c r="E14" s="43">
        <v>6.4617390491267229E-3</v>
      </c>
      <c r="F14" s="43">
        <v>8.746985446801964E-3</v>
      </c>
      <c r="G14" s="43">
        <v>2.8324138204606001E-2</v>
      </c>
      <c r="H14" s="43">
        <v>3.1251227020288E-2</v>
      </c>
      <c r="I14" s="43">
        <v>1.0319613461349374E-4</v>
      </c>
      <c r="J14" s="43">
        <v>4.056824467481242E-9</v>
      </c>
      <c r="K14" s="43">
        <v>2.5794146246521858E-13</v>
      </c>
      <c r="L14" s="43">
        <v>3.7058165016269742E-9</v>
      </c>
      <c r="M14" s="43">
        <v>3.0798337470464768E-9</v>
      </c>
      <c r="N14" s="43">
        <v>2.7532420194824531E-9</v>
      </c>
      <c r="O14" s="43">
        <v>3.8826078234539093E-10</v>
      </c>
    </row>
    <row r="15" spans="1:29" x14ac:dyDescent="0.25">
      <c r="A15" s="42" t="s">
        <v>85</v>
      </c>
      <c r="B15" s="42" t="s">
        <v>98</v>
      </c>
      <c r="C15" s="42" t="s">
        <v>13</v>
      </c>
      <c r="D15" s="42" t="s">
        <v>190</v>
      </c>
      <c r="E15" s="43">
        <v>0</v>
      </c>
      <c r="F15" s="43">
        <v>0</v>
      </c>
      <c r="G15" s="43">
        <v>0</v>
      </c>
      <c r="H15" s="43">
        <v>2.233129744784375E-5</v>
      </c>
      <c r="I15" s="43">
        <v>1.3063760996964522E-3</v>
      </c>
      <c r="J15" s="43">
        <v>2.1169492154857971E-3</v>
      </c>
      <c r="K15" s="43">
        <v>5.7776166714819856E-3</v>
      </c>
      <c r="L15" s="43">
        <v>8.3142598461856312E-3</v>
      </c>
      <c r="M15" s="43">
        <v>8.6187455536316758E-3</v>
      </c>
      <c r="N15" s="43">
        <v>6.2291815548152106E-3</v>
      </c>
      <c r="O15" s="43">
        <v>2.632043612476211E-3</v>
      </c>
    </row>
    <row r="16" spans="1:29" x14ac:dyDescent="0.25">
      <c r="A16" s="42" t="s">
        <v>85</v>
      </c>
      <c r="B16" s="42" t="s">
        <v>98</v>
      </c>
      <c r="C16" s="42" t="s">
        <v>13</v>
      </c>
      <c r="D16" s="42" t="s">
        <v>6</v>
      </c>
      <c r="E16" s="43">
        <v>4.7032034526845616E-2</v>
      </c>
      <c r="F16" s="43">
        <v>4.9145874026724379E-2</v>
      </c>
      <c r="G16" s="43">
        <v>0.10624925944512294</v>
      </c>
      <c r="H16" s="43">
        <v>2.3926552063153798E-3</v>
      </c>
      <c r="I16" s="43">
        <v>6.4313507205881418E-3</v>
      </c>
      <c r="J16" s="43">
        <v>0</v>
      </c>
      <c r="K16" s="43">
        <v>0</v>
      </c>
      <c r="L16" s="43">
        <v>5.267053220835722E-11</v>
      </c>
      <c r="M16" s="43">
        <v>4.373975580459759E-11</v>
      </c>
      <c r="N16" s="43">
        <v>3.7526409961628591E-11</v>
      </c>
      <c r="O16" s="43">
        <v>5.3796926834723873E-12</v>
      </c>
    </row>
    <row r="17" spans="1:15" x14ac:dyDescent="0.25">
      <c r="A17" s="42" t="s">
        <v>85</v>
      </c>
      <c r="B17" s="42" t="s">
        <v>98</v>
      </c>
      <c r="C17" s="42" t="s">
        <v>13</v>
      </c>
      <c r="D17" s="42" t="s">
        <v>191</v>
      </c>
      <c r="E17" s="43">
        <v>0</v>
      </c>
      <c r="F17" s="43">
        <v>0</v>
      </c>
      <c r="G17" s="43">
        <v>6.6861886107732237E-3</v>
      </c>
      <c r="H17" s="43">
        <v>2.4440499513782226E-2</v>
      </c>
      <c r="I17" s="43">
        <v>5.4726173414169889E-2</v>
      </c>
      <c r="J17" s="43">
        <v>4.935969736294786E-2</v>
      </c>
      <c r="K17" s="43">
        <v>4.254477470210577E-2</v>
      </c>
      <c r="L17" s="43">
        <v>6.8834765069004933E-2</v>
      </c>
      <c r="M17" s="43">
        <v>6.739065743434923E-2</v>
      </c>
      <c r="N17" s="43">
        <v>4.2441274643653167E-2</v>
      </c>
      <c r="O17" s="43">
        <v>2.5623841231141645E-2</v>
      </c>
    </row>
    <row r="18" spans="1:15" x14ac:dyDescent="0.25">
      <c r="A18" s="42" t="s">
        <v>85</v>
      </c>
      <c r="B18" s="42" t="s">
        <v>98</v>
      </c>
      <c r="C18" s="42" t="s">
        <v>13</v>
      </c>
      <c r="D18" s="42" t="s">
        <v>7</v>
      </c>
      <c r="E18" s="43">
        <v>0.19499168202404757</v>
      </c>
      <c r="F18" s="43">
        <v>0.23401427942439293</v>
      </c>
      <c r="G18" s="43">
        <v>0.20088260935887262</v>
      </c>
      <c r="H18" s="43">
        <v>0.17128389136256567</v>
      </c>
      <c r="I18" s="43">
        <v>6.8823562564736596E-2</v>
      </c>
      <c r="J18" s="43">
        <v>1.4113806879599707E-2</v>
      </c>
      <c r="K18" s="43">
        <v>5.7571600912629311E-3</v>
      </c>
      <c r="L18" s="43">
        <v>5.4473579319600125E-3</v>
      </c>
      <c r="M18" s="43">
        <v>8.4644837177304273E-3</v>
      </c>
      <c r="N18" s="43">
        <v>5.1039003814322319E-3</v>
      </c>
      <c r="O18" s="43">
        <v>2.9419794333175042E-3</v>
      </c>
    </row>
    <row r="19" spans="1:15" x14ac:dyDescent="0.25">
      <c r="A19" s="42" t="s">
        <v>85</v>
      </c>
      <c r="B19" s="42" t="s">
        <v>98</v>
      </c>
      <c r="C19" s="42" t="s">
        <v>13</v>
      </c>
      <c r="D19" s="42" t="s">
        <v>8</v>
      </c>
      <c r="E19" s="43">
        <v>0.56883874590936645</v>
      </c>
      <c r="F19" s="43">
        <v>0.54646583138923965</v>
      </c>
      <c r="G19" s="43">
        <v>0.57607911241322829</v>
      </c>
      <c r="H19" s="43">
        <v>0.63558860487021163</v>
      </c>
      <c r="I19" s="43">
        <v>0.54080482669182628</v>
      </c>
      <c r="J19" s="43">
        <v>0.34263750247817631</v>
      </c>
      <c r="K19" s="43">
        <v>0.25237850927942884</v>
      </c>
      <c r="L19" s="43">
        <v>0.25860658540048337</v>
      </c>
      <c r="M19" s="43">
        <v>0.2922486999989426</v>
      </c>
      <c r="N19" s="43">
        <v>0.30682195611886476</v>
      </c>
      <c r="O19" s="43">
        <v>0.37924187431080392</v>
      </c>
    </row>
    <row r="20" spans="1:15" x14ac:dyDescent="0.25">
      <c r="A20" s="42" t="s">
        <v>85</v>
      </c>
      <c r="B20" s="42" t="s">
        <v>98</v>
      </c>
      <c r="C20" s="42" t="s">
        <v>13</v>
      </c>
      <c r="D20" s="42" t="s">
        <v>9</v>
      </c>
      <c r="E20" s="43">
        <v>2.4208880288421018E-2</v>
      </c>
      <c r="F20" s="43">
        <v>2.0661409211399858E-2</v>
      </c>
      <c r="G20" s="43">
        <v>1.9402320180347318E-2</v>
      </c>
      <c r="H20" s="43">
        <v>1.7464794934057348E-2</v>
      </c>
      <c r="I20" s="43">
        <v>1.211609620765188E-2</v>
      </c>
      <c r="J20" s="43">
        <v>4.4289349483904589E-3</v>
      </c>
      <c r="K20" s="43">
        <v>1.816112665819622E-3</v>
      </c>
      <c r="L20" s="43">
        <v>1.4459432704060182E-3</v>
      </c>
      <c r="M20" s="43">
        <v>1.2602752100919917E-3</v>
      </c>
      <c r="N20" s="43">
        <v>1.0255915067996142E-3</v>
      </c>
      <c r="O20" s="43">
        <v>3.8951405607599626E-4</v>
      </c>
    </row>
    <row r="21" spans="1:15" x14ac:dyDescent="0.25">
      <c r="A21" s="42" t="s">
        <v>85</v>
      </c>
      <c r="B21" s="42" t="s">
        <v>98</v>
      </c>
      <c r="C21" s="42" t="s">
        <v>13</v>
      </c>
      <c r="D21" s="42" t="s">
        <v>10</v>
      </c>
      <c r="E21" s="43">
        <v>0.15781098442471958</v>
      </c>
      <c r="F21" s="43">
        <v>0.13738380002378223</v>
      </c>
      <c r="G21" s="43">
        <v>3.0656255420216695E-2</v>
      </c>
      <c r="H21" s="43">
        <v>4.6699590179813275E-2</v>
      </c>
      <c r="I21" s="43">
        <v>1.2424392478446446E-4</v>
      </c>
      <c r="J21" s="43">
        <v>6.8752252046229157E-10</v>
      </c>
      <c r="K21" s="43">
        <v>4.6449516628274071E-11</v>
      </c>
      <c r="L21" s="43">
        <v>1.7114491141066966E-6</v>
      </c>
      <c r="M21" s="43">
        <v>1.4220316684587895E-6</v>
      </c>
      <c r="N21" s="43">
        <v>1.2047854016804692E-6</v>
      </c>
      <c r="O21" s="43">
        <v>1.7383597319546014E-7</v>
      </c>
    </row>
    <row r="22" spans="1:15" x14ac:dyDescent="0.25">
      <c r="A22" s="42" t="s">
        <v>85</v>
      </c>
      <c r="B22" s="42" t="s">
        <v>98</v>
      </c>
      <c r="C22" s="42" t="s">
        <v>13</v>
      </c>
      <c r="D22" s="42" t="s">
        <v>11</v>
      </c>
      <c r="E22" s="43">
        <v>5.2756067893264843E-5</v>
      </c>
      <c r="F22" s="43">
        <v>7.3434813140288923E-5</v>
      </c>
      <c r="G22" s="43">
        <v>3.0600504145735551E-3</v>
      </c>
      <c r="H22" s="43">
        <v>6.8593633666498843E-3</v>
      </c>
      <c r="I22" s="43">
        <v>8.122917980386532E-2</v>
      </c>
      <c r="J22" s="43">
        <v>0.29428080831479553</v>
      </c>
      <c r="K22" s="43">
        <v>0.42351704410135993</v>
      </c>
      <c r="L22" s="43">
        <v>0.43380750792193801</v>
      </c>
      <c r="M22" s="43">
        <v>0.43313565828625816</v>
      </c>
      <c r="N22" s="43">
        <v>0.44188854013528528</v>
      </c>
      <c r="O22" s="43">
        <v>0.3688048404138089</v>
      </c>
    </row>
    <row r="23" spans="1:15" x14ac:dyDescent="0.25">
      <c r="A23" s="42" t="s">
        <v>85</v>
      </c>
      <c r="B23" s="42" t="s">
        <v>98</v>
      </c>
      <c r="C23" s="42" t="s">
        <v>13</v>
      </c>
      <c r="D23" s="42" t="s">
        <v>12</v>
      </c>
      <c r="E23" s="43">
        <v>6.031777095796614E-4</v>
      </c>
      <c r="F23" s="43">
        <v>3.5083856645187011E-3</v>
      </c>
      <c r="G23" s="43">
        <v>2.7715150629000953E-2</v>
      </c>
      <c r="H23" s="43">
        <v>5.223556462209878E-2</v>
      </c>
      <c r="I23" s="43">
        <v>0.19176869358745391</v>
      </c>
      <c r="J23" s="43">
        <v>0.26539744704974888</v>
      </c>
      <c r="K23" s="43">
        <v>0.24435906401941129</v>
      </c>
      <c r="L23" s="43">
        <v>0.20098303940409654</v>
      </c>
      <c r="M23" s="43">
        <v>0.16512467067203634</v>
      </c>
      <c r="N23" s="43">
        <v>0.16767642659007148</v>
      </c>
      <c r="O23" s="43">
        <v>0.18494182061963838</v>
      </c>
    </row>
    <row r="24" spans="1:15" x14ac:dyDescent="0.25">
      <c r="A24" s="42" t="s">
        <v>85</v>
      </c>
      <c r="B24" s="42" t="s">
        <v>98</v>
      </c>
      <c r="C24" s="42" t="s">
        <v>14</v>
      </c>
      <c r="D24" s="42" t="s">
        <v>189</v>
      </c>
      <c r="E24" s="43">
        <v>0</v>
      </c>
      <c r="F24" s="43">
        <v>0</v>
      </c>
      <c r="G24" s="43">
        <v>5.1681078553563016E-5</v>
      </c>
      <c r="H24" s="43">
        <v>3.5642790787054068E-2</v>
      </c>
      <c r="I24" s="43">
        <v>4.9199537181622448E-2</v>
      </c>
      <c r="J24" s="43">
        <v>2.4028687116904354E-2</v>
      </c>
      <c r="K24" s="43">
        <v>1.5686717432487691E-2</v>
      </c>
      <c r="L24" s="43">
        <v>1.2492125988459269E-2</v>
      </c>
      <c r="M24" s="43">
        <v>9.5926202741009985E-3</v>
      </c>
      <c r="N24" s="43">
        <v>1.1881573955700527E-2</v>
      </c>
      <c r="O24" s="43">
        <v>2.3222307734139941E-2</v>
      </c>
    </row>
    <row r="25" spans="1:15" x14ac:dyDescent="0.25">
      <c r="A25" s="42" t="s">
        <v>85</v>
      </c>
      <c r="B25" s="42" t="s">
        <v>98</v>
      </c>
      <c r="C25" s="42" t="s">
        <v>14</v>
      </c>
      <c r="D25" s="42" t="s">
        <v>5</v>
      </c>
      <c r="E25" s="43">
        <v>1.3242874136087433E-3</v>
      </c>
      <c r="F25" s="43">
        <v>1.4117204021726814E-3</v>
      </c>
      <c r="G25" s="43">
        <v>1.9760365154653237E-2</v>
      </c>
      <c r="H25" s="43">
        <v>2.7062268710293311E-2</v>
      </c>
      <c r="I25" s="43">
        <v>7.4968984554035661E-5</v>
      </c>
      <c r="J25" s="43">
        <v>2.0419277466093034E-9</v>
      </c>
      <c r="K25" s="43">
        <v>4.0354755144318684E-10</v>
      </c>
      <c r="L25" s="43">
        <v>2.3162682266702645E-10</v>
      </c>
      <c r="M25" s="43">
        <v>1.9587535438129854E-10</v>
      </c>
      <c r="N25" s="43">
        <v>3.817327921343809E-9</v>
      </c>
      <c r="O25" s="43">
        <v>3.2302989780671518E-9</v>
      </c>
    </row>
    <row r="26" spans="1:15" x14ac:dyDescent="0.25">
      <c r="A26" s="42" t="s">
        <v>85</v>
      </c>
      <c r="B26" s="42" t="s">
        <v>98</v>
      </c>
      <c r="C26" s="42" t="s">
        <v>14</v>
      </c>
      <c r="D26" s="42" t="s">
        <v>190</v>
      </c>
      <c r="E26" s="43">
        <v>0</v>
      </c>
      <c r="F26" s="43">
        <v>0</v>
      </c>
      <c r="G26" s="43">
        <v>1.2479200854799429E-7</v>
      </c>
      <c r="H26" s="43">
        <v>2.1082687364830301E-4</v>
      </c>
      <c r="I26" s="43">
        <v>3.3953670438701573E-3</v>
      </c>
      <c r="J26" s="43">
        <v>1.8082617988339281E-3</v>
      </c>
      <c r="K26" s="43">
        <v>1.5574780647959628E-3</v>
      </c>
      <c r="L26" s="43">
        <v>1.3894630394116164E-3</v>
      </c>
      <c r="M26" s="43">
        <v>8.2748320389274075E-4</v>
      </c>
      <c r="N26" s="43">
        <v>6.8094392019763309E-4</v>
      </c>
      <c r="O26" s="43">
        <v>4.7072825510326795E-4</v>
      </c>
    </row>
    <row r="27" spans="1:15" x14ac:dyDescent="0.25">
      <c r="A27" s="42" t="s">
        <v>85</v>
      </c>
      <c r="B27" s="42" t="s">
        <v>98</v>
      </c>
      <c r="C27" s="42" t="s">
        <v>14</v>
      </c>
      <c r="D27" s="42" t="s">
        <v>6</v>
      </c>
      <c r="E27" s="43">
        <v>0.23939922765116795</v>
      </c>
      <c r="F27" s="43">
        <v>0.19007184109266967</v>
      </c>
      <c r="G27" s="43">
        <v>0.17455781485362853</v>
      </c>
      <c r="H27" s="43">
        <v>2.3174477542778443E-2</v>
      </c>
      <c r="I27" s="43">
        <v>2.4420226421604184E-4</v>
      </c>
      <c r="J27" s="43">
        <v>8.2781582310008737E-10</v>
      </c>
      <c r="K27" s="43">
        <v>0</v>
      </c>
      <c r="L27" s="43">
        <v>0</v>
      </c>
      <c r="M27" s="43">
        <v>0</v>
      </c>
      <c r="N27" s="43">
        <v>2.7565098983623536E-11</v>
      </c>
      <c r="O27" s="43">
        <v>2.3261106932702232E-11</v>
      </c>
    </row>
    <row r="28" spans="1:15" x14ac:dyDescent="0.25">
      <c r="A28" s="42" t="s">
        <v>85</v>
      </c>
      <c r="B28" s="42" t="s">
        <v>98</v>
      </c>
      <c r="C28" s="42" t="s">
        <v>14</v>
      </c>
      <c r="D28" s="42" t="s">
        <v>191</v>
      </c>
      <c r="E28" s="43">
        <v>0</v>
      </c>
      <c r="F28" s="43">
        <v>0</v>
      </c>
      <c r="G28" s="43">
        <v>1.4912262354232705E-3</v>
      </c>
      <c r="H28" s="43">
        <v>3.5207345411034187E-2</v>
      </c>
      <c r="I28" s="43">
        <v>0.17824973220624904</v>
      </c>
      <c r="J28" s="43">
        <v>0.13181051244458372</v>
      </c>
      <c r="K28" s="43">
        <v>0.11193834918457227</v>
      </c>
      <c r="L28" s="43">
        <v>0.10436683240024006</v>
      </c>
      <c r="M28" s="43">
        <v>8.214495859129152E-2</v>
      </c>
      <c r="N28" s="43">
        <v>7.9303717179596389E-2</v>
      </c>
      <c r="O28" s="43">
        <v>6.8161220998096794E-2</v>
      </c>
    </row>
    <row r="29" spans="1:15" x14ac:dyDescent="0.25">
      <c r="A29" s="42" t="s">
        <v>85</v>
      </c>
      <c r="B29" s="42" t="s">
        <v>98</v>
      </c>
      <c r="C29" s="42" t="s">
        <v>14</v>
      </c>
      <c r="D29" s="42" t="s">
        <v>7</v>
      </c>
      <c r="E29" s="43">
        <v>0.44006217990157831</v>
      </c>
      <c r="F29" s="43">
        <v>0.49412403768172358</v>
      </c>
      <c r="G29" s="43">
        <v>0.44472051454573852</v>
      </c>
      <c r="H29" s="43">
        <v>0.41433834405740128</v>
      </c>
      <c r="I29" s="43">
        <v>7.745128143504415E-2</v>
      </c>
      <c r="J29" s="43">
        <v>3.2773310036455791E-3</v>
      </c>
      <c r="K29" s="43">
        <v>5.384290824397512E-4</v>
      </c>
      <c r="L29" s="43">
        <v>1.6532857951679671E-3</v>
      </c>
      <c r="M29" s="43">
        <v>1.9200525064086464E-3</v>
      </c>
      <c r="N29" s="43">
        <v>4.5647986736236379E-3</v>
      </c>
      <c r="O29" s="43">
        <v>1.0416082760869813E-2</v>
      </c>
    </row>
    <row r="30" spans="1:15" x14ac:dyDescent="0.25">
      <c r="A30" s="42" t="s">
        <v>85</v>
      </c>
      <c r="B30" s="42" t="s">
        <v>98</v>
      </c>
      <c r="C30" s="42" t="s">
        <v>14</v>
      </c>
      <c r="D30" s="42" t="s">
        <v>8</v>
      </c>
      <c r="E30" s="43">
        <v>9.9019745568438094E-2</v>
      </c>
      <c r="F30" s="43">
        <v>8.4061004414223761E-2</v>
      </c>
      <c r="G30" s="43">
        <v>0.10660700364836491</v>
      </c>
      <c r="H30" s="43">
        <v>0.16782548956562068</v>
      </c>
      <c r="I30" s="43">
        <v>0.13213967152896997</v>
      </c>
      <c r="J30" s="43">
        <v>7.8963885451950114E-2</v>
      </c>
      <c r="K30" s="43">
        <v>5.172082432406256E-2</v>
      </c>
      <c r="L30" s="43">
        <v>3.5769911135144355E-2</v>
      </c>
      <c r="M30" s="43">
        <v>3.4434823511007691E-2</v>
      </c>
      <c r="N30" s="43">
        <v>3.3045973985693658E-2</v>
      </c>
      <c r="O30" s="43">
        <v>3.3172711445772614E-2</v>
      </c>
    </row>
    <row r="31" spans="1:15" x14ac:dyDescent="0.25">
      <c r="A31" s="42" t="s">
        <v>85</v>
      </c>
      <c r="B31" s="42" t="s">
        <v>98</v>
      </c>
      <c r="C31" s="42" t="s">
        <v>14</v>
      </c>
      <c r="D31" s="42" t="s">
        <v>9</v>
      </c>
      <c r="E31" s="43">
        <v>9.4414001021992031E-3</v>
      </c>
      <c r="F31" s="43">
        <v>7.8171190599026427E-3</v>
      </c>
      <c r="G31" s="43">
        <v>1.3486892630904272E-2</v>
      </c>
      <c r="H31" s="43">
        <v>1.9113339430596534E-2</v>
      </c>
      <c r="I31" s="43">
        <v>1.5678441992631152E-2</v>
      </c>
      <c r="J31" s="43">
        <v>6.5656437540345877E-3</v>
      </c>
      <c r="K31" s="43">
        <v>4.1319989196671719E-3</v>
      </c>
      <c r="L31" s="43">
        <v>2.6504092776473021E-3</v>
      </c>
      <c r="M31" s="43">
        <v>1.8074217485267968E-3</v>
      </c>
      <c r="N31" s="43">
        <v>1.3973988018551606E-3</v>
      </c>
      <c r="O31" s="43">
        <v>7.0496711126303159E-4</v>
      </c>
    </row>
    <row r="32" spans="1:15" x14ac:dyDescent="0.25">
      <c r="A32" s="42" t="s">
        <v>85</v>
      </c>
      <c r="B32" s="42" t="s">
        <v>98</v>
      </c>
      <c r="C32" s="42" t="s">
        <v>14</v>
      </c>
      <c r="D32" s="42" t="s">
        <v>10</v>
      </c>
      <c r="E32" s="43">
        <v>0.20997146193136337</v>
      </c>
      <c r="F32" s="43">
        <v>0.22063995182123114</v>
      </c>
      <c r="G32" s="43">
        <v>0.21941881385059162</v>
      </c>
      <c r="H32" s="43">
        <v>0.20705144083029664</v>
      </c>
      <c r="I32" s="43">
        <v>4.2200246460370287E-3</v>
      </c>
      <c r="J32" s="43">
        <v>6.2696989067851394E-5</v>
      </c>
      <c r="K32" s="43">
        <v>4.8975184006249165E-4</v>
      </c>
      <c r="L32" s="43">
        <v>5.0580556475357996E-4</v>
      </c>
      <c r="M32" s="43">
        <v>1.534331639225161E-4</v>
      </c>
      <c r="N32" s="43">
        <v>6.6382820509508823E-5</v>
      </c>
      <c r="O32" s="43">
        <v>1.0841855943669754E-5</v>
      </c>
    </row>
    <row r="33" spans="1:15" x14ac:dyDescent="0.25">
      <c r="A33" s="42" t="s">
        <v>85</v>
      </c>
      <c r="B33" s="42" t="s">
        <v>98</v>
      </c>
      <c r="C33" s="42" t="s">
        <v>14</v>
      </c>
      <c r="D33" s="42" t="s">
        <v>11</v>
      </c>
      <c r="E33" s="43">
        <v>1.0032480406126843E-5</v>
      </c>
      <c r="F33" s="43">
        <v>1.8607573264335574E-4</v>
      </c>
      <c r="G33" s="43">
        <v>9.861996570962336E-3</v>
      </c>
      <c r="H33" s="43">
        <v>3.473994903423732E-2</v>
      </c>
      <c r="I33" s="43">
        <v>0.3835291660941158</v>
      </c>
      <c r="J33" s="43">
        <v>0.6194578943483614</v>
      </c>
      <c r="K33" s="43">
        <v>0.71081589384229571</v>
      </c>
      <c r="L33" s="43">
        <v>0.75422200954463225</v>
      </c>
      <c r="M33" s="43">
        <v>0.78575556084611009</v>
      </c>
      <c r="N33" s="43">
        <v>0.78768751440214912</v>
      </c>
      <c r="O33" s="43">
        <v>0.79203049405708459</v>
      </c>
    </row>
    <row r="34" spans="1:15" x14ac:dyDescent="0.25">
      <c r="A34" s="42" t="s">
        <v>85</v>
      </c>
      <c r="B34" s="42" t="s">
        <v>98</v>
      </c>
      <c r="C34" s="42" t="s">
        <v>14</v>
      </c>
      <c r="D34" s="42" t="s">
        <v>12</v>
      </c>
      <c r="E34" s="43">
        <v>7.7166495123792299E-4</v>
      </c>
      <c r="F34" s="43">
        <v>1.6882497954333058E-3</v>
      </c>
      <c r="G34" s="43">
        <v>1.0043566639171124E-2</v>
      </c>
      <c r="H34" s="43">
        <v>3.5633727757039206E-2</v>
      </c>
      <c r="I34" s="43">
        <v>0.15581760662269026</v>
      </c>
      <c r="J34" s="43">
        <v>0.13402508422287479</v>
      </c>
      <c r="K34" s="43">
        <v>0.1031205569060689</v>
      </c>
      <c r="L34" s="43">
        <v>8.695015702291678E-2</v>
      </c>
      <c r="M34" s="43">
        <v>8.3363645958863475E-2</v>
      </c>
      <c r="N34" s="43">
        <v>8.1371692415781335E-2</v>
      </c>
      <c r="O34" s="43">
        <v>7.181064252816613E-2</v>
      </c>
    </row>
    <row r="35" spans="1:15" x14ac:dyDescent="0.25">
      <c r="A35" s="42" t="s">
        <v>85</v>
      </c>
      <c r="B35" s="42" t="s">
        <v>98</v>
      </c>
      <c r="C35" s="42" t="s">
        <v>15</v>
      </c>
      <c r="D35" s="42" t="s">
        <v>189</v>
      </c>
      <c r="E35" s="43">
        <v>0</v>
      </c>
      <c r="F35" s="43">
        <v>0</v>
      </c>
      <c r="G35" s="43">
        <v>7.6734700901591681E-7</v>
      </c>
      <c r="H35" s="43">
        <v>6.8922273708981888E-3</v>
      </c>
      <c r="I35" s="43">
        <v>8.8712375698381696E-2</v>
      </c>
      <c r="J35" s="43">
        <v>7.3122241034816321E-2</v>
      </c>
      <c r="K35" s="43">
        <v>9.1357022748900799E-2</v>
      </c>
      <c r="L35" s="43">
        <v>0.12572711017291394</v>
      </c>
      <c r="M35" s="43">
        <v>0.13799460880274364</v>
      </c>
      <c r="N35" s="43">
        <v>0.13621405893505487</v>
      </c>
      <c r="O35" s="43">
        <v>0.14262619792630168</v>
      </c>
    </row>
    <row r="36" spans="1:15" x14ac:dyDescent="0.25">
      <c r="A36" s="42" t="s">
        <v>85</v>
      </c>
      <c r="B36" s="42" t="s">
        <v>98</v>
      </c>
      <c r="C36" s="42" t="s">
        <v>15</v>
      </c>
      <c r="D36" s="42" t="s">
        <v>5</v>
      </c>
      <c r="E36" s="43">
        <v>1.9329180479966922E-2</v>
      </c>
      <c r="F36" s="43">
        <v>2.5810686868456802E-2</v>
      </c>
      <c r="G36" s="43">
        <v>3.2936709648472721E-2</v>
      </c>
      <c r="H36" s="43">
        <v>7.1247753889697993E-2</v>
      </c>
      <c r="I36" s="43">
        <v>8.2316491596641107E-3</v>
      </c>
      <c r="J36" s="43">
        <v>2.376120235769733E-3</v>
      </c>
      <c r="K36" s="43">
        <v>3.4397088469399328E-4</v>
      </c>
      <c r="L36" s="43">
        <v>2.3601899178041702E-7</v>
      </c>
      <c r="M36" s="43">
        <v>1.5290349999855792E-7</v>
      </c>
      <c r="N36" s="43">
        <v>8.6419097716282952E-8</v>
      </c>
      <c r="O36" s="43">
        <v>8.9400285556477272E-9</v>
      </c>
    </row>
    <row r="37" spans="1:15" x14ac:dyDescent="0.25">
      <c r="A37" s="42" t="s">
        <v>85</v>
      </c>
      <c r="B37" s="42" t="s">
        <v>98</v>
      </c>
      <c r="C37" s="42" t="s">
        <v>15</v>
      </c>
      <c r="D37" s="42" t="s">
        <v>190</v>
      </c>
      <c r="E37" s="43">
        <v>0</v>
      </c>
      <c r="F37" s="43">
        <v>0</v>
      </c>
      <c r="G37" s="43">
        <v>6.6637121982620503E-5</v>
      </c>
      <c r="H37" s="43">
        <v>3.4234039985944791E-4</v>
      </c>
      <c r="I37" s="43">
        <v>5.1650767483256074E-3</v>
      </c>
      <c r="J37" s="43">
        <v>1.1493731457950402E-2</v>
      </c>
      <c r="K37" s="43">
        <v>1.4194221066874761E-2</v>
      </c>
      <c r="L37" s="43">
        <v>1.6841800500439066E-2</v>
      </c>
      <c r="M37" s="43">
        <v>1.6268291309438354E-2</v>
      </c>
      <c r="N37" s="43">
        <v>1.2444928734196207E-2</v>
      </c>
      <c r="O37" s="43">
        <v>1.0817798936062674E-2</v>
      </c>
    </row>
    <row r="38" spans="1:15" x14ac:dyDescent="0.25">
      <c r="A38" s="42" t="s">
        <v>85</v>
      </c>
      <c r="B38" s="42" t="s">
        <v>98</v>
      </c>
      <c r="C38" s="42" t="s">
        <v>15</v>
      </c>
      <c r="D38" s="42" t="s">
        <v>6</v>
      </c>
      <c r="E38" s="43">
        <v>0.38100441962581405</v>
      </c>
      <c r="F38" s="43">
        <v>0.34587664608149893</v>
      </c>
      <c r="G38" s="43">
        <v>0.25514747830686735</v>
      </c>
      <c r="H38" s="43">
        <v>3.5818716668436924E-2</v>
      </c>
      <c r="I38" s="43">
        <v>2.6242640694973746E-2</v>
      </c>
      <c r="J38" s="43">
        <v>3.9342368355909573E-3</v>
      </c>
      <c r="K38" s="43">
        <v>2.9868751787181024E-5</v>
      </c>
      <c r="L38" s="43">
        <v>5.2655878695232394E-11</v>
      </c>
      <c r="M38" s="43">
        <v>1.0822767810512958E-8</v>
      </c>
      <c r="N38" s="43">
        <v>2.3988684012081495E-8</v>
      </c>
      <c r="O38" s="43">
        <v>3.6555814979229009E-8</v>
      </c>
    </row>
    <row r="39" spans="1:15" x14ac:dyDescent="0.25">
      <c r="A39" s="42" t="s">
        <v>85</v>
      </c>
      <c r="B39" s="42" t="s">
        <v>98</v>
      </c>
      <c r="C39" s="42" t="s">
        <v>15</v>
      </c>
      <c r="D39" s="42" t="s">
        <v>191</v>
      </c>
      <c r="E39" s="43">
        <v>0</v>
      </c>
      <c r="F39" s="43">
        <v>0</v>
      </c>
      <c r="G39" s="43">
        <v>2.6428339600039204E-3</v>
      </c>
      <c r="H39" s="43">
        <v>7.357076477099482E-3</v>
      </c>
      <c r="I39" s="43">
        <v>2.9262047173402448E-2</v>
      </c>
      <c r="J39" s="43">
        <v>3.8758139814661162E-2</v>
      </c>
      <c r="K39" s="43">
        <v>6.6507759529314078E-2</v>
      </c>
      <c r="L39" s="43">
        <v>0.10537271506174915</v>
      </c>
      <c r="M39" s="43">
        <v>0.10440215687303209</v>
      </c>
      <c r="N39" s="43">
        <v>4.6728370091378722E-2</v>
      </c>
      <c r="O39" s="43">
        <v>3.7049891385835733E-2</v>
      </c>
    </row>
    <row r="40" spans="1:15" x14ac:dyDescent="0.25">
      <c r="A40" s="42" t="s">
        <v>85</v>
      </c>
      <c r="B40" s="42" t="s">
        <v>98</v>
      </c>
      <c r="C40" s="42" t="s">
        <v>15</v>
      </c>
      <c r="D40" s="42" t="s">
        <v>7</v>
      </c>
      <c r="E40" s="43">
        <v>0.19029119425037669</v>
      </c>
      <c r="F40" s="43">
        <v>0.22656546718533621</v>
      </c>
      <c r="G40" s="43">
        <v>0.20602376759673272</v>
      </c>
      <c r="H40" s="43">
        <v>0.20616629603683095</v>
      </c>
      <c r="I40" s="43">
        <v>6.0609995181847412E-2</v>
      </c>
      <c r="J40" s="43">
        <v>5.5338313236721736E-3</v>
      </c>
      <c r="K40" s="43">
        <v>6.5971148295842618E-4</v>
      </c>
      <c r="L40" s="43">
        <v>5.2592936762255399E-3</v>
      </c>
      <c r="M40" s="43">
        <v>1.0674755905687302E-2</v>
      </c>
      <c r="N40" s="43">
        <v>3.1867696297239053E-3</v>
      </c>
      <c r="O40" s="43">
        <v>1.2334998411917418E-2</v>
      </c>
    </row>
    <row r="41" spans="1:15" x14ac:dyDescent="0.25">
      <c r="A41" s="42" t="s">
        <v>85</v>
      </c>
      <c r="B41" s="42" t="s">
        <v>98</v>
      </c>
      <c r="C41" s="42" t="s">
        <v>15</v>
      </c>
      <c r="D41" s="42" t="s">
        <v>8</v>
      </c>
      <c r="E41" s="43">
        <v>0.12991762655031402</v>
      </c>
      <c r="F41" s="43">
        <v>0.13402123526710549</v>
      </c>
      <c r="G41" s="43">
        <v>0.14416991220592959</v>
      </c>
      <c r="H41" s="43">
        <v>0.16880546683139591</v>
      </c>
      <c r="I41" s="43">
        <v>0.20053777842743398</v>
      </c>
      <c r="J41" s="43">
        <v>0.12008686037277221</v>
      </c>
      <c r="K41" s="43">
        <v>9.309173940905581E-2</v>
      </c>
      <c r="L41" s="43">
        <v>0.11540443370018492</v>
      </c>
      <c r="M41" s="43">
        <v>0.12065513519177315</v>
      </c>
      <c r="N41" s="43">
        <v>0.11474679596373662</v>
      </c>
      <c r="O41" s="43">
        <v>0.11753458469934223</v>
      </c>
    </row>
    <row r="42" spans="1:15" s="41" customFormat="1" x14ac:dyDescent="0.25">
      <c r="A42" s="42" t="s">
        <v>85</v>
      </c>
      <c r="B42" s="42" t="s">
        <v>98</v>
      </c>
      <c r="C42" s="42" t="s">
        <v>15</v>
      </c>
      <c r="D42" s="42" t="s">
        <v>9</v>
      </c>
      <c r="E42" s="43">
        <v>0.22244830312306019</v>
      </c>
      <c r="F42" s="43">
        <v>0.21303898334005464</v>
      </c>
      <c r="G42" s="43">
        <v>0.21777966323895792</v>
      </c>
      <c r="H42" s="43">
        <v>0.26294116056452399</v>
      </c>
      <c r="I42" s="43">
        <v>0.15419649428083279</v>
      </c>
      <c r="J42" s="43">
        <v>2.1733352059507233E-2</v>
      </c>
      <c r="K42" s="43">
        <v>9.1562856343445579E-3</v>
      </c>
      <c r="L42" s="43">
        <v>4.9807992356420009E-3</v>
      </c>
      <c r="M42" s="43">
        <v>8.976022516427347E-4</v>
      </c>
      <c r="N42" s="43">
        <v>9.9817258104224651E-4</v>
      </c>
      <c r="O42" s="43">
        <v>6.8538299276187196E-4</v>
      </c>
    </row>
    <row r="43" spans="1:15" s="41" customFormat="1" x14ac:dyDescent="0.25">
      <c r="A43" s="42" t="s">
        <v>85</v>
      </c>
      <c r="B43" s="42" t="s">
        <v>98</v>
      </c>
      <c r="C43" s="42" t="s">
        <v>15</v>
      </c>
      <c r="D43" s="42" t="s">
        <v>10</v>
      </c>
      <c r="E43" s="43">
        <v>4.7236391380532372E-2</v>
      </c>
      <c r="F43" s="43">
        <v>2.5189994820378026E-2</v>
      </c>
      <c r="G43" s="43">
        <v>1.5329336609417129E-2</v>
      </c>
      <c r="H43" s="43">
        <v>6.3212344495912579E-2</v>
      </c>
      <c r="I43" s="43">
        <v>9.3275476382164713E-3</v>
      </c>
      <c r="J43" s="43">
        <v>1.1998179042244132E-3</v>
      </c>
      <c r="K43" s="43">
        <v>7.0509161691035757E-4</v>
      </c>
      <c r="L43" s="43">
        <v>5.6860528166714265E-4</v>
      </c>
      <c r="M43" s="43">
        <v>4.4924370085792611E-4</v>
      </c>
      <c r="N43" s="43">
        <v>2.510806645979659E-4</v>
      </c>
      <c r="O43" s="43">
        <v>2.7139712710986093E-4</v>
      </c>
    </row>
    <row r="44" spans="1:15" s="41" customFormat="1" x14ac:dyDescent="0.25">
      <c r="A44" s="42" t="s">
        <v>85</v>
      </c>
      <c r="B44" s="42" t="s">
        <v>98</v>
      </c>
      <c r="C44" s="42" t="s">
        <v>15</v>
      </c>
      <c r="D44" s="42" t="s">
        <v>11</v>
      </c>
      <c r="E44" s="43">
        <v>4.1783401378195606E-4</v>
      </c>
      <c r="F44" s="43">
        <v>3.1043337823940483E-3</v>
      </c>
      <c r="G44" s="43">
        <v>3.7612297911473816E-2</v>
      </c>
      <c r="H44" s="43">
        <v>6.515059496776715E-2</v>
      </c>
      <c r="I44" s="43">
        <v>0.16405369644839721</v>
      </c>
      <c r="J44" s="43">
        <v>0.24470279616204224</v>
      </c>
      <c r="K44" s="43">
        <v>0.30711365255375583</v>
      </c>
      <c r="L44" s="43">
        <v>0.37602990244869516</v>
      </c>
      <c r="M44" s="43">
        <v>0.37831283465683568</v>
      </c>
      <c r="N44" s="43">
        <v>0.35523316065925625</v>
      </c>
      <c r="O44" s="43">
        <v>0.36040119503407192</v>
      </c>
    </row>
    <row r="45" spans="1:15" s="41" customFormat="1" x14ac:dyDescent="0.25">
      <c r="A45" s="42" t="s">
        <v>85</v>
      </c>
      <c r="B45" s="42" t="s">
        <v>98</v>
      </c>
      <c r="C45" s="42" t="s">
        <v>15</v>
      </c>
      <c r="D45" s="42" t="s">
        <v>12</v>
      </c>
      <c r="E45" s="43">
        <v>9.3550505761540483E-3</v>
      </c>
      <c r="F45" s="43">
        <v>2.6392652654775733E-2</v>
      </c>
      <c r="G45" s="43">
        <v>8.8290596053153134E-2</v>
      </c>
      <c r="H45" s="43">
        <v>0.11206602229757734</v>
      </c>
      <c r="I45" s="43">
        <v>0.25366069854852447</v>
      </c>
      <c r="J45" s="43">
        <v>0.47705887279899323</v>
      </c>
      <c r="K45" s="43">
        <v>0.41684067632140431</v>
      </c>
      <c r="L45" s="43">
        <v>0.24981510385083558</v>
      </c>
      <c r="M45" s="43">
        <v>0.23034520758172131</v>
      </c>
      <c r="N45" s="43">
        <v>0.33019655233323147</v>
      </c>
      <c r="O45" s="43">
        <v>0.31827850799075313</v>
      </c>
    </row>
    <row r="46" spans="1:15" s="41" customFormat="1" x14ac:dyDescent="0.25">
      <c r="A46" s="42" t="s">
        <v>85</v>
      </c>
      <c r="B46" s="42" t="s">
        <v>98</v>
      </c>
      <c r="C46" s="42" t="s">
        <v>16</v>
      </c>
      <c r="D46" s="42" t="s">
        <v>189</v>
      </c>
      <c r="E46" s="43">
        <v>0</v>
      </c>
      <c r="F46" s="43">
        <v>0</v>
      </c>
      <c r="G46" s="43">
        <v>6.8957696939140419E-6</v>
      </c>
      <c r="H46" s="43">
        <v>3.8805297310895534E-2</v>
      </c>
      <c r="I46" s="43">
        <v>0.11295863363032994</v>
      </c>
      <c r="J46" s="43">
        <v>0.33640749682227916</v>
      </c>
      <c r="K46" s="43">
        <v>0.59488927556741666</v>
      </c>
      <c r="L46" s="43">
        <v>0.68081215124915895</v>
      </c>
      <c r="M46" s="43">
        <v>0.72335566655348493</v>
      </c>
      <c r="N46" s="43">
        <v>0.68055645143949983</v>
      </c>
      <c r="O46" s="43">
        <v>0.76921740567718788</v>
      </c>
    </row>
    <row r="47" spans="1:15" s="41" customFormat="1" x14ac:dyDescent="0.25">
      <c r="A47" s="42" t="s">
        <v>85</v>
      </c>
      <c r="B47" s="42" t="s">
        <v>98</v>
      </c>
      <c r="C47" s="42" t="s">
        <v>16</v>
      </c>
      <c r="D47" s="42" t="s">
        <v>5</v>
      </c>
      <c r="E47" s="43">
        <v>1.5646501187357152E-3</v>
      </c>
      <c r="F47" s="43">
        <v>2.0978932383406953E-3</v>
      </c>
      <c r="G47" s="43">
        <v>1.2068038765364116E-2</v>
      </c>
      <c r="H47" s="43">
        <v>3.2567600839734367E-2</v>
      </c>
      <c r="I47" s="43">
        <v>2.1828269332717056E-2</v>
      </c>
      <c r="J47" s="43">
        <v>1.7462944177657015E-2</v>
      </c>
      <c r="K47" s="43">
        <v>2.5443773318343677E-3</v>
      </c>
      <c r="L47" s="43">
        <v>1.2756431111501676E-6</v>
      </c>
      <c r="M47" s="43">
        <v>6.6822908116851344E-8</v>
      </c>
      <c r="N47" s="43">
        <v>6.2946600855369251E-9</v>
      </c>
      <c r="O47" s="43">
        <v>2.3488865968204937E-8</v>
      </c>
    </row>
    <row r="48" spans="1:15" s="41" customFormat="1" x14ac:dyDescent="0.25">
      <c r="A48" s="42" t="s">
        <v>85</v>
      </c>
      <c r="B48" s="42" t="s">
        <v>98</v>
      </c>
      <c r="C48" s="42" t="s">
        <v>16</v>
      </c>
      <c r="D48" s="42" t="s">
        <v>190</v>
      </c>
      <c r="E48" s="43">
        <v>0</v>
      </c>
      <c r="F48" s="43">
        <v>0</v>
      </c>
      <c r="G48" s="43">
        <v>9.4936666321462676E-4</v>
      </c>
      <c r="H48" s="43">
        <v>5.5964056715013498E-3</v>
      </c>
      <c r="I48" s="43">
        <v>6.6416097163642255E-3</v>
      </c>
      <c r="J48" s="43">
        <v>8.2383462245288717E-3</v>
      </c>
      <c r="K48" s="43">
        <v>8.570411159023756E-3</v>
      </c>
      <c r="L48" s="43">
        <v>5.520590739668603E-3</v>
      </c>
      <c r="M48" s="43">
        <v>4.7318334403161182E-3</v>
      </c>
      <c r="N48" s="43">
        <v>4.6912684367938556E-3</v>
      </c>
      <c r="O48" s="43">
        <v>1.172289585278529E-3</v>
      </c>
    </row>
    <row r="49" spans="1:15" s="41" customFormat="1" x14ac:dyDescent="0.25">
      <c r="A49" s="42" t="s">
        <v>85</v>
      </c>
      <c r="B49" s="42" t="s">
        <v>98</v>
      </c>
      <c r="C49" s="42" t="s">
        <v>16</v>
      </c>
      <c r="D49" s="42" t="s">
        <v>6</v>
      </c>
      <c r="E49" s="43">
        <v>0.17055376216608076</v>
      </c>
      <c r="F49" s="43">
        <v>0.1886216719187534</v>
      </c>
      <c r="G49" s="43">
        <v>0.16166878015568714</v>
      </c>
      <c r="H49" s="43">
        <v>0.11864877393398568</v>
      </c>
      <c r="I49" s="43">
        <v>5.5092973857806288E-2</v>
      </c>
      <c r="J49" s="43">
        <v>2.9505555169310235E-2</v>
      </c>
      <c r="K49" s="43">
        <v>3.2524957312770024E-11</v>
      </c>
      <c r="L49" s="43">
        <v>2.3940955096890889E-11</v>
      </c>
      <c r="M49" s="43">
        <v>1.8224871950023538E-11</v>
      </c>
      <c r="N49" s="43">
        <v>1.68486852306427E-12</v>
      </c>
      <c r="O49" s="43">
        <v>2.622889438935397E-11</v>
      </c>
    </row>
    <row r="50" spans="1:15" s="41" customFormat="1" x14ac:dyDescent="0.25">
      <c r="A50" s="42" t="s">
        <v>85</v>
      </c>
      <c r="B50" s="42" t="s">
        <v>98</v>
      </c>
      <c r="C50" s="42" t="s">
        <v>16</v>
      </c>
      <c r="D50" s="42" t="s">
        <v>191</v>
      </c>
      <c r="E50" s="43">
        <v>0</v>
      </c>
      <c r="F50" s="43">
        <v>0</v>
      </c>
      <c r="G50" s="43">
        <v>4.2512960331727431E-3</v>
      </c>
      <c r="H50" s="43">
        <v>2.2843725940831543E-2</v>
      </c>
      <c r="I50" s="43">
        <v>7.5793161279500851E-2</v>
      </c>
      <c r="J50" s="43">
        <v>2.8522558409931703E-2</v>
      </c>
      <c r="K50" s="43">
        <v>1.6461713712985059E-2</v>
      </c>
      <c r="L50" s="43">
        <v>1.5979840697868022E-2</v>
      </c>
      <c r="M50" s="43">
        <v>1.7302627407152879E-3</v>
      </c>
      <c r="N50" s="43">
        <v>2.7907235996323869E-3</v>
      </c>
      <c r="O50" s="43">
        <v>8.8916005177151853E-6</v>
      </c>
    </row>
    <row r="51" spans="1:15" s="41" customFormat="1" x14ac:dyDescent="0.25">
      <c r="A51" s="42" t="s">
        <v>85</v>
      </c>
      <c r="B51" s="42" t="s">
        <v>98</v>
      </c>
      <c r="C51" s="42" t="s">
        <v>16</v>
      </c>
      <c r="D51" s="42" t="s">
        <v>7</v>
      </c>
      <c r="E51" s="43">
        <v>0.40820403104016006</v>
      </c>
      <c r="F51" s="43">
        <v>0.43192783750096353</v>
      </c>
      <c r="G51" s="43">
        <v>0.43536708261362816</v>
      </c>
      <c r="H51" s="43">
        <v>0.33875641679376117</v>
      </c>
      <c r="I51" s="43">
        <v>0.26956992797578183</v>
      </c>
      <c r="J51" s="43">
        <v>0.12622884511703952</v>
      </c>
      <c r="K51" s="43">
        <v>2.3534408736565295E-2</v>
      </c>
      <c r="L51" s="43">
        <v>1.1361089567850263E-2</v>
      </c>
      <c r="M51" s="43">
        <v>2.7662735245534498E-3</v>
      </c>
      <c r="N51" s="43">
        <v>7.8287381553628545E-3</v>
      </c>
      <c r="O51" s="43">
        <v>6.8142503395111389E-10</v>
      </c>
    </row>
    <row r="52" spans="1:15" s="41" customFormat="1" x14ac:dyDescent="0.25">
      <c r="A52" s="42" t="s">
        <v>85</v>
      </c>
      <c r="B52" s="42" t="s">
        <v>98</v>
      </c>
      <c r="C52" s="42" t="s">
        <v>16</v>
      </c>
      <c r="D52" s="42" t="s">
        <v>8</v>
      </c>
      <c r="E52" s="43">
        <v>0.19695138696129272</v>
      </c>
      <c r="F52" s="43">
        <v>0.17494997276841237</v>
      </c>
      <c r="G52" s="43">
        <v>0.18821321519371395</v>
      </c>
      <c r="H52" s="43">
        <v>0.20280960300274153</v>
      </c>
      <c r="I52" s="43">
        <v>0.21602228925173519</v>
      </c>
      <c r="J52" s="43">
        <v>0.30967182795572984</v>
      </c>
      <c r="K52" s="43">
        <v>0.27262018562291362</v>
      </c>
      <c r="L52" s="43">
        <v>0.2543751036549175</v>
      </c>
      <c r="M52" s="43">
        <v>0.25881708545389109</v>
      </c>
      <c r="N52" s="43">
        <v>0.30093271572708369</v>
      </c>
      <c r="O52" s="43">
        <v>0.22537508326553848</v>
      </c>
    </row>
    <row r="53" spans="1:15" s="41" customFormat="1" x14ac:dyDescent="0.25">
      <c r="A53" s="42" t="s">
        <v>85</v>
      </c>
      <c r="B53" s="42" t="s">
        <v>98</v>
      </c>
      <c r="C53" s="42" t="s">
        <v>16</v>
      </c>
      <c r="D53" s="42" t="s">
        <v>9</v>
      </c>
      <c r="E53" s="43">
        <v>0.19549561465602167</v>
      </c>
      <c r="F53" s="43">
        <v>0.18958146248724903</v>
      </c>
      <c r="G53" s="43">
        <v>0.1669633674628723</v>
      </c>
      <c r="H53" s="43">
        <v>0.21625351496615547</v>
      </c>
      <c r="I53" s="43">
        <v>0.17984801356229421</v>
      </c>
      <c r="J53" s="43">
        <v>6.8906887611564036E-2</v>
      </c>
      <c r="K53" s="43">
        <v>2.5400929955083109E-2</v>
      </c>
      <c r="L53" s="43">
        <v>9.4698729634468768E-3</v>
      </c>
      <c r="M53" s="43">
        <v>3.975495045644696E-4</v>
      </c>
      <c r="N53" s="43">
        <v>3.4830981264870662E-4</v>
      </c>
      <c r="O53" s="43">
        <v>0</v>
      </c>
    </row>
    <row r="54" spans="1:15" s="41" customFormat="1" x14ac:dyDescent="0.25">
      <c r="A54" s="42" t="s">
        <v>85</v>
      </c>
      <c r="B54" s="42" t="s">
        <v>98</v>
      </c>
      <c r="C54" s="42" t="s">
        <v>16</v>
      </c>
      <c r="D54" s="42" t="s">
        <v>10</v>
      </c>
      <c r="E54" s="43">
        <v>2.7193227840124751E-2</v>
      </c>
      <c r="F54" s="43">
        <v>1.2774862182806036E-2</v>
      </c>
      <c r="G54" s="43">
        <v>2.2933716657618525E-2</v>
      </c>
      <c r="H54" s="43">
        <v>7.5499346134731892E-3</v>
      </c>
      <c r="I54" s="43">
        <v>4.0370997402496087E-3</v>
      </c>
      <c r="J54" s="43">
        <v>4.0046720171458055E-3</v>
      </c>
      <c r="K54" s="43">
        <v>5.0311287858865225E-4</v>
      </c>
      <c r="L54" s="43">
        <v>2.1387563912432175E-6</v>
      </c>
      <c r="M54" s="43">
        <v>4.0651125514817608E-7</v>
      </c>
      <c r="N54" s="43">
        <v>3.1705135084373976E-8</v>
      </c>
      <c r="O54" s="43">
        <v>4.6946370388918312E-7</v>
      </c>
    </row>
    <row r="55" spans="1:15" s="41" customFormat="1" x14ac:dyDescent="0.25">
      <c r="A55" s="42" t="s">
        <v>85</v>
      </c>
      <c r="B55" s="42" t="s">
        <v>98</v>
      </c>
      <c r="C55" s="42" t="s">
        <v>16</v>
      </c>
      <c r="D55" s="42" t="s">
        <v>11</v>
      </c>
      <c r="E55" s="43">
        <v>0</v>
      </c>
      <c r="F55" s="43">
        <v>7.2343599179766272E-7</v>
      </c>
      <c r="G55" s="43">
        <v>2.2064420067914674E-3</v>
      </c>
      <c r="H55" s="43">
        <v>5.0007372151009057E-3</v>
      </c>
      <c r="I55" s="43">
        <v>1.3006706320256727E-2</v>
      </c>
      <c r="J55" s="43">
        <v>2.5490797723756627E-2</v>
      </c>
      <c r="K55" s="43">
        <v>3.0835663888603801E-2</v>
      </c>
      <c r="L55" s="43">
        <v>2.0254995594463462E-2</v>
      </c>
      <c r="M55" s="43">
        <v>6.9178231740579799E-3</v>
      </c>
      <c r="N55" s="43">
        <v>1.2278899142568126E-3</v>
      </c>
      <c r="O55" s="43">
        <v>1.2542586977593313E-3</v>
      </c>
    </row>
    <row r="56" spans="1:15" s="41" customFormat="1" x14ac:dyDescent="0.25">
      <c r="A56" s="42" t="s">
        <v>85</v>
      </c>
      <c r="B56" s="42" t="s">
        <v>98</v>
      </c>
      <c r="C56" s="42" t="s">
        <v>16</v>
      </c>
      <c r="D56" s="42" t="s">
        <v>12</v>
      </c>
      <c r="E56" s="43">
        <v>3.7327217584300407E-5</v>
      </c>
      <c r="F56" s="43">
        <v>4.5576467483252757E-5</v>
      </c>
      <c r="G56" s="43">
        <v>5.3717986782430924E-3</v>
      </c>
      <c r="H56" s="43">
        <v>1.1167989711819246E-2</v>
      </c>
      <c r="I56" s="43">
        <v>4.5201315332964079E-2</v>
      </c>
      <c r="J56" s="43">
        <v>4.5560068771057255E-2</v>
      </c>
      <c r="K56" s="43">
        <v>2.4639921114460953E-2</v>
      </c>
      <c r="L56" s="43">
        <v>2.2229411091831222E-3</v>
      </c>
      <c r="M56" s="43">
        <v>1.2830322560284109E-3</v>
      </c>
      <c r="N56" s="43">
        <v>1.6238649132418214E-3</v>
      </c>
      <c r="O56" s="43">
        <v>2.9715775134942102E-3</v>
      </c>
    </row>
    <row r="57" spans="1:15" s="41" customFormat="1" x14ac:dyDescent="0.25">
      <c r="A57" s="42" t="s">
        <v>85</v>
      </c>
      <c r="B57" s="42" t="s">
        <v>99</v>
      </c>
      <c r="C57" s="42" t="s">
        <v>4</v>
      </c>
      <c r="D57" s="42" t="s">
        <v>189</v>
      </c>
      <c r="E57" s="43">
        <v>0</v>
      </c>
      <c r="F57" s="43">
        <v>0</v>
      </c>
      <c r="G57" s="43">
        <v>0</v>
      </c>
      <c r="H57" s="43">
        <v>0</v>
      </c>
      <c r="I57" s="43">
        <v>1.1059728999121827E-2</v>
      </c>
      <c r="J57" s="43">
        <v>2.8007862651076489E-2</v>
      </c>
      <c r="K57" s="43">
        <v>4.9193044612795792E-2</v>
      </c>
      <c r="L57" s="43">
        <v>5.3503802889979427E-2</v>
      </c>
      <c r="M57" s="43">
        <v>6.7665021576423415E-2</v>
      </c>
      <c r="N57" s="43">
        <v>7.465449697499274E-2</v>
      </c>
      <c r="O57" s="43">
        <v>5.1786003048256604E-2</v>
      </c>
    </row>
    <row r="58" spans="1:15" s="41" customFormat="1" x14ac:dyDescent="0.25">
      <c r="A58" s="42" t="s">
        <v>85</v>
      </c>
      <c r="B58" s="42" t="s">
        <v>99</v>
      </c>
      <c r="C58" s="42" t="s">
        <v>4</v>
      </c>
      <c r="D58" s="42" t="s">
        <v>5</v>
      </c>
      <c r="E58" s="43">
        <v>3.5982366401255891E-3</v>
      </c>
      <c r="F58" s="43">
        <v>8.6825529536164493E-3</v>
      </c>
      <c r="G58" s="43">
        <v>3.5018546051966272E-3</v>
      </c>
      <c r="H58" s="43">
        <v>5.5520057444727149E-3</v>
      </c>
      <c r="I58" s="43">
        <v>2.0799278141234523E-3</v>
      </c>
      <c r="J58" s="43">
        <v>1.5062167245283812E-3</v>
      </c>
      <c r="K58" s="43">
        <v>1.2325037359069936E-3</v>
      </c>
      <c r="L58" s="43">
        <v>6.1588098816847819E-5</v>
      </c>
      <c r="M58" s="43">
        <v>1.4737078191309716E-5</v>
      </c>
      <c r="N58" s="43">
        <v>2.3059462890847183E-7</v>
      </c>
      <c r="O58" s="43">
        <v>1.4385584891795384E-5</v>
      </c>
    </row>
    <row r="59" spans="1:15" s="41" customFormat="1" x14ac:dyDescent="0.25">
      <c r="A59" s="42" t="s">
        <v>85</v>
      </c>
      <c r="B59" s="42" t="s">
        <v>99</v>
      </c>
      <c r="C59" s="42" t="s">
        <v>4</v>
      </c>
      <c r="D59" s="42" t="s">
        <v>190</v>
      </c>
      <c r="E59" s="43">
        <v>0</v>
      </c>
      <c r="F59" s="43">
        <v>0</v>
      </c>
      <c r="G59" s="43">
        <v>0</v>
      </c>
      <c r="H59" s="43">
        <v>2.4750044367549802E-2</v>
      </c>
      <c r="I59" s="43">
        <v>7.4246259220127842E-2</v>
      </c>
      <c r="J59" s="43">
        <v>8.7300463795768474E-2</v>
      </c>
      <c r="K59" s="43">
        <v>0.11947422220068102</v>
      </c>
      <c r="L59" s="43">
        <v>0.13880786402228018</v>
      </c>
      <c r="M59" s="43">
        <v>0.13379872488798139</v>
      </c>
      <c r="N59" s="43">
        <v>0.13927406326321318</v>
      </c>
      <c r="O59" s="43">
        <v>9.5257020572124734E-2</v>
      </c>
    </row>
    <row r="60" spans="1:15" s="41" customFormat="1" x14ac:dyDescent="0.25">
      <c r="A60" s="42" t="s">
        <v>85</v>
      </c>
      <c r="B60" s="42" t="s">
        <v>99</v>
      </c>
      <c r="C60" s="42" t="s">
        <v>4</v>
      </c>
      <c r="D60" s="42" t="s">
        <v>6</v>
      </c>
      <c r="E60" s="43">
        <v>0.63727352416598138</v>
      </c>
      <c r="F60" s="43">
        <v>0.65800480373526271</v>
      </c>
      <c r="G60" s="43">
        <v>0.53926078326201432</v>
      </c>
      <c r="H60" s="43">
        <v>0.38712058938573268</v>
      </c>
      <c r="I60" s="43">
        <v>0.22029827315870565</v>
      </c>
      <c r="J60" s="43">
        <v>9.3345781503979902E-2</v>
      </c>
      <c r="K60" s="43">
        <v>1.1968766209302664E-2</v>
      </c>
      <c r="L60" s="43">
        <v>1.0561302082585039E-3</v>
      </c>
      <c r="M60" s="43">
        <v>1.9920345070078188E-4</v>
      </c>
      <c r="N60" s="43">
        <v>1.4526990585315519E-4</v>
      </c>
      <c r="O60" s="43">
        <v>4.5626390599094525E-5</v>
      </c>
    </row>
    <row r="61" spans="1:15" s="41" customFormat="1" x14ac:dyDescent="0.25">
      <c r="A61" s="42" t="s">
        <v>85</v>
      </c>
      <c r="B61" s="42" t="s">
        <v>99</v>
      </c>
      <c r="C61" s="42" t="s">
        <v>4</v>
      </c>
      <c r="D61" s="42" t="s">
        <v>191</v>
      </c>
      <c r="E61" s="43">
        <v>0</v>
      </c>
      <c r="F61" s="43">
        <v>0</v>
      </c>
      <c r="G61" s="43">
        <v>0</v>
      </c>
      <c r="H61" s="43">
        <v>5.283427297237739E-3</v>
      </c>
      <c r="I61" s="43">
        <v>2.1610535086809178E-2</v>
      </c>
      <c r="J61" s="43">
        <v>2.7220182669910348E-2</v>
      </c>
      <c r="K61" s="43">
        <v>2.8327852278590453E-2</v>
      </c>
      <c r="L61" s="43">
        <v>2.9448988605666509E-2</v>
      </c>
      <c r="M61" s="43">
        <v>2.6196276893671502E-2</v>
      </c>
      <c r="N61" s="43">
        <v>3.3876576574905552E-2</v>
      </c>
      <c r="O61" s="43">
        <v>3.1035915879475861E-2</v>
      </c>
    </row>
    <row r="62" spans="1:15" s="41" customFormat="1" x14ac:dyDescent="0.25">
      <c r="A62" s="42" t="s">
        <v>85</v>
      </c>
      <c r="B62" s="42" t="s">
        <v>99</v>
      </c>
      <c r="C62" s="42" t="s">
        <v>4</v>
      </c>
      <c r="D62" s="42" t="s">
        <v>7</v>
      </c>
      <c r="E62" s="43">
        <v>0.11091464409690614</v>
      </c>
      <c r="F62" s="43">
        <v>0.1102824955245818</v>
      </c>
      <c r="G62" s="43">
        <v>0.20666291455718788</v>
      </c>
      <c r="H62" s="43">
        <v>0.27706516130839931</v>
      </c>
      <c r="I62" s="43">
        <v>0.21939567055652862</v>
      </c>
      <c r="J62" s="43">
        <v>0.16563073986758131</v>
      </c>
      <c r="K62" s="43">
        <v>0.1245737725923092</v>
      </c>
      <c r="L62" s="43">
        <v>5.8236038988036247E-2</v>
      </c>
      <c r="M62" s="43">
        <v>2.0219787275157892E-2</v>
      </c>
      <c r="N62" s="43">
        <v>2.5144025815472922E-2</v>
      </c>
      <c r="O62" s="43">
        <v>2.8231306378466995E-2</v>
      </c>
    </row>
    <row r="63" spans="1:15" s="41" customFormat="1" x14ac:dyDescent="0.25">
      <c r="A63" s="42" t="s">
        <v>85</v>
      </c>
      <c r="B63" s="42" t="s">
        <v>99</v>
      </c>
      <c r="C63" s="42" t="s">
        <v>4</v>
      </c>
      <c r="D63" s="42" t="s">
        <v>8</v>
      </c>
      <c r="E63" s="43">
        <v>0.13758855453324983</v>
      </c>
      <c r="F63" s="43">
        <v>0.14433185371475496</v>
      </c>
      <c r="G63" s="43">
        <v>0.15536559689489435</v>
      </c>
      <c r="H63" s="43">
        <v>0.13568973754399391</v>
      </c>
      <c r="I63" s="43">
        <v>0.12525684986516017</v>
      </c>
      <c r="J63" s="43">
        <v>0.11067252622595089</v>
      </c>
      <c r="K63" s="43">
        <v>0.10216859976478228</v>
      </c>
      <c r="L63" s="43">
        <v>9.8095684333800073E-2</v>
      </c>
      <c r="M63" s="43">
        <v>9.5056621723171114E-2</v>
      </c>
      <c r="N63" s="43">
        <v>0.10605079255713393</v>
      </c>
      <c r="O63" s="43">
        <v>0.10212524314114214</v>
      </c>
    </row>
    <row r="64" spans="1:15" s="41" customFormat="1" x14ac:dyDescent="0.25">
      <c r="A64" s="42" t="s">
        <v>85</v>
      </c>
      <c r="B64" s="42" t="s">
        <v>99</v>
      </c>
      <c r="C64" s="42" t="s">
        <v>4</v>
      </c>
      <c r="D64" s="42" t="s">
        <v>9</v>
      </c>
      <c r="E64" s="43">
        <v>5.7432964715041855E-2</v>
      </c>
      <c r="F64" s="43">
        <v>4.32514238946832E-2</v>
      </c>
      <c r="G64" s="43">
        <v>3.9661457939291614E-2</v>
      </c>
      <c r="H64" s="43">
        <v>3.44668927784176E-2</v>
      </c>
      <c r="I64" s="43">
        <v>3.5819138559185587E-2</v>
      </c>
      <c r="J64" s="43">
        <v>2.9246831576177537E-2</v>
      </c>
      <c r="K64" s="43">
        <v>2.3637579628386206E-2</v>
      </c>
      <c r="L64" s="43">
        <v>1.8899900996787129E-2</v>
      </c>
      <c r="M64" s="43">
        <v>2.111533992834029E-2</v>
      </c>
      <c r="N64" s="43">
        <v>2.7325789747293921E-2</v>
      </c>
      <c r="O64" s="43">
        <v>2.6688577698688827E-2</v>
      </c>
    </row>
    <row r="65" spans="1:15" s="41" customFormat="1" x14ac:dyDescent="0.25">
      <c r="A65" s="42" t="s">
        <v>85</v>
      </c>
      <c r="B65" s="42" t="s">
        <v>99</v>
      </c>
      <c r="C65" s="42" t="s">
        <v>4</v>
      </c>
      <c r="D65" s="42" t="s">
        <v>10</v>
      </c>
      <c r="E65" s="43">
        <v>5.1243114977041503E-2</v>
      </c>
      <c r="F65" s="43">
        <v>2.5413647467060721E-2</v>
      </c>
      <c r="G65" s="43">
        <v>1.2305388208166373E-2</v>
      </c>
      <c r="H65" s="43">
        <v>6.8722554724338003E-3</v>
      </c>
      <c r="I65" s="43">
        <v>5.6419399413797935E-4</v>
      </c>
      <c r="J65" s="43">
        <v>2.3562531839558795E-5</v>
      </c>
      <c r="K65" s="43">
        <v>1.2695404834752631E-6</v>
      </c>
      <c r="L65" s="43">
        <v>2.30136791893362E-6</v>
      </c>
      <c r="M65" s="43">
        <v>5.3193274578889128E-6</v>
      </c>
      <c r="N65" s="43">
        <v>9.7013388259023691E-6</v>
      </c>
      <c r="O65" s="43">
        <v>2.8786912111343711E-5</v>
      </c>
    </row>
    <row r="66" spans="1:15" s="41" customFormat="1" x14ac:dyDescent="0.25">
      <c r="A66" s="42" t="s">
        <v>85</v>
      </c>
      <c r="B66" s="42" t="s">
        <v>99</v>
      </c>
      <c r="C66" s="42" t="s">
        <v>4</v>
      </c>
      <c r="D66" s="42" t="s">
        <v>11</v>
      </c>
      <c r="E66" s="43">
        <v>6.9455647905931412E-5</v>
      </c>
      <c r="F66" s="43">
        <v>2.7279559172770041E-4</v>
      </c>
      <c r="G66" s="43">
        <v>1.0587596424371317E-2</v>
      </c>
      <c r="H66" s="43">
        <v>5.8471728435853645E-2</v>
      </c>
      <c r="I66" s="43">
        <v>0.20768981608030879</v>
      </c>
      <c r="J66" s="43">
        <v>0.36923185086446775</v>
      </c>
      <c r="K66" s="43">
        <v>0.44789824347057394</v>
      </c>
      <c r="L66" s="43">
        <v>0.49986496308852607</v>
      </c>
      <c r="M66" s="43">
        <v>0.52920491122040292</v>
      </c>
      <c r="N66" s="43">
        <v>0.49523082131518098</v>
      </c>
      <c r="O66" s="43">
        <v>0.57127548917324456</v>
      </c>
    </row>
    <row r="67" spans="1:15" s="41" customFormat="1" x14ac:dyDescent="0.25">
      <c r="A67" s="42" t="s">
        <v>85</v>
      </c>
      <c r="B67" s="42" t="s">
        <v>99</v>
      </c>
      <c r="C67" s="42" t="s">
        <v>4</v>
      </c>
      <c r="D67" s="42" t="s">
        <v>12</v>
      </c>
      <c r="E67" s="43">
        <v>1.8795052237474499E-3</v>
      </c>
      <c r="F67" s="43">
        <v>9.7604271183126604E-3</v>
      </c>
      <c r="G67" s="43">
        <v>3.2654408108877361E-2</v>
      </c>
      <c r="H67" s="43">
        <v>6.4728157665909059E-2</v>
      </c>
      <c r="I67" s="43">
        <v>8.1979606665790905E-2</v>
      </c>
      <c r="J67" s="43">
        <v>8.7813981588719225E-2</v>
      </c>
      <c r="K67" s="43">
        <v>9.1524145966187992E-2</v>
      </c>
      <c r="L67" s="43">
        <v>0.1020227373999299</v>
      </c>
      <c r="M67" s="43">
        <v>0.10652405663850144</v>
      </c>
      <c r="N67" s="43">
        <v>9.8288231912498886E-2</v>
      </c>
      <c r="O67" s="43">
        <v>9.351164522099796E-2</v>
      </c>
    </row>
    <row r="68" spans="1:15" s="41" customFormat="1" x14ac:dyDescent="0.25">
      <c r="A68" s="42" t="s">
        <v>85</v>
      </c>
      <c r="B68" s="42" t="s">
        <v>99</v>
      </c>
      <c r="C68" s="42" t="s">
        <v>13</v>
      </c>
      <c r="D68" s="42" t="s">
        <v>189</v>
      </c>
      <c r="E68" s="43">
        <v>0</v>
      </c>
      <c r="F68" s="43">
        <v>0</v>
      </c>
      <c r="G68" s="43">
        <v>0</v>
      </c>
      <c r="H68" s="43">
        <v>1.5155273723166263E-6</v>
      </c>
      <c r="I68" s="43">
        <v>9.6625714215892115E-3</v>
      </c>
      <c r="J68" s="43">
        <v>2.4934359047799112E-2</v>
      </c>
      <c r="K68" s="43">
        <v>3.4718001473160232E-2</v>
      </c>
      <c r="L68" s="43">
        <v>4.0182078819590607E-2</v>
      </c>
      <c r="M68" s="43">
        <v>4.9004738376179934E-2</v>
      </c>
      <c r="N68" s="43">
        <v>3.9039786481362186E-2</v>
      </c>
      <c r="O68" s="43">
        <v>2.4126906570330731E-2</v>
      </c>
    </row>
    <row r="69" spans="1:15" s="41" customFormat="1" x14ac:dyDescent="0.25">
      <c r="A69" s="42" t="s">
        <v>85</v>
      </c>
      <c r="B69" s="42" t="s">
        <v>99</v>
      </c>
      <c r="C69" s="42" t="s">
        <v>13</v>
      </c>
      <c r="D69" s="42" t="s">
        <v>5</v>
      </c>
      <c r="E69" s="43">
        <v>6.4617390491267229E-3</v>
      </c>
      <c r="F69" s="43">
        <v>8.746985446801964E-3</v>
      </c>
      <c r="G69" s="43">
        <v>2.4323399776453026E-2</v>
      </c>
      <c r="H69" s="43">
        <v>2.1145020404856822E-2</v>
      </c>
      <c r="I69" s="43">
        <v>7.1733073487766814E-3</v>
      </c>
      <c r="J69" s="43">
        <v>2.5954919026984028E-4</v>
      </c>
      <c r="K69" s="43">
        <v>1.706588861023614E-4</v>
      </c>
      <c r="L69" s="43">
        <v>1.0603236550996673E-4</v>
      </c>
      <c r="M69" s="43">
        <v>3.6110568867977332E-6</v>
      </c>
      <c r="N69" s="43">
        <v>2.3624919818478889E-10</v>
      </c>
      <c r="O69" s="43">
        <v>2.1620588742527633E-10</v>
      </c>
    </row>
    <row r="70" spans="1:15" s="41" customFormat="1" x14ac:dyDescent="0.25">
      <c r="A70" s="42" t="s">
        <v>85</v>
      </c>
      <c r="B70" s="42" t="s">
        <v>99</v>
      </c>
      <c r="C70" s="42" t="s">
        <v>13</v>
      </c>
      <c r="D70" s="42" t="s">
        <v>190</v>
      </c>
      <c r="E70" s="43">
        <v>0</v>
      </c>
      <c r="F70" s="43">
        <v>0</v>
      </c>
      <c r="G70" s="43">
        <v>0</v>
      </c>
      <c r="H70" s="43">
        <v>9.39864088420929E-4</v>
      </c>
      <c r="I70" s="43">
        <v>5.4632669500570786E-3</v>
      </c>
      <c r="J70" s="43">
        <v>6.7782706350144875E-3</v>
      </c>
      <c r="K70" s="43">
        <v>1.5464540345567705E-2</v>
      </c>
      <c r="L70" s="43">
        <v>2.0327349361188206E-2</v>
      </c>
      <c r="M70" s="43">
        <v>1.9310149985370825E-2</v>
      </c>
      <c r="N70" s="43">
        <v>2.535720986746497E-2</v>
      </c>
      <c r="O70" s="43">
        <v>1.9352461625589661E-2</v>
      </c>
    </row>
    <row r="71" spans="1:15" s="41" customFormat="1" x14ac:dyDescent="0.25">
      <c r="A71" s="42" t="s">
        <v>85</v>
      </c>
      <c r="B71" s="42" t="s">
        <v>99</v>
      </c>
      <c r="C71" s="42" t="s">
        <v>13</v>
      </c>
      <c r="D71" s="42" t="s">
        <v>6</v>
      </c>
      <c r="E71" s="43">
        <v>4.7032034526845616E-2</v>
      </c>
      <c r="F71" s="43">
        <v>4.9145874026724379E-2</v>
      </c>
      <c r="G71" s="43">
        <v>0.12752498595964623</v>
      </c>
      <c r="H71" s="43">
        <v>9.9768617622829611E-2</v>
      </c>
      <c r="I71" s="43">
        <v>3.7084326752568779E-2</v>
      </c>
      <c r="J71" s="43">
        <v>6.9028436948928356E-3</v>
      </c>
      <c r="K71" s="43">
        <v>3.2147482568853483E-4</v>
      </c>
      <c r="L71" s="43">
        <v>2.1953390005091862E-5</v>
      </c>
      <c r="M71" s="43">
        <v>1.1642738867179593E-6</v>
      </c>
      <c r="N71" s="43">
        <v>5.7429723674562872E-11</v>
      </c>
      <c r="O71" s="43">
        <v>2.2258653420027447E-10</v>
      </c>
    </row>
    <row r="72" spans="1:15" s="41" customFormat="1" x14ac:dyDescent="0.25">
      <c r="A72" s="42" t="s">
        <v>85</v>
      </c>
      <c r="B72" s="42" t="s">
        <v>99</v>
      </c>
      <c r="C72" s="42" t="s">
        <v>13</v>
      </c>
      <c r="D72" s="42" t="s">
        <v>191</v>
      </c>
      <c r="E72" s="43">
        <v>0</v>
      </c>
      <c r="F72" s="43">
        <v>0</v>
      </c>
      <c r="G72" s="43">
        <v>0</v>
      </c>
      <c r="H72" s="43">
        <v>6.5498869973541034E-3</v>
      </c>
      <c r="I72" s="43">
        <v>2.3353748751614344E-2</v>
      </c>
      <c r="J72" s="43">
        <v>2.4678329167967611E-2</v>
      </c>
      <c r="K72" s="43">
        <v>2.2948119976327317E-2</v>
      </c>
      <c r="L72" s="43">
        <v>1.9234652183323823E-2</v>
      </c>
      <c r="M72" s="43">
        <v>1.6699440778739378E-2</v>
      </c>
      <c r="N72" s="43">
        <v>2.1352850890272796E-2</v>
      </c>
      <c r="O72" s="43">
        <v>1.9133806113860591E-2</v>
      </c>
    </row>
    <row r="73" spans="1:15" s="41" customFormat="1" x14ac:dyDescent="0.25">
      <c r="A73" s="42" t="s">
        <v>85</v>
      </c>
      <c r="B73" s="42" t="s">
        <v>99</v>
      </c>
      <c r="C73" s="42" t="s">
        <v>13</v>
      </c>
      <c r="D73" s="42" t="s">
        <v>7</v>
      </c>
      <c r="E73" s="43">
        <v>0.19499168202404757</v>
      </c>
      <c r="F73" s="43">
        <v>0.23401427942439293</v>
      </c>
      <c r="G73" s="43">
        <v>0.24423485040837328</v>
      </c>
      <c r="H73" s="43">
        <v>0.26582936982030236</v>
      </c>
      <c r="I73" s="43">
        <v>0.19425550883692988</v>
      </c>
      <c r="J73" s="43">
        <v>0.12566047198395572</v>
      </c>
      <c r="K73" s="43">
        <v>9.3846984143192244E-2</v>
      </c>
      <c r="L73" s="43">
        <v>5.3077928142262774E-2</v>
      </c>
      <c r="M73" s="43">
        <v>3.8436515543167016E-2</v>
      </c>
      <c r="N73" s="43">
        <v>4.2830329003141994E-2</v>
      </c>
      <c r="O73" s="43">
        <v>3.9656780754440978E-2</v>
      </c>
    </row>
    <row r="74" spans="1:15" s="41" customFormat="1" x14ac:dyDescent="0.25">
      <c r="A74" s="42" t="s">
        <v>85</v>
      </c>
      <c r="B74" s="42" t="s">
        <v>99</v>
      </c>
      <c r="C74" s="42" t="s">
        <v>13</v>
      </c>
      <c r="D74" s="42" t="s">
        <v>8</v>
      </c>
      <c r="E74" s="43">
        <v>0.56883874590936645</v>
      </c>
      <c r="F74" s="43">
        <v>0.54646583138923965</v>
      </c>
      <c r="G74" s="43">
        <v>0.52975438009515063</v>
      </c>
      <c r="H74" s="43">
        <v>0.49061648886515524</v>
      </c>
      <c r="I74" s="43">
        <v>0.44874985698179132</v>
      </c>
      <c r="J74" s="43">
        <v>0.40218066653094825</v>
      </c>
      <c r="K74" s="43">
        <v>0.34830399654234367</v>
      </c>
      <c r="L74" s="43">
        <v>0.29940098712700758</v>
      </c>
      <c r="M74" s="43">
        <v>0.29659537978607126</v>
      </c>
      <c r="N74" s="43">
        <v>0.35564401166505583</v>
      </c>
      <c r="O74" s="43">
        <v>0.35315083736474034</v>
      </c>
    </row>
    <row r="75" spans="1:15" s="41" customFormat="1" x14ac:dyDescent="0.25">
      <c r="A75" s="42" t="s">
        <v>85</v>
      </c>
      <c r="B75" s="42" t="s">
        <v>99</v>
      </c>
      <c r="C75" s="42" t="s">
        <v>13</v>
      </c>
      <c r="D75" s="42" t="s">
        <v>9</v>
      </c>
      <c r="E75" s="43">
        <v>2.4208880288421018E-2</v>
      </c>
      <c r="F75" s="43">
        <v>2.0661409211399858E-2</v>
      </c>
      <c r="G75" s="43">
        <v>1.7326184740610338E-2</v>
      </c>
      <c r="H75" s="43">
        <v>1.2983986104739879E-2</v>
      </c>
      <c r="I75" s="43">
        <v>1.0183667758605807E-2</v>
      </c>
      <c r="J75" s="43">
        <v>5.4412357538818909E-3</v>
      </c>
      <c r="K75" s="43">
        <v>2.2760215262927121E-3</v>
      </c>
      <c r="L75" s="43">
        <v>1.0532632073083929E-3</v>
      </c>
      <c r="M75" s="43">
        <v>8.5278775182583534E-4</v>
      </c>
      <c r="N75" s="43">
        <v>8.77925100123168E-4</v>
      </c>
      <c r="O75" s="43">
        <v>3.6161626263601644E-4</v>
      </c>
    </row>
    <row r="76" spans="1:15" s="41" customFormat="1" x14ac:dyDescent="0.25">
      <c r="A76" s="42" t="s">
        <v>85</v>
      </c>
      <c r="B76" s="42" t="s">
        <v>99</v>
      </c>
      <c r="C76" s="42" t="s">
        <v>13</v>
      </c>
      <c r="D76" s="42" t="s">
        <v>10</v>
      </c>
      <c r="E76" s="43">
        <v>0.15781098442471958</v>
      </c>
      <c r="F76" s="43">
        <v>0.13738380002378223</v>
      </c>
      <c r="G76" s="43">
        <v>3.1791241061505229E-2</v>
      </c>
      <c r="H76" s="43">
        <v>0</v>
      </c>
      <c r="I76" s="43">
        <v>1.3603431073464299E-3</v>
      </c>
      <c r="J76" s="43">
        <v>3.2848601315943972E-5</v>
      </c>
      <c r="K76" s="43">
        <v>0</v>
      </c>
      <c r="L76" s="43">
        <v>0</v>
      </c>
      <c r="M76" s="43">
        <v>0</v>
      </c>
      <c r="N76" s="43">
        <v>4.9445305066370927E-13</v>
      </c>
      <c r="O76" s="43">
        <v>3.0257186251997755E-13</v>
      </c>
    </row>
    <row r="77" spans="1:15" s="41" customFormat="1" x14ac:dyDescent="0.25">
      <c r="A77" s="42" t="s">
        <v>85</v>
      </c>
      <c r="B77" s="42" t="s">
        <v>99</v>
      </c>
      <c r="C77" s="42" t="s">
        <v>13</v>
      </c>
      <c r="D77" s="42" t="s">
        <v>11</v>
      </c>
      <c r="E77" s="43">
        <v>5.2756067893264843E-5</v>
      </c>
      <c r="F77" s="43">
        <v>7.3434813140288923E-5</v>
      </c>
      <c r="G77" s="43">
        <v>2.9708075231401512E-3</v>
      </c>
      <c r="H77" s="43">
        <v>1.9130579290275038E-2</v>
      </c>
      <c r="I77" s="43">
        <v>8.6280657403185995E-2</v>
      </c>
      <c r="J77" s="43">
        <v>0.20201325812602824</v>
      </c>
      <c r="K77" s="43">
        <v>0.30164542696352098</v>
      </c>
      <c r="L77" s="43">
        <v>0.38722878640606717</v>
      </c>
      <c r="M77" s="43">
        <v>0.41544424764440602</v>
      </c>
      <c r="N77" s="43">
        <v>0.3706497556021528</v>
      </c>
      <c r="O77" s="43">
        <v>0.38201621029488814</v>
      </c>
    </row>
    <row r="78" spans="1:15" s="41" customFormat="1" x14ac:dyDescent="0.25">
      <c r="A78" s="42" t="s">
        <v>85</v>
      </c>
      <c r="B78" s="42" t="s">
        <v>99</v>
      </c>
      <c r="C78" s="42" t="s">
        <v>13</v>
      </c>
      <c r="D78" s="42" t="s">
        <v>12</v>
      </c>
      <c r="E78" s="43">
        <v>6.031777095796614E-4</v>
      </c>
      <c r="F78" s="43">
        <v>3.5083856645187011E-3</v>
      </c>
      <c r="G78" s="43">
        <v>2.2074150435121176E-2</v>
      </c>
      <c r="H78" s="43">
        <v>8.3034671278693628E-2</v>
      </c>
      <c r="I78" s="43">
        <v>0.17643274468753445</v>
      </c>
      <c r="J78" s="43">
        <v>0.20111816726792606</v>
      </c>
      <c r="K78" s="43">
        <v>0.18030477531780437</v>
      </c>
      <c r="L78" s="43">
        <v>0.17936696899773646</v>
      </c>
      <c r="M78" s="43">
        <v>0.16365196480346633</v>
      </c>
      <c r="N78" s="43">
        <v>0.14424813109625287</v>
      </c>
      <c r="O78" s="43">
        <v>0.16220138057441852</v>
      </c>
    </row>
    <row r="79" spans="1:15" s="41" customFormat="1" x14ac:dyDescent="0.25">
      <c r="A79" s="42" t="s">
        <v>85</v>
      </c>
      <c r="B79" s="42" t="s">
        <v>99</v>
      </c>
      <c r="C79" s="42" t="s">
        <v>14</v>
      </c>
      <c r="D79" s="42" t="s">
        <v>189</v>
      </c>
      <c r="E79" s="43">
        <v>0</v>
      </c>
      <c r="F79" s="43">
        <v>0</v>
      </c>
      <c r="G79" s="43">
        <v>0</v>
      </c>
      <c r="H79" s="43">
        <v>4.459437685652302E-6</v>
      </c>
      <c r="I79" s="43">
        <v>1.313684873509397E-2</v>
      </c>
      <c r="J79" s="43">
        <v>4.0915883316810599E-2</v>
      </c>
      <c r="K79" s="43">
        <v>3.6420406840822969E-2</v>
      </c>
      <c r="L79" s="43">
        <v>2.8527943145107978E-2</v>
      </c>
      <c r="M79" s="43">
        <v>3.2910501426849884E-2</v>
      </c>
      <c r="N79" s="43">
        <v>2.399340169974392E-2</v>
      </c>
      <c r="O79" s="43">
        <v>1.0743214139033931E-2</v>
      </c>
    </row>
    <row r="80" spans="1:15" s="41" customFormat="1" x14ac:dyDescent="0.25">
      <c r="A80" s="42" t="s">
        <v>85</v>
      </c>
      <c r="B80" s="42" t="s">
        <v>99</v>
      </c>
      <c r="C80" s="42" t="s">
        <v>14</v>
      </c>
      <c r="D80" s="42" t="s">
        <v>5</v>
      </c>
      <c r="E80" s="43">
        <v>1.3242874136087433E-3</v>
      </c>
      <c r="F80" s="43">
        <v>1.4117204021726814E-3</v>
      </c>
      <c r="G80" s="43">
        <v>9.7591836001287139E-4</v>
      </c>
      <c r="H80" s="43">
        <v>6.5879580081223479E-3</v>
      </c>
      <c r="I80" s="43">
        <v>2.1486263719628488E-3</v>
      </c>
      <c r="J80" s="43">
        <v>5.5290943966642358E-4</v>
      </c>
      <c r="K80" s="43">
        <v>1.6951733752726677E-4</v>
      </c>
      <c r="L80" s="43">
        <v>1.1237397257792438E-5</v>
      </c>
      <c r="M80" s="43">
        <v>1.0016351739353642E-6</v>
      </c>
      <c r="N80" s="43">
        <v>3.633469116882541E-11</v>
      </c>
      <c r="O80" s="43">
        <v>1.1036014506511986E-11</v>
      </c>
    </row>
    <row r="81" spans="1:15" s="41" customFormat="1" x14ac:dyDescent="0.25">
      <c r="A81" s="42" t="s">
        <v>85</v>
      </c>
      <c r="B81" s="42" t="s">
        <v>99</v>
      </c>
      <c r="C81" s="42" t="s">
        <v>14</v>
      </c>
      <c r="D81" s="42" t="s">
        <v>190</v>
      </c>
      <c r="E81" s="43">
        <v>0</v>
      </c>
      <c r="F81" s="43">
        <v>0</v>
      </c>
      <c r="G81" s="43">
        <v>0</v>
      </c>
      <c r="H81" s="43">
        <v>6.9609897391390797E-3</v>
      </c>
      <c r="I81" s="43">
        <v>1.3954792548775885E-2</v>
      </c>
      <c r="J81" s="43">
        <v>1.7246719028927427E-2</v>
      </c>
      <c r="K81" s="43">
        <v>2.3012541594037608E-2</v>
      </c>
      <c r="L81" s="43">
        <v>1.3054646995563798E-2</v>
      </c>
      <c r="M81" s="43">
        <v>7.5800981025658997E-3</v>
      </c>
      <c r="N81" s="43">
        <v>5.5454534698534856E-3</v>
      </c>
      <c r="O81" s="43">
        <v>2.566122585256046E-3</v>
      </c>
    </row>
    <row r="82" spans="1:15" x14ac:dyDescent="0.25">
      <c r="A82" s="42" t="s">
        <v>85</v>
      </c>
      <c r="B82" s="42" t="s">
        <v>99</v>
      </c>
      <c r="C82" s="42" t="s">
        <v>14</v>
      </c>
      <c r="D82" s="42" t="s">
        <v>6</v>
      </c>
      <c r="E82" s="43">
        <v>0.23939922765116795</v>
      </c>
      <c r="F82" s="43">
        <v>0.19007184109266967</v>
      </c>
      <c r="G82" s="43">
        <v>0.2032622069200169</v>
      </c>
      <c r="H82" s="43">
        <v>0.13922099964726339</v>
      </c>
      <c r="I82" s="43">
        <v>5.9536561346910682E-2</v>
      </c>
      <c r="J82" s="43">
        <v>1.6277033352359627E-2</v>
      </c>
      <c r="K82" s="43">
        <v>2.626125239721392E-3</v>
      </c>
      <c r="L82" s="43">
        <v>1.0030443970235053E-4</v>
      </c>
      <c r="M82" s="43">
        <v>9.909048297836651E-7</v>
      </c>
      <c r="N82" s="43">
        <v>0</v>
      </c>
      <c r="O82" s="43">
        <v>0</v>
      </c>
    </row>
    <row r="83" spans="1:15" x14ac:dyDescent="0.25">
      <c r="A83" s="42" t="s">
        <v>85</v>
      </c>
      <c r="B83" s="42" t="s">
        <v>99</v>
      </c>
      <c r="C83" s="42" t="s">
        <v>14</v>
      </c>
      <c r="D83" s="42" t="s">
        <v>191</v>
      </c>
      <c r="E83" s="43">
        <v>0</v>
      </c>
      <c r="F83" s="43">
        <v>0</v>
      </c>
      <c r="G83" s="43">
        <v>0</v>
      </c>
      <c r="H83" s="43">
        <v>2.1270403586286731E-2</v>
      </c>
      <c r="I83" s="43">
        <v>7.479168139307478E-2</v>
      </c>
      <c r="J83" s="43">
        <v>8.5236524808358902E-2</v>
      </c>
      <c r="K83" s="43">
        <v>7.6181907973567234E-2</v>
      </c>
      <c r="L83" s="43">
        <v>6.9915471660728021E-2</v>
      </c>
      <c r="M83" s="43">
        <v>6.9663817073529796E-2</v>
      </c>
      <c r="N83" s="43">
        <v>6.3161772890339016E-2</v>
      </c>
      <c r="O83" s="43">
        <v>6.4309282590578679E-2</v>
      </c>
    </row>
    <row r="84" spans="1:15" x14ac:dyDescent="0.25">
      <c r="A84" s="42" t="s">
        <v>85</v>
      </c>
      <c r="B84" s="42" t="s">
        <v>99</v>
      </c>
      <c r="C84" s="42" t="s">
        <v>14</v>
      </c>
      <c r="D84" s="42" t="s">
        <v>7</v>
      </c>
      <c r="E84" s="43">
        <v>0.44006217990157831</v>
      </c>
      <c r="F84" s="43">
        <v>0.49412403768172358</v>
      </c>
      <c r="G84" s="43">
        <v>0.42794799436519881</v>
      </c>
      <c r="H84" s="43">
        <v>0.47383311216147184</v>
      </c>
      <c r="I84" s="43">
        <v>0.3734852005312026</v>
      </c>
      <c r="J84" s="43">
        <v>0.17477293199498173</v>
      </c>
      <c r="K84" s="43">
        <v>9.1206533630192238E-2</v>
      </c>
      <c r="L84" s="43">
        <v>2.980041923179411E-2</v>
      </c>
      <c r="M84" s="43">
        <v>1.5860033467508056E-2</v>
      </c>
      <c r="N84" s="43">
        <v>1.9672618900559043E-2</v>
      </c>
      <c r="O84" s="43">
        <v>2.324664805055961E-2</v>
      </c>
    </row>
    <row r="85" spans="1:15" x14ac:dyDescent="0.25">
      <c r="A85" s="42" t="s">
        <v>85</v>
      </c>
      <c r="B85" s="42" t="s">
        <v>99</v>
      </c>
      <c r="C85" s="42" t="s">
        <v>14</v>
      </c>
      <c r="D85" s="42" t="s">
        <v>8</v>
      </c>
      <c r="E85" s="43">
        <v>9.9019745568438094E-2</v>
      </c>
      <c r="F85" s="43">
        <v>8.4061004414223761E-2</v>
      </c>
      <c r="G85" s="43">
        <v>9.9830315027489708E-2</v>
      </c>
      <c r="H85" s="43">
        <v>0.10613185473503746</v>
      </c>
      <c r="I85" s="43">
        <v>9.5551407272837133E-2</v>
      </c>
      <c r="J85" s="43">
        <v>7.4113968804732103E-2</v>
      </c>
      <c r="K85" s="43">
        <v>5.7185630607264545E-2</v>
      </c>
      <c r="L85" s="43">
        <v>4.7185208490750884E-2</v>
      </c>
      <c r="M85" s="43">
        <v>3.283792813543273E-2</v>
      </c>
      <c r="N85" s="43">
        <v>3.3105149691172522E-2</v>
      </c>
      <c r="O85" s="43">
        <v>3.0036635760716888E-2</v>
      </c>
    </row>
    <row r="86" spans="1:15" x14ac:dyDescent="0.25">
      <c r="A86" s="42" t="s">
        <v>85</v>
      </c>
      <c r="B86" s="42" t="s">
        <v>99</v>
      </c>
      <c r="C86" s="42" t="s">
        <v>14</v>
      </c>
      <c r="D86" s="42" t="s">
        <v>9</v>
      </c>
      <c r="E86" s="43">
        <v>9.4414001021992031E-3</v>
      </c>
      <c r="F86" s="43">
        <v>7.8171190599026427E-3</v>
      </c>
      <c r="G86" s="43">
        <v>9.356524701829223E-3</v>
      </c>
      <c r="H86" s="43">
        <v>9.0274355076896892E-3</v>
      </c>
      <c r="I86" s="43">
        <v>8.7494255253266675E-3</v>
      </c>
      <c r="J86" s="43">
        <v>5.0089908512723786E-3</v>
      </c>
      <c r="K86" s="43">
        <v>4.0453497921474511E-3</v>
      </c>
      <c r="L86" s="43">
        <v>2.0879617553503319E-3</v>
      </c>
      <c r="M86" s="43">
        <v>1.1523051217866729E-3</v>
      </c>
      <c r="N86" s="43">
        <v>9.9130928577351477E-4</v>
      </c>
      <c r="O86" s="43">
        <v>4.6372866911303912E-4</v>
      </c>
    </row>
    <row r="87" spans="1:15" x14ac:dyDescent="0.25">
      <c r="A87" s="42" t="s">
        <v>85</v>
      </c>
      <c r="B87" s="42" t="s">
        <v>99</v>
      </c>
      <c r="C87" s="42" t="s">
        <v>14</v>
      </c>
      <c r="D87" s="42" t="s">
        <v>10</v>
      </c>
      <c r="E87" s="43">
        <v>0.20997146193136337</v>
      </c>
      <c r="F87" s="43">
        <v>0.22063995182123114</v>
      </c>
      <c r="G87" s="43">
        <v>0.24343868306714822</v>
      </c>
      <c r="H87" s="43">
        <v>0.13243368420251048</v>
      </c>
      <c r="I87" s="43">
        <v>5.0880915107835864E-2</v>
      </c>
      <c r="J87" s="43">
        <v>1.2672628278851956E-3</v>
      </c>
      <c r="K87" s="43">
        <v>3.1896980778003552E-4</v>
      </c>
      <c r="L87" s="43">
        <v>1.8421813267893562E-4</v>
      </c>
      <c r="M87" s="43">
        <v>4.6542522221811499E-5</v>
      </c>
      <c r="N87" s="43">
        <v>1.8982652966892275E-6</v>
      </c>
      <c r="O87" s="43">
        <v>0</v>
      </c>
    </row>
    <row r="88" spans="1:15" x14ac:dyDescent="0.25">
      <c r="A88" s="42" t="s">
        <v>85</v>
      </c>
      <c r="B88" s="42" t="s">
        <v>99</v>
      </c>
      <c r="C88" s="42" t="s">
        <v>14</v>
      </c>
      <c r="D88" s="42" t="s">
        <v>11</v>
      </c>
      <c r="E88" s="43">
        <v>1.0032480406126843E-5</v>
      </c>
      <c r="F88" s="43">
        <v>1.8607573264335574E-4</v>
      </c>
      <c r="G88" s="43">
        <v>7.3923823833802159E-3</v>
      </c>
      <c r="H88" s="43">
        <v>5.0164652563963685E-2</v>
      </c>
      <c r="I88" s="43">
        <v>0.19970291672867463</v>
      </c>
      <c r="J88" s="43">
        <v>0.46795438229671815</v>
      </c>
      <c r="K88" s="43">
        <v>0.60834316731287752</v>
      </c>
      <c r="L88" s="43">
        <v>0.72637223574558996</v>
      </c>
      <c r="M88" s="43">
        <v>0.76434410187633373</v>
      </c>
      <c r="N88" s="43">
        <v>0.78167293417005679</v>
      </c>
      <c r="O88" s="43">
        <v>0.79161481086320595</v>
      </c>
    </row>
    <row r="89" spans="1:15" x14ac:dyDescent="0.25">
      <c r="A89" s="42" t="s">
        <v>85</v>
      </c>
      <c r="B89" s="42" t="s">
        <v>99</v>
      </c>
      <c r="C89" s="42" t="s">
        <v>14</v>
      </c>
      <c r="D89" s="42" t="s">
        <v>12</v>
      </c>
      <c r="E89" s="43">
        <v>7.7166495123792299E-4</v>
      </c>
      <c r="F89" s="43">
        <v>1.6882497954333058E-3</v>
      </c>
      <c r="G89" s="43">
        <v>7.7959751749241378E-3</v>
      </c>
      <c r="H89" s="43">
        <v>5.4364450410829358E-2</v>
      </c>
      <c r="I89" s="43">
        <v>0.10806162443830494</v>
      </c>
      <c r="J89" s="43">
        <v>0.11665339327828755</v>
      </c>
      <c r="K89" s="43">
        <v>0.10048984986406162</v>
      </c>
      <c r="L89" s="43">
        <v>8.2760353005475837E-2</v>
      </c>
      <c r="M89" s="43">
        <v>7.5602679733767747E-2</v>
      </c>
      <c r="N89" s="43">
        <v>7.185546159087039E-2</v>
      </c>
      <c r="O89" s="43">
        <v>7.7019557330499755E-2</v>
      </c>
    </row>
    <row r="90" spans="1:15" x14ac:dyDescent="0.25">
      <c r="A90" s="42" t="s">
        <v>85</v>
      </c>
      <c r="B90" s="42" t="s">
        <v>99</v>
      </c>
      <c r="C90" s="42" t="s">
        <v>15</v>
      </c>
      <c r="D90" s="42" t="s">
        <v>189</v>
      </c>
      <c r="E90" s="43">
        <v>0</v>
      </c>
      <c r="F90" s="43">
        <v>0</v>
      </c>
      <c r="G90" s="43">
        <v>0</v>
      </c>
      <c r="H90" s="43">
        <v>0</v>
      </c>
      <c r="I90" s="43">
        <v>6.9143066163631917E-3</v>
      </c>
      <c r="J90" s="43">
        <v>1.9382190554979542E-2</v>
      </c>
      <c r="K90" s="43">
        <v>5.2299637644014151E-2</v>
      </c>
      <c r="L90" s="43">
        <v>6.6610283276243409E-2</v>
      </c>
      <c r="M90" s="43">
        <v>8.496287159966924E-2</v>
      </c>
      <c r="N90" s="43">
        <v>9.9450433526897086E-2</v>
      </c>
      <c r="O90" s="43">
        <v>7.3438792016418813E-2</v>
      </c>
    </row>
    <row r="91" spans="1:15" x14ac:dyDescent="0.25">
      <c r="A91" s="42" t="s">
        <v>85</v>
      </c>
      <c r="B91" s="42" t="s">
        <v>99</v>
      </c>
      <c r="C91" s="42" t="s">
        <v>15</v>
      </c>
      <c r="D91" s="42" t="s">
        <v>5</v>
      </c>
      <c r="E91" s="43">
        <v>1.9329180479966922E-2</v>
      </c>
      <c r="F91" s="43">
        <v>2.5810686563219092E-2</v>
      </c>
      <c r="G91" s="43">
        <v>1.8215582148940281E-2</v>
      </c>
      <c r="H91" s="43">
        <v>1.3342597815888032E-2</v>
      </c>
      <c r="I91" s="43">
        <v>9.9762049401823857E-3</v>
      </c>
      <c r="J91" s="43">
        <v>2.8754487815249143E-3</v>
      </c>
      <c r="K91" s="43">
        <v>2.2736295371255337E-4</v>
      </c>
      <c r="L91" s="43">
        <v>4.3714644733933812E-4</v>
      </c>
      <c r="M91" s="43">
        <v>6.9883064224956985E-5</v>
      </c>
      <c r="N91" s="43">
        <v>2.8155087283574493E-5</v>
      </c>
      <c r="O91" s="43">
        <v>2.4873990595925024E-5</v>
      </c>
    </row>
    <row r="92" spans="1:15" x14ac:dyDescent="0.25">
      <c r="A92" s="42" t="s">
        <v>85</v>
      </c>
      <c r="B92" s="42" t="s">
        <v>99</v>
      </c>
      <c r="C92" s="42" t="s">
        <v>15</v>
      </c>
      <c r="D92" s="42" t="s">
        <v>190</v>
      </c>
      <c r="E92" s="43">
        <v>0</v>
      </c>
      <c r="F92" s="43">
        <v>0</v>
      </c>
      <c r="G92" s="43">
        <v>0</v>
      </c>
      <c r="H92" s="43">
        <v>2.9858394796956848E-3</v>
      </c>
      <c r="I92" s="43">
        <v>1.7029680545412672E-2</v>
      </c>
      <c r="J92" s="43">
        <v>2.37392281184968E-2</v>
      </c>
      <c r="K92" s="43">
        <v>2.6106755556873935E-2</v>
      </c>
      <c r="L92" s="43">
        <v>2.8395362149533754E-2</v>
      </c>
      <c r="M92" s="43">
        <v>2.5349209881325382E-2</v>
      </c>
      <c r="N92" s="43">
        <v>1.8975742940433148E-2</v>
      </c>
      <c r="O92" s="43">
        <v>1.6164973056711336E-2</v>
      </c>
    </row>
    <row r="93" spans="1:15" x14ac:dyDescent="0.25">
      <c r="A93" s="42" t="s">
        <v>85</v>
      </c>
      <c r="B93" s="42" t="s">
        <v>99</v>
      </c>
      <c r="C93" s="42" t="s">
        <v>15</v>
      </c>
      <c r="D93" s="42" t="s">
        <v>6</v>
      </c>
      <c r="E93" s="43">
        <v>0.38100441962581405</v>
      </c>
      <c r="F93" s="43">
        <v>0.34587664235096005</v>
      </c>
      <c r="G93" s="43">
        <v>0.29409590680994635</v>
      </c>
      <c r="H93" s="43">
        <v>0.18332401280581492</v>
      </c>
      <c r="I93" s="43">
        <v>9.5681475139942435E-2</v>
      </c>
      <c r="J93" s="43">
        <v>2.7325909695858252E-2</v>
      </c>
      <c r="K93" s="43">
        <v>2.7474820328513895E-3</v>
      </c>
      <c r="L93" s="43">
        <v>5.7038278524481874E-4</v>
      </c>
      <c r="M93" s="43">
        <v>9.6476650196029073E-5</v>
      </c>
      <c r="N93" s="43">
        <v>2.2749475432797157E-5</v>
      </c>
      <c r="O93" s="43">
        <v>8.9621980497606028E-5</v>
      </c>
    </row>
    <row r="94" spans="1:15" x14ac:dyDescent="0.25">
      <c r="A94" s="42" t="s">
        <v>85</v>
      </c>
      <c r="B94" s="42" t="s">
        <v>99</v>
      </c>
      <c r="C94" s="42" t="s">
        <v>15</v>
      </c>
      <c r="D94" s="42" t="s">
        <v>191</v>
      </c>
      <c r="E94" s="43">
        <v>0</v>
      </c>
      <c r="F94" s="43">
        <v>0</v>
      </c>
      <c r="G94" s="43">
        <v>0</v>
      </c>
      <c r="H94" s="43">
        <v>4.9183826504858836E-5</v>
      </c>
      <c r="I94" s="43">
        <v>7.3355552452749146E-3</v>
      </c>
      <c r="J94" s="43">
        <v>1.2762184225081722E-2</v>
      </c>
      <c r="K94" s="43">
        <v>1.6252207861850779E-2</v>
      </c>
      <c r="L94" s="43">
        <v>3.8388847846412645E-2</v>
      </c>
      <c r="M94" s="43">
        <v>8.1128066596522025E-2</v>
      </c>
      <c r="N94" s="43">
        <v>0.10341758243124421</v>
      </c>
      <c r="O94" s="43">
        <v>8.9558216165969845E-2</v>
      </c>
    </row>
    <row r="95" spans="1:15" x14ac:dyDescent="0.25">
      <c r="A95" s="42" t="s">
        <v>85</v>
      </c>
      <c r="B95" s="42" t="s">
        <v>99</v>
      </c>
      <c r="C95" s="42" t="s">
        <v>15</v>
      </c>
      <c r="D95" s="42" t="s">
        <v>7</v>
      </c>
      <c r="E95" s="43">
        <v>0.19029119425037669</v>
      </c>
      <c r="F95" s="43">
        <v>0.22656547647867556</v>
      </c>
      <c r="G95" s="43">
        <v>0.21779629395835243</v>
      </c>
      <c r="H95" s="43">
        <v>0.27847402966684892</v>
      </c>
      <c r="I95" s="43">
        <v>0.29873447483112264</v>
      </c>
      <c r="J95" s="43">
        <v>0.21854299154013965</v>
      </c>
      <c r="K95" s="43">
        <v>9.8273372314894261E-2</v>
      </c>
      <c r="L95" s="43">
        <v>7.3147993291266242E-2</v>
      </c>
      <c r="M95" s="43">
        <v>6.1270492486052035E-2</v>
      </c>
      <c r="N95" s="43">
        <v>3.9500013636226822E-2</v>
      </c>
      <c r="O95" s="43">
        <v>6.289159317918043E-2</v>
      </c>
    </row>
    <row r="96" spans="1:15" x14ac:dyDescent="0.25">
      <c r="A96" s="42" t="s">
        <v>85</v>
      </c>
      <c r="B96" s="42" t="s">
        <v>99</v>
      </c>
      <c r="C96" s="42" t="s">
        <v>15</v>
      </c>
      <c r="D96" s="42" t="s">
        <v>8</v>
      </c>
      <c r="E96" s="43">
        <v>0.12991762655031402</v>
      </c>
      <c r="F96" s="43">
        <v>0.13402123331220586</v>
      </c>
      <c r="G96" s="43">
        <v>0.13709136417510701</v>
      </c>
      <c r="H96" s="43">
        <v>0.14298361827393763</v>
      </c>
      <c r="I96" s="43">
        <v>0.14974745563055294</v>
      </c>
      <c r="J96" s="43">
        <v>0.1395277328325914</v>
      </c>
      <c r="K96" s="43">
        <v>0.12657959753354348</v>
      </c>
      <c r="L96" s="43">
        <v>0.11640015455753581</v>
      </c>
      <c r="M96" s="43">
        <v>0.12220316726536529</v>
      </c>
      <c r="N96" s="43">
        <v>0.13604346944985529</v>
      </c>
      <c r="O96" s="43">
        <v>0.1345099963635622</v>
      </c>
    </row>
    <row r="97" spans="1:15" x14ac:dyDescent="0.25">
      <c r="A97" s="42" t="s">
        <v>85</v>
      </c>
      <c r="B97" s="42" t="s">
        <v>99</v>
      </c>
      <c r="C97" s="42" t="s">
        <v>15</v>
      </c>
      <c r="D97" s="42" t="s">
        <v>9</v>
      </c>
      <c r="E97" s="43">
        <v>0.22244830312306019</v>
      </c>
      <c r="F97" s="43">
        <v>0.21303898023256329</v>
      </c>
      <c r="G97" s="43">
        <v>0.20857996001152782</v>
      </c>
      <c r="H97" s="43">
        <v>0.20364517210396332</v>
      </c>
      <c r="I97" s="43">
        <v>0.13246562427856923</v>
      </c>
      <c r="J97" s="43">
        <v>2.8802656477038904E-2</v>
      </c>
      <c r="K97" s="43">
        <v>1.0136692404654101E-2</v>
      </c>
      <c r="L97" s="43">
        <v>5.181103346756007E-3</v>
      </c>
      <c r="M97" s="43">
        <v>1.0882920151920738E-3</v>
      </c>
      <c r="N97" s="43">
        <v>1.2874486540853042E-3</v>
      </c>
      <c r="O97" s="43">
        <v>1.0937018031754403E-3</v>
      </c>
    </row>
    <row r="98" spans="1:15" x14ac:dyDescent="0.25">
      <c r="A98" s="42" t="s">
        <v>85</v>
      </c>
      <c r="B98" s="42" t="s">
        <v>99</v>
      </c>
      <c r="C98" s="42" t="s">
        <v>15</v>
      </c>
      <c r="D98" s="42" t="s">
        <v>10</v>
      </c>
      <c r="E98" s="43">
        <v>4.7236391380532372E-2</v>
      </c>
      <c r="F98" s="43">
        <v>2.5189995055463862E-2</v>
      </c>
      <c r="G98" s="43">
        <v>1.7656715221257009E-2</v>
      </c>
      <c r="H98" s="43">
        <v>1.5581579660812125E-2</v>
      </c>
      <c r="I98" s="43">
        <v>7.6528745642291552E-3</v>
      </c>
      <c r="J98" s="43">
        <v>1.3605841405466251E-3</v>
      </c>
      <c r="K98" s="43">
        <v>4.4547356313753101E-4</v>
      </c>
      <c r="L98" s="43">
        <v>3.7443400988323549E-4</v>
      </c>
      <c r="M98" s="43">
        <v>3.2627609954997093E-4</v>
      </c>
      <c r="N98" s="43">
        <v>1.6194557532083837E-4</v>
      </c>
      <c r="O98" s="43">
        <v>1.2857841639451372E-4</v>
      </c>
    </row>
    <row r="99" spans="1:15" x14ac:dyDescent="0.25">
      <c r="A99" s="42" t="s">
        <v>85</v>
      </c>
      <c r="B99" s="42" t="s">
        <v>99</v>
      </c>
      <c r="C99" s="42" t="s">
        <v>15</v>
      </c>
      <c r="D99" s="42" t="s">
        <v>11</v>
      </c>
      <c r="E99" s="43">
        <v>4.1783401378195606E-4</v>
      </c>
      <c r="F99" s="43">
        <v>3.1043337371127098E-3</v>
      </c>
      <c r="G99" s="43">
        <v>2.9312758357979224E-2</v>
      </c>
      <c r="H99" s="43">
        <v>4.6470045453433154E-2</v>
      </c>
      <c r="I99" s="43">
        <v>9.043435386122442E-2</v>
      </c>
      <c r="J99" s="43">
        <v>0.21640641293889526</v>
      </c>
      <c r="K99" s="43">
        <v>0.32531852294640701</v>
      </c>
      <c r="L99" s="43">
        <v>0.35314925053981466</v>
      </c>
      <c r="M99" s="43">
        <v>0.32901413678886826</v>
      </c>
      <c r="N99" s="43">
        <v>0.34347184154691102</v>
      </c>
      <c r="O99" s="43">
        <v>0.39361687341889889</v>
      </c>
    </row>
    <row r="100" spans="1:15" x14ac:dyDescent="0.25">
      <c r="A100" s="42" t="s">
        <v>85</v>
      </c>
      <c r="B100" s="42" t="s">
        <v>99</v>
      </c>
      <c r="C100" s="42" t="s">
        <v>15</v>
      </c>
      <c r="D100" s="42" t="s">
        <v>12</v>
      </c>
      <c r="E100" s="43">
        <v>9.3550505761540483E-3</v>
      </c>
      <c r="F100" s="43">
        <v>2.6392652269799526E-2</v>
      </c>
      <c r="G100" s="43">
        <v>7.7251419316889905E-2</v>
      </c>
      <c r="H100" s="43">
        <v>0.11314392091310137</v>
      </c>
      <c r="I100" s="43">
        <v>0.18402799434712608</v>
      </c>
      <c r="J100" s="43">
        <v>0.30927466069484688</v>
      </c>
      <c r="K100" s="43">
        <v>0.34161289518806076</v>
      </c>
      <c r="L100" s="43">
        <v>0.31734504174997014</v>
      </c>
      <c r="M100" s="43">
        <v>0.2944911275530348</v>
      </c>
      <c r="N100" s="43">
        <v>0.25764061767631002</v>
      </c>
      <c r="O100" s="43">
        <v>0.22848277960859481</v>
      </c>
    </row>
    <row r="101" spans="1:15" x14ac:dyDescent="0.25">
      <c r="A101" s="42" t="s">
        <v>85</v>
      </c>
      <c r="B101" s="42" t="s">
        <v>99</v>
      </c>
      <c r="C101" s="42" t="s">
        <v>16</v>
      </c>
      <c r="D101" s="42" t="s">
        <v>189</v>
      </c>
      <c r="E101" s="43">
        <v>0</v>
      </c>
      <c r="F101" s="43">
        <v>0</v>
      </c>
      <c r="G101" s="43">
        <v>0</v>
      </c>
      <c r="H101" s="43">
        <v>2.3742496033342762E-6</v>
      </c>
      <c r="I101" s="43">
        <v>8.3855391085335736E-3</v>
      </c>
      <c r="J101" s="43">
        <v>2.6334824746145645E-2</v>
      </c>
      <c r="K101" s="43">
        <v>0.11543380353916505</v>
      </c>
      <c r="L101" s="43">
        <v>0.16686363717683644</v>
      </c>
      <c r="M101" s="43">
        <v>0.2106435989999158</v>
      </c>
      <c r="N101" s="43">
        <v>0.23905549970252479</v>
      </c>
      <c r="O101" s="43">
        <v>0.16252392458520087</v>
      </c>
    </row>
    <row r="102" spans="1:15" x14ac:dyDescent="0.25">
      <c r="A102" s="42" t="s">
        <v>85</v>
      </c>
      <c r="B102" s="42" t="s">
        <v>99</v>
      </c>
      <c r="C102" s="42" t="s">
        <v>16</v>
      </c>
      <c r="D102" s="42" t="s">
        <v>5</v>
      </c>
      <c r="E102" s="43">
        <v>1.5646501187357152E-3</v>
      </c>
      <c r="F102" s="43">
        <v>2.0978932552039339E-3</v>
      </c>
      <c r="G102" s="43">
        <v>4.730923178819707E-3</v>
      </c>
      <c r="H102" s="43">
        <v>2.7782946431907343E-2</v>
      </c>
      <c r="I102" s="43">
        <v>2.7681457218434791E-2</v>
      </c>
      <c r="J102" s="43">
        <v>3.0488412339618427E-2</v>
      </c>
      <c r="K102" s="43">
        <v>2.7059824130396384E-2</v>
      </c>
      <c r="L102" s="43">
        <v>6.5853160342700121E-3</v>
      </c>
      <c r="M102" s="43">
        <v>2.0604087321879556E-5</v>
      </c>
      <c r="N102" s="43">
        <v>1.1166156123499338E-6</v>
      </c>
      <c r="O102" s="43">
        <v>1.2142108692797425E-6</v>
      </c>
    </row>
    <row r="103" spans="1:15" x14ac:dyDescent="0.25">
      <c r="A103" s="42" t="s">
        <v>85</v>
      </c>
      <c r="B103" s="42" t="s">
        <v>99</v>
      </c>
      <c r="C103" s="42" t="s">
        <v>16</v>
      </c>
      <c r="D103" s="42" t="s">
        <v>190</v>
      </c>
      <c r="E103" s="43">
        <v>0</v>
      </c>
      <c r="F103" s="43">
        <v>0</v>
      </c>
      <c r="G103" s="43">
        <v>0</v>
      </c>
      <c r="H103" s="43">
        <v>5.1896699640320079E-3</v>
      </c>
      <c r="I103" s="43">
        <v>1.9063370320985689E-2</v>
      </c>
      <c r="J103" s="43">
        <v>2.655849948596916E-2</v>
      </c>
      <c r="K103" s="43">
        <v>5.9964733022342322E-2</v>
      </c>
      <c r="L103" s="43">
        <v>5.6160579386845988E-2</v>
      </c>
      <c r="M103" s="43">
        <v>4.9052639026593382E-2</v>
      </c>
      <c r="N103" s="43">
        <v>5.0113785794445642E-2</v>
      </c>
      <c r="O103" s="43">
        <v>3.5026912541579032E-2</v>
      </c>
    </row>
    <row r="104" spans="1:15" x14ac:dyDescent="0.25">
      <c r="A104" s="42" t="s">
        <v>85</v>
      </c>
      <c r="B104" s="42" t="s">
        <v>99</v>
      </c>
      <c r="C104" s="42" t="s">
        <v>16</v>
      </c>
      <c r="D104" s="42" t="s">
        <v>6</v>
      </c>
      <c r="E104" s="43">
        <v>0.17055376216608076</v>
      </c>
      <c r="F104" s="43">
        <v>0.18862167343492792</v>
      </c>
      <c r="G104" s="43">
        <v>0.19472287256879708</v>
      </c>
      <c r="H104" s="43">
        <v>0.10747187531887736</v>
      </c>
      <c r="I104" s="43">
        <v>6.7324759474207116E-2</v>
      </c>
      <c r="J104" s="43">
        <v>5.8146855310896375E-2</v>
      </c>
      <c r="K104" s="43">
        <v>6.2230673378410482E-3</v>
      </c>
      <c r="L104" s="43">
        <v>5.0404613896757031E-5</v>
      </c>
      <c r="M104" s="43">
        <v>3.3367047811061049E-6</v>
      </c>
      <c r="N104" s="43">
        <v>2.6393513735518345E-6</v>
      </c>
      <c r="O104" s="43">
        <v>1.312405426353805E-4</v>
      </c>
    </row>
    <row r="105" spans="1:15" x14ac:dyDescent="0.25">
      <c r="A105" s="42" t="s">
        <v>85</v>
      </c>
      <c r="B105" s="42" t="s">
        <v>99</v>
      </c>
      <c r="C105" s="42" t="s">
        <v>16</v>
      </c>
      <c r="D105" s="42" t="s">
        <v>191</v>
      </c>
      <c r="E105" s="43">
        <v>0</v>
      </c>
      <c r="F105" s="43">
        <v>0</v>
      </c>
      <c r="G105" s="43">
        <v>0</v>
      </c>
      <c r="H105" s="43">
        <v>1.4748662764320559E-2</v>
      </c>
      <c r="I105" s="43">
        <v>5.4714565329230046E-2</v>
      </c>
      <c r="J105" s="43">
        <v>6.8769842006042498E-2</v>
      </c>
      <c r="K105" s="43">
        <v>7.8547864010471244E-2</v>
      </c>
      <c r="L105" s="43">
        <v>5.7074356595759324E-2</v>
      </c>
      <c r="M105" s="43">
        <v>2.2985695171195468E-2</v>
      </c>
      <c r="N105" s="43">
        <v>1.7157562453212007E-2</v>
      </c>
      <c r="O105" s="43">
        <v>7.0908279906735181E-3</v>
      </c>
    </row>
    <row r="106" spans="1:15" x14ac:dyDescent="0.25">
      <c r="A106" s="42" t="s">
        <v>85</v>
      </c>
      <c r="B106" s="42" t="s">
        <v>99</v>
      </c>
      <c r="C106" s="42" t="s">
        <v>16</v>
      </c>
      <c r="D106" s="42" t="s">
        <v>7</v>
      </c>
      <c r="E106" s="43">
        <v>0.40820403104016006</v>
      </c>
      <c r="F106" s="43">
        <v>0.43192783293469855</v>
      </c>
      <c r="G106" s="43">
        <v>0.44201353209014804</v>
      </c>
      <c r="H106" s="43">
        <v>0.49538035321829094</v>
      </c>
      <c r="I106" s="43">
        <v>0.50382648966446242</v>
      </c>
      <c r="J106" s="43">
        <v>0.46878133495665153</v>
      </c>
      <c r="K106" s="43">
        <v>0.21877447388176041</v>
      </c>
      <c r="L106" s="43">
        <v>7.0001739392995352E-2</v>
      </c>
      <c r="M106" s="43">
        <v>7.3476554507967334E-2</v>
      </c>
      <c r="N106" s="43">
        <v>3.523385069759441E-2</v>
      </c>
      <c r="O106" s="43">
        <v>2.3508902595769151E-2</v>
      </c>
    </row>
    <row r="107" spans="1:15" x14ac:dyDescent="0.25">
      <c r="A107" s="42" t="s">
        <v>85</v>
      </c>
      <c r="B107" s="42" t="s">
        <v>99</v>
      </c>
      <c r="C107" s="42" t="s">
        <v>16</v>
      </c>
      <c r="D107" s="42" t="s">
        <v>8</v>
      </c>
      <c r="E107" s="43">
        <v>0.19695138696129272</v>
      </c>
      <c r="F107" s="43">
        <v>0.17494997417469135</v>
      </c>
      <c r="G107" s="43">
        <v>0.17252744524519772</v>
      </c>
      <c r="H107" s="43">
        <v>0.16792255585130395</v>
      </c>
      <c r="I107" s="43">
        <v>0.17369654312384122</v>
      </c>
      <c r="J107" s="43">
        <v>0.22806999649267537</v>
      </c>
      <c r="K107" s="43">
        <v>0.24924435275249127</v>
      </c>
      <c r="L107" s="43">
        <v>0.28021799538365882</v>
      </c>
      <c r="M107" s="43">
        <v>0.31804212081117039</v>
      </c>
      <c r="N107" s="43">
        <v>0.37757035495662261</v>
      </c>
      <c r="O107" s="43">
        <v>0.42861320194027619</v>
      </c>
    </row>
    <row r="108" spans="1:15" x14ac:dyDescent="0.25">
      <c r="A108" s="42" t="s">
        <v>85</v>
      </c>
      <c r="B108" s="42" t="s">
        <v>99</v>
      </c>
      <c r="C108" s="42" t="s">
        <v>16</v>
      </c>
      <c r="D108" s="42" t="s">
        <v>9</v>
      </c>
      <c r="E108" s="43">
        <v>0.19549561465602167</v>
      </c>
      <c r="F108" s="43">
        <v>0.18958146401113851</v>
      </c>
      <c r="G108" s="43">
        <v>0.16209518370335868</v>
      </c>
      <c r="H108" s="43">
        <v>0.15545217106620116</v>
      </c>
      <c r="I108" s="43">
        <v>0.11598267084468872</v>
      </c>
      <c r="J108" s="43">
        <v>4.910473420406819E-2</v>
      </c>
      <c r="K108" s="43">
        <v>3.5001650414170089E-2</v>
      </c>
      <c r="L108" s="43">
        <v>1.7094263623858762E-2</v>
      </c>
      <c r="M108" s="43">
        <v>3.1229420171977025E-3</v>
      </c>
      <c r="N108" s="43">
        <v>4.426022504366839E-3</v>
      </c>
      <c r="O108" s="43">
        <v>4.7946435219934254E-3</v>
      </c>
    </row>
    <row r="109" spans="1:15" x14ac:dyDescent="0.25">
      <c r="A109" s="42" t="s">
        <v>85</v>
      </c>
      <c r="B109" s="42" t="s">
        <v>99</v>
      </c>
      <c r="C109" s="42" t="s">
        <v>16</v>
      </c>
      <c r="D109" s="42" t="s">
        <v>10</v>
      </c>
      <c r="E109" s="43">
        <v>2.7193227840124751E-2</v>
      </c>
      <c r="F109" s="43">
        <v>1.2774862285492648E-2</v>
      </c>
      <c r="G109" s="43">
        <v>2.0055003433201119E-2</v>
      </c>
      <c r="H109" s="43">
        <v>3.7357108371966858E-3</v>
      </c>
      <c r="I109" s="43">
        <v>7.9967425430862429E-4</v>
      </c>
      <c r="J109" s="43">
        <v>8.5539882164394662E-4</v>
      </c>
      <c r="K109" s="43">
        <v>4.1474704989466385E-4</v>
      </c>
      <c r="L109" s="43">
        <v>5.0814181665016633E-5</v>
      </c>
      <c r="M109" s="43">
        <v>5.0135251981062671E-5</v>
      </c>
      <c r="N109" s="43">
        <v>5.1253824621231656E-5</v>
      </c>
      <c r="O109" s="43">
        <v>2.9453196149621194E-5</v>
      </c>
    </row>
    <row r="110" spans="1:15" x14ac:dyDescent="0.25">
      <c r="A110" s="42" t="s">
        <v>85</v>
      </c>
      <c r="B110" s="42" t="s">
        <v>99</v>
      </c>
      <c r="C110" s="42" t="s">
        <v>16</v>
      </c>
      <c r="D110" s="42" t="s">
        <v>11</v>
      </c>
      <c r="E110" s="43">
        <v>0</v>
      </c>
      <c r="F110" s="43">
        <v>7.2343599761276974E-7</v>
      </c>
      <c r="G110" s="43">
        <v>1.676666566137719E-3</v>
      </c>
      <c r="H110" s="43">
        <v>6.1674936668473642E-3</v>
      </c>
      <c r="I110" s="43">
        <v>7.4856549034422338E-3</v>
      </c>
      <c r="J110" s="43">
        <v>1.9032302628975928E-2</v>
      </c>
      <c r="K110" s="43">
        <v>9.8231202189257488E-2</v>
      </c>
      <c r="L110" s="43">
        <v>0.1439614362029589</v>
      </c>
      <c r="M110" s="43">
        <v>0.11301981697877631</v>
      </c>
      <c r="N110" s="43">
        <v>7.1747357804768902E-2</v>
      </c>
      <c r="O110" s="43">
        <v>0.14801214681029451</v>
      </c>
    </row>
    <row r="111" spans="1:15" x14ac:dyDescent="0.25">
      <c r="A111" s="42" t="s">
        <v>85</v>
      </c>
      <c r="B111" s="42" t="s">
        <v>99</v>
      </c>
      <c r="C111" s="42" t="s">
        <v>16</v>
      </c>
      <c r="D111" s="42" t="s">
        <v>12</v>
      </c>
      <c r="E111" s="43">
        <v>3.7327217584300407E-5</v>
      </c>
      <c r="F111" s="43">
        <v>4.5576467849604502E-5</v>
      </c>
      <c r="G111" s="43">
        <v>2.178373214339926E-3</v>
      </c>
      <c r="H111" s="43">
        <v>1.6146186631419444E-2</v>
      </c>
      <c r="I111" s="43">
        <v>2.103927575786568E-2</v>
      </c>
      <c r="J111" s="43">
        <v>2.3857799007312948E-2</v>
      </c>
      <c r="K111" s="43">
        <v>0.11110428167221002</v>
      </c>
      <c r="L111" s="43">
        <v>0.20193945740725469</v>
      </c>
      <c r="M111" s="43">
        <v>0.20958255644309945</v>
      </c>
      <c r="N111" s="43">
        <v>0.20464055629485772</v>
      </c>
      <c r="O111" s="43">
        <v>0.19026753206455907</v>
      </c>
    </row>
    <row r="112" spans="1:15" x14ac:dyDescent="0.25">
      <c r="A112" s="42" t="s">
        <v>85</v>
      </c>
      <c r="B112" s="42" t="s">
        <v>100</v>
      </c>
      <c r="C112" s="42" t="s">
        <v>4</v>
      </c>
      <c r="D112" s="42" t="s">
        <v>189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7.950523346768898E-5</v>
      </c>
      <c r="L112" s="43">
        <v>6.6598745588049768E-4</v>
      </c>
      <c r="M112" s="43">
        <v>1.9304113617425421E-2</v>
      </c>
      <c r="N112" s="43">
        <v>7.1044463728350729E-2</v>
      </c>
      <c r="O112" s="43">
        <v>6.4147251023218513E-2</v>
      </c>
    </row>
    <row r="113" spans="1:15" x14ac:dyDescent="0.25">
      <c r="A113" s="42" t="s">
        <v>85</v>
      </c>
      <c r="B113" s="42" t="s">
        <v>100</v>
      </c>
      <c r="C113" s="42" t="s">
        <v>4</v>
      </c>
      <c r="D113" s="42" t="s">
        <v>5</v>
      </c>
      <c r="E113" s="43">
        <v>3.5982366401255891E-3</v>
      </c>
      <c r="F113" s="43">
        <v>8.6825527816997219E-3</v>
      </c>
      <c r="G113" s="43">
        <v>3.754967627459806E-3</v>
      </c>
      <c r="H113" s="43">
        <v>4.7580826954792639E-3</v>
      </c>
      <c r="I113" s="43">
        <v>1.4509239285220123E-3</v>
      </c>
      <c r="J113" s="43">
        <v>1.1133566718514378E-3</v>
      </c>
      <c r="K113" s="43">
        <v>1.3132110154702393E-3</v>
      </c>
      <c r="L113" s="43">
        <v>9.5214501280751216E-4</v>
      </c>
      <c r="M113" s="43">
        <v>4.5644010244945166E-4</v>
      </c>
      <c r="N113" s="43">
        <v>3.0893895726165273E-4</v>
      </c>
      <c r="O113" s="43">
        <v>1.6717621157273728E-4</v>
      </c>
    </row>
    <row r="114" spans="1:15" x14ac:dyDescent="0.25">
      <c r="A114" s="42" t="s">
        <v>85</v>
      </c>
      <c r="B114" s="42" t="s">
        <v>100</v>
      </c>
      <c r="C114" s="42" t="s">
        <v>4</v>
      </c>
      <c r="D114" s="42" t="s">
        <v>190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2.862545148902735E-3</v>
      </c>
      <c r="K114" s="43">
        <v>1.9436212585657704E-2</v>
      </c>
      <c r="L114" s="43">
        <v>6.0058446902832838E-2</v>
      </c>
      <c r="M114" s="43">
        <v>0.10768173926802092</v>
      </c>
      <c r="N114" s="43">
        <v>0.13692203549484913</v>
      </c>
      <c r="O114" s="43">
        <v>0.14331790386279525</v>
      </c>
    </row>
    <row r="115" spans="1:15" x14ac:dyDescent="0.25">
      <c r="A115" s="42" t="s">
        <v>85</v>
      </c>
      <c r="B115" s="42" t="s">
        <v>100</v>
      </c>
      <c r="C115" s="42" t="s">
        <v>4</v>
      </c>
      <c r="D115" s="42" t="s">
        <v>6</v>
      </c>
      <c r="E115" s="43">
        <v>0.63727352416598138</v>
      </c>
      <c r="F115" s="43">
        <v>0.65800480982784115</v>
      </c>
      <c r="G115" s="43">
        <v>0.54812720314173158</v>
      </c>
      <c r="H115" s="43">
        <v>0.48197651547475723</v>
      </c>
      <c r="I115" s="43">
        <v>0.4371985976007457</v>
      </c>
      <c r="J115" s="43">
        <v>0.32848548737107247</v>
      </c>
      <c r="K115" s="43">
        <v>0.23304152513557358</v>
      </c>
      <c r="L115" s="43">
        <v>0.15491950319728084</v>
      </c>
      <c r="M115" s="43">
        <v>7.9684416575073164E-2</v>
      </c>
      <c r="N115" s="43">
        <v>3.303272595213827E-2</v>
      </c>
      <c r="O115" s="43">
        <v>2.1269985633082251E-2</v>
      </c>
    </row>
    <row r="116" spans="1:15" x14ac:dyDescent="0.25">
      <c r="A116" s="42" t="s">
        <v>85</v>
      </c>
      <c r="B116" s="42" t="s">
        <v>100</v>
      </c>
      <c r="C116" s="42" t="s">
        <v>4</v>
      </c>
      <c r="D116" s="42" t="s">
        <v>191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3.7874712909232011E-5</v>
      </c>
      <c r="L116" s="43">
        <v>1.5221684985664654E-3</v>
      </c>
      <c r="M116" s="43">
        <v>5.7022807097641039E-3</v>
      </c>
      <c r="N116" s="43">
        <v>1.5168402478108406E-2</v>
      </c>
      <c r="O116" s="43">
        <v>2.243958794436433E-2</v>
      </c>
    </row>
    <row r="117" spans="1:15" x14ac:dyDescent="0.25">
      <c r="A117" s="42" t="s">
        <v>85</v>
      </c>
      <c r="B117" s="42" t="s">
        <v>100</v>
      </c>
      <c r="C117" s="42" t="s">
        <v>4</v>
      </c>
      <c r="D117" s="42" t="s">
        <v>7</v>
      </c>
      <c r="E117" s="43">
        <v>0.11091464409690614</v>
      </c>
      <c r="F117" s="43">
        <v>0.11028249314617827</v>
      </c>
      <c r="G117" s="43">
        <v>0.20235842768311299</v>
      </c>
      <c r="H117" s="43">
        <v>0.26635869364424558</v>
      </c>
      <c r="I117" s="43">
        <v>0.23780615970440191</v>
      </c>
      <c r="J117" s="43">
        <v>0.2172594723788375</v>
      </c>
      <c r="K117" s="43">
        <v>0.19046205809092775</v>
      </c>
      <c r="L117" s="43">
        <v>0.12486746916442068</v>
      </c>
      <c r="M117" s="43">
        <v>7.4778420269529494E-2</v>
      </c>
      <c r="N117" s="43">
        <v>3.7408232503531938E-2</v>
      </c>
      <c r="O117" s="43">
        <v>4.0375544736552998E-2</v>
      </c>
    </row>
    <row r="118" spans="1:15" x14ac:dyDescent="0.25">
      <c r="A118" s="42" t="s">
        <v>85</v>
      </c>
      <c r="B118" s="42" t="s">
        <v>100</v>
      </c>
      <c r="C118" s="42" t="s">
        <v>4</v>
      </c>
      <c r="D118" s="42" t="s">
        <v>8</v>
      </c>
      <c r="E118" s="43">
        <v>0.13758855453324983</v>
      </c>
      <c r="F118" s="43">
        <v>0.14433185060202713</v>
      </c>
      <c r="G118" s="43">
        <v>0.15201111550275997</v>
      </c>
      <c r="H118" s="43">
        <v>0.12361509084514834</v>
      </c>
      <c r="I118" s="43">
        <v>0.10861595349054251</v>
      </c>
      <c r="J118" s="43">
        <v>9.4959774684082995E-2</v>
      </c>
      <c r="K118" s="43">
        <v>8.8049624621712605E-2</v>
      </c>
      <c r="L118" s="43">
        <v>8.7265267682332753E-2</v>
      </c>
      <c r="M118" s="43">
        <v>8.8278389645056549E-2</v>
      </c>
      <c r="N118" s="43">
        <v>9.5578466166209797E-2</v>
      </c>
      <c r="O118" s="43">
        <v>0.10372412641357683</v>
      </c>
    </row>
    <row r="119" spans="1:15" x14ac:dyDescent="0.25">
      <c r="A119" s="42" t="s">
        <v>85</v>
      </c>
      <c r="B119" s="42" t="s">
        <v>100</v>
      </c>
      <c r="C119" s="42" t="s">
        <v>4</v>
      </c>
      <c r="D119" s="42" t="s">
        <v>9</v>
      </c>
      <c r="E119" s="43">
        <v>5.7432964715041855E-2</v>
      </c>
      <c r="F119" s="43">
        <v>4.3251422961902895E-2</v>
      </c>
      <c r="G119" s="43">
        <v>3.8599902345233521E-2</v>
      </c>
      <c r="H119" s="43">
        <v>2.7295058375690986E-2</v>
      </c>
      <c r="I119" s="43">
        <v>2.2726774026229007E-2</v>
      </c>
      <c r="J119" s="43">
        <v>1.84502806631862E-2</v>
      </c>
      <c r="K119" s="43">
        <v>1.468535588516299E-2</v>
      </c>
      <c r="L119" s="43">
        <v>9.3560240053968229E-3</v>
      </c>
      <c r="M119" s="43">
        <v>7.3077441189657736E-3</v>
      </c>
      <c r="N119" s="43">
        <v>9.5899366404432196E-3</v>
      </c>
      <c r="O119" s="43">
        <v>1.2465991948177817E-2</v>
      </c>
    </row>
    <row r="120" spans="1:15" x14ac:dyDescent="0.25">
      <c r="A120" s="42" t="s">
        <v>85</v>
      </c>
      <c r="B120" s="42" t="s">
        <v>100</v>
      </c>
      <c r="C120" s="42" t="s">
        <v>4</v>
      </c>
      <c r="D120" s="42" t="s">
        <v>10</v>
      </c>
      <c r="E120" s="43">
        <v>5.1243114977041503E-2</v>
      </c>
      <c r="F120" s="43">
        <v>2.5413648186691683E-2</v>
      </c>
      <c r="G120" s="43">
        <v>1.3181269885254749E-2</v>
      </c>
      <c r="H120" s="43">
        <v>6.2412738039882565E-3</v>
      </c>
      <c r="I120" s="43">
        <v>4.4578690105174585E-4</v>
      </c>
      <c r="J120" s="43">
        <v>5.3470013422212955E-5</v>
      </c>
      <c r="K120" s="43">
        <v>3.3221358993022598E-5</v>
      </c>
      <c r="L120" s="43">
        <v>3.1657800968655441E-5</v>
      </c>
      <c r="M120" s="43">
        <v>2.5500015279384074E-5</v>
      </c>
      <c r="N120" s="43">
        <v>1.6626806725280937E-5</v>
      </c>
      <c r="O120" s="43">
        <v>1.8097904537902712E-6</v>
      </c>
    </row>
    <row r="121" spans="1:15" x14ac:dyDescent="0.25">
      <c r="A121" s="42" t="s">
        <v>85</v>
      </c>
      <c r="B121" s="42" t="s">
        <v>100</v>
      </c>
      <c r="C121" s="42" t="s">
        <v>4</v>
      </c>
      <c r="D121" s="42" t="s">
        <v>11</v>
      </c>
      <c r="E121" s="43">
        <v>6.9455647905931412E-5</v>
      </c>
      <c r="F121" s="43">
        <v>2.7279558584446392E-4</v>
      </c>
      <c r="G121" s="43">
        <v>1.0253303023861149E-2</v>
      </c>
      <c r="H121" s="43">
        <v>3.8071129421438192E-2</v>
      </c>
      <c r="I121" s="43">
        <v>0.11932912075616761</v>
      </c>
      <c r="J121" s="43">
        <v>0.25224046012224377</v>
      </c>
      <c r="K121" s="43">
        <v>0.37290926652629913</v>
      </c>
      <c r="L121" s="43">
        <v>0.46593986673619275</v>
      </c>
      <c r="M121" s="43">
        <v>0.50519163011949031</v>
      </c>
      <c r="N121" s="43">
        <v>0.48686432201251717</v>
      </c>
      <c r="O121" s="43">
        <v>0.47227347446717499</v>
      </c>
    </row>
    <row r="122" spans="1:15" x14ac:dyDescent="0.25">
      <c r="A122" s="42" t="s">
        <v>85</v>
      </c>
      <c r="B122" s="42" t="s">
        <v>100</v>
      </c>
      <c r="C122" s="42" t="s">
        <v>4</v>
      </c>
      <c r="D122" s="42" t="s">
        <v>12</v>
      </c>
      <c r="E122" s="43">
        <v>1.8795052237474499E-3</v>
      </c>
      <c r="F122" s="43">
        <v>9.7604269078147531E-3</v>
      </c>
      <c r="G122" s="43">
        <v>3.1713810790586217E-2</v>
      </c>
      <c r="H122" s="43">
        <v>5.1684155739252308E-2</v>
      </c>
      <c r="I122" s="43">
        <v>7.2426683592339447E-2</v>
      </c>
      <c r="J122" s="43">
        <v>8.4575152946400611E-2</v>
      </c>
      <c r="K122" s="43">
        <v>7.9952144833826067E-2</v>
      </c>
      <c r="L122" s="43">
        <v>9.4421463543320122E-2</v>
      </c>
      <c r="M122" s="43">
        <v>0.11158932555894527</v>
      </c>
      <c r="N122" s="43">
        <v>0.11406584925986445</v>
      </c>
      <c r="O122" s="43">
        <v>0.11981714796903038</v>
      </c>
    </row>
    <row r="123" spans="1:15" x14ac:dyDescent="0.25">
      <c r="A123" s="42" t="s">
        <v>85</v>
      </c>
      <c r="B123" s="42" t="s">
        <v>100</v>
      </c>
      <c r="C123" s="42" t="s">
        <v>13</v>
      </c>
      <c r="D123" s="42" t="s">
        <v>189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1.7456482892530458E-4</v>
      </c>
      <c r="M123" s="43">
        <v>2.6323872492190819E-3</v>
      </c>
      <c r="N123" s="43">
        <v>1.2113167836466598E-2</v>
      </c>
      <c r="O123" s="43">
        <v>1.3784487196527121E-2</v>
      </c>
    </row>
    <row r="124" spans="1:15" x14ac:dyDescent="0.25">
      <c r="A124" s="42" t="s">
        <v>85</v>
      </c>
      <c r="B124" s="42" t="s">
        <v>100</v>
      </c>
      <c r="C124" s="42" t="s">
        <v>13</v>
      </c>
      <c r="D124" s="42" t="s">
        <v>5</v>
      </c>
      <c r="E124" s="43">
        <v>6.4617390491267229E-3</v>
      </c>
      <c r="F124" s="43">
        <v>8.746985446801964E-3</v>
      </c>
      <c r="G124" s="43">
        <v>1.8734388791143683E-2</v>
      </c>
      <c r="H124" s="43">
        <v>1.4085208851622507E-2</v>
      </c>
      <c r="I124" s="43">
        <v>3.5053060051429131E-3</v>
      </c>
      <c r="J124" s="43">
        <v>1.6150205445640974E-3</v>
      </c>
      <c r="K124" s="43">
        <v>1.8064568403962326E-4</v>
      </c>
      <c r="L124" s="43">
        <v>1.1990176654382554E-4</v>
      </c>
      <c r="M124" s="43">
        <v>2.9126085887698146E-5</v>
      </c>
      <c r="N124" s="43">
        <v>1.6908833269612538E-8</v>
      </c>
      <c r="O124" s="43">
        <v>4.3306357426050423E-12</v>
      </c>
    </row>
    <row r="125" spans="1:15" x14ac:dyDescent="0.25">
      <c r="A125" s="42" t="s">
        <v>85</v>
      </c>
      <c r="B125" s="42" t="s">
        <v>100</v>
      </c>
      <c r="C125" s="42" t="s">
        <v>13</v>
      </c>
      <c r="D125" s="42" t="s">
        <v>190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6.1961334484600611E-4</v>
      </c>
      <c r="K125" s="43">
        <v>2.8363386277283301E-3</v>
      </c>
      <c r="L125" s="43">
        <v>6.0140914945931339E-3</v>
      </c>
      <c r="M125" s="43">
        <v>1.1397535424262221E-2</v>
      </c>
      <c r="N125" s="43">
        <v>1.3130236077129841E-2</v>
      </c>
      <c r="O125" s="43">
        <v>1.8817952051918236E-2</v>
      </c>
    </row>
    <row r="126" spans="1:15" x14ac:dyDescent="0.25">
      <c r="A126" s="42" t="s">
        <v>85</v>
      </c>
      <c r="B126" s="42" t="s">
        <v>100</v>
      </c>
      <c r="C126" s="42" t="s">
        <v>13</v>
      </c>
      <c r="D126" s="42" t="s">
        <v>6</v>
      </c>
      <c r="E126" s="43">
        <v>4.7032034526845616E-2</v>
      </c>
      <c r="F126" s="43">
        <v>4.9145874026724379E-2</v>
      </c>
      <c r="G126" s="43">
        <v>0.13161321957065458</v>
      </c>
      <c r="H126" s="43">
        <v>0.11111353937052322</v>
      </c>
      <c r="I126" s="43">
        <v>8.0900859718207457E-2</v>
      </c>
      <c r="J126" s="43">
        <v>5.0093731859776808E-2</v>
      </c>
      <c r="K126" s="43">
        <v>2.793401012925411E-2</v>
      </c>
      <c r="L126" s="43">
        <v>1.870018308897527E-2</v>
      </c>
      <c r="M126" s="43">
        <v>8.1180294619473837E-3</v>
      </c>
      <c r="N126" s="43">
        <v>2.5496071287074676E-3</v>
      </c>
      <c r="O126" s="43">
        <v>5.8463785184626675E-4</v>
      </c>
    </row>
    <row r="127" spans="1:15" x14ac:dyDescent="0.25">
      <c r="A127" s="42" t="s">
        <v>85</v>
      </c>
      <c r="B127" s="42" t="s">
        <v>100</v>
      </c>
      <c r="C127" s="42" t="s">
        <v>13</v>
      </c>
      <c r="D127" s="42" t="s">
        <v>191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4.3342697579382292E-5</v>
      </c>
      <c r="L127" s="43">
        <v>2.0712005388871151E-3</v>
      </c>
      <c r="M127" s="43">
        <v>5.7025366074563945E-3</v>
      </c>
      <c r="N127" s="43">
        <v>9.3469084622417337E-3</v>
      </c>
      <c r="O127" s="43">
        <v>1.2165141188583464E-2</v>
      </c>
    </row>
    <row r="128" spans="1:15" x14ac:dyDescent="0.25">
      <c r="A128" s="42" t="s">
        <v>85</v>
      </c>
      <c r="B128" s="42" t="s">
        <v>100</v>
      </c>
      <c r="C128" s="42" t="s">
        <v>13</v>
      </c>
      <c r="D128" s="42" t="s">
        <v>7</v>
      </c>
      <c r="E128" s="43">
        <v>0.19499168202404757</v>
      </c>
      <c r="F128" s="43">
        <v>0.23401427942439293</v>
      </c>
      <c r="G128" s="43">
        <v>0.25407334558151551</v>
      </c>
      <c r="H128" s="43">
        <v>0.32636074378553481</v>
      </c>
      <c r="I128" s="43">
        <v>0.2992128757233648</v>
      </c>
      <c r="J128" s="43">
        <v>0.25039101417455706</v>
      </c>
      <c r="K128" s="43">
        <v>0.21734125779260471</v>
      </c>
      <c r="L128" s="43">
        <v>0.14394240921182472</v>
      </c>
      <c r="M128" s="43">
        <v>8.2355367325156761E-2</v>
      </c>
      <c r="N128" s="43">
        <v>6.8011594157663544E-2</v>
      </c>
      <c r="O128" s="43">
        <v>5.2650007878775669E-2</v>
      </c>
    </row>
    <row r="129" spans="1:15" x14ac:dyDescent="0.25">
      <c r="A129" s="42" t="s">
        <v>85</v>
      </c>
      <c r="B129" s="42" t="s">
        <v>100</v>
      </c>
      <c r="C129" s="42" t="s">
        <v>13</v>
      </c>
      <c r="D129" s="42" t="s">
        <v>8</v>
      </c>
      <c r="E129" s="43">
        <v>0.56883874590936645</v>
      </c>
      <c r="F129" s="43">
        <v>0.54646583138923965</v>
      </c>
      <c r="G129" s="43">
        <v>0.52077680218696476</v>
      </c>
      <c r="H129" s="43">
        <v>0.4511696230399399</v>
      </c>
      <c r="I129" s="43">
        <v>0.3928955379433004</v>
      </c>
      <c r="J129" s="43">
        <v>0.33927268994684812</v>
      </c>
      <c r="K129" s="43">
        <v>0.31068515054419304</v>
      </c>
      <c r="L129" s="43">
        <v>0.29086780633926274</v>
      </c>
      <c r="M129" s="43">
        <v>0.27387838267441061</v>
      </c>
      <c r="N129" s="43">
        <v>0.31820448547736679</v>
      </c>
      <c r="O129" s="43">
        <v>0.34716841873657756</v>
      </c>
    </row>
    <row r="130" spans="1:15" x14ac:dyDescent="0.25">
      <c r="A130" s="42" t="s">
        <v>85</v>
      </c>
      <c r="B130" s="42" t="s">
        <v>100</v>
      </c>
      <c r="C130" s="42" t="s">
        <v>13</v>
      </c>
      <c r="D130" s="42" t="s">
        <v>9</v>
      </c>
      <c r="E130" s="43">
        <v>2.4208880288421018E-2</v>
      </c>
      <c r="F130" s="43">
        <v>2.0661409211399858E-2</v>
      </c>
      <c r="G130" s="43">
        <v>1.702181060952479E-2</v>
      </c>
      <c r="H130" s="43">
        <v>1.1489892239414398E-2</v>
      </c>
      <c r="I130" s="43">
        <v>8.1782499187814505E-3</v>
      </c>
      <c r="J130" s="43">
        <v>4.2455835459805236E-3</v>
      </c>
      <c r="K130" s="43">
        <v>1.6690809110125806E-3</v>
      </c>
      <c r="L130" s="43">
        <v>8.0645618571864022E-4</v>
      </c>
      <c r="M130" s="43">
        <v>6.5876202817645771E-4</v>
      </c>
      <c r="N130" s="43">
        <v>6.135311919622992E-4</v>
      </c>
      <c r="O130" s="43">
        <v>4.0106915542071161E-4</v>
      </c>
    </row>
    <row r="131" spans="1:15" x14ac:dyDescent="0.25">
      <c r="A131" s="42" t="s">
        <v>85</v>
      </c>
      <c r="B131" s="42" t="s">
        <v>100</v>
      </c>
      <c r="C131" s="42" t="s">
        <v>13</v>
      </c>
      <c r="D131" s="42" t="s">
        <v>10</v>
      </c>
      <c r="E131" s="43">
        <v>0.15781098442471958</v>
      </c>
      <c r="F131" s="43">
        <v>0.13738380002378223</v>
      </c>
      <c r="G131" s="43">
        <v>3.2899607086302594E-2</v>
      </c>
      <c r="H131" s="43">
        <v>0</v>
      </c>
      <c r="I131" s="43">
        <v>0</v>
      </c>
      <c r="J131" s="43">
        <v>5.8139692156744219E-5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</row>
    <row r="132" spans="1:15" x14ac:dyDescent="0.25">
      <c r="A132" s="42" t="s">
        <v>85</v>
      </c>
      <c r="B132" s="42" t="s">
        <v>100</v>
      </c>
      <c r="C132" s="42" t="s">
        <v>13</v>
      </c>
      <c r="D132" s="42" t="s">
        <v>11</v>
      </c>
      <c r="E132" s="43">
        <v>5.2756067893264843E-5</v>
      </c>
      <c r="F132" s="43">
        <v>7.3434813140288923E-5</v>
      </c>
      <c r="G132" s="43">
        <v>3.1431866206307136E-3</v>
      </c>
      <c r="H132" s="43">
        <v>1.8235741340029477E-2</v>
      </c>
      <c r="I132" s="43">
        <v>5.8669469482019884E-2</v>
      </c>
      <c r="J132" s="43">
        <v>0.14380453132355583</v>
      </c>
      <c r="K132" s="43">
        <v>0.24303984770881776</v>
      </c>
      <c r="L132" s="43">
        <v>0.34663647861941277</v>
      </c>
      <c r="M132" s="43">
        <v>0.42033131820167469</v>
      </c>
      <c r="N132" s="43">
        <v>0.39699615444841363</v>
      </c>
      <c r="O132" s="43">
        <v>0.40749563652363791</v>
      </c>
    </row>
    <row r="133" spans="1:15" x14ac:dyDescent="0.25">
      <c r="A133" s="42" t="s">
        <v>85</v>
      </c>
      <c r="B133" s="42" t="s">
        <v>100</v>
      </c>
      <c r="C133" s="42" t="s">
        <v>13</v>
      </c>
      <c r="D133" s="42" t="s">
        <v>12</v>
      </c>
      <c r="E133" s="43">
        <v>6.031777095796614E-4</v>
      </c>
      <c r="F133" s="43">
        <v>3.5083856645187011E-3</v>
      </c>
      <c r="G133" s="43">
        <v>2.1737639553263164E-2</v>
      </c>
      <c r="H133" s="43">
        <v>6.7545251372935655E-2</v>
      </c>
      <c r="I133" s="43">
        <v>0.15663770120918313</v>
      </c>
      <c r="J133" s="43">
        <v>0.20989967556771474</v>
      </c>
      <c r="K133" s="43">
        <v>0.19627032590477039</v>
      </c>
      <c r="L133" s="43">
        <v>0.19066690792585644</v>
      </c>
      <c r="M133" s="43">
        <v>0.19489655494180871</v>
      </c>
      <c r="N133" s="43">
        <v>0.17903429831121487</v>
      </c>
      <c r="O133" s="43">
        <v>0.14693264941238238</v>
      </c>
    </row>
    <row r="134" spans="1:15" x14ac:dyDescent="0.25">
      <c r="A134" s="42" t="s">
        <v>85</v>
      </c>
      <c r="B134" s="42" t="s">
        <v>100</v>
      </c>
      <c r="C134" s="42" t="s">
        <v>14</v>
      </c>
      <c r="D134" s="42" t="s">
        <v>189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1.5818926467263581E-6</v>
      </c>
      <c r="K134" s="43">
        <v>3.9665608822914306E-6</v>
      </c>
      <c r="L134" s="43">
        <v>3.9837139282270618E-5</v>
      </c>
      <c r="M134" s="43">
        <v>5.6344960058166908E-4</v>
      </c>
      <c r="N134" s="43">
        <v>1.0471440290593357E-2</v>
      </c>
      <c r="O134" s="43">
        <v>1.1094330901550957E-2</v>
      </c>
    </row>
    <row r="135" spans="1:15" x14ac:dyDescent="0.25">
      <c r="A135" s="42" t="s">
        <v>85</v>
      </c>
      <c r="B135" s="42" t="s">
        <v>100</v>
      </c>
      <c r="C135" s="42" t="s">
        <v>14</v>
      </c>
      <c r="D135" s="42" t="s">
        <v>5</v>
      </c>
      <c r="E135" s="43">
        <v>1.3242874136087433E-3</v>
      </c>
      <c r="F135" s="43">
        <v>1.4117204021726814E-3</v>
      </c>
      <c r="G135" s="43">
        <v>6.9040122123438952E-4</v>
      </c>
      <c r="H135" s="43">
        <v>1.7879357184657594E-3</v>
      </c>
      <c r="I135" s="43">
        <v>1.0135051990914207E-3</v>
      </c>
      <c r="J135" s="43">
        <v>3.911877492168816E-4</v>
      </c>
      <c r="K135" s="43">
        <v>2.8649027230823274E-4</v>
      </c>
      <c r="L135" s="43">
        <v>1.1267992855004489E-4</v>
      </c>
      <c r="M135" s="43">
        <v>3.0713526594459419E-5</v>
      </c>
      <c r="N135" s="43">
        <v>1.9078984898677013E-6</v>
      </c>
      <c r="O135" s="43">
        <v>4.2084628475701277E-11</v>
      </c>
    </row>
    <row r="136" spans="1:15" x14ac:dyDescent="0.25">
      <c r="A136" s="42" t="s">
        <v>85</v>
      </c>
      <c r="B136" s="42" t="s">
        <v>100</v>
      </c>
      <c r="C136" s="42" t="s">
        <v>14</v>
      </c>
      <c r="D136" s="42" t="s">
        <v>190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8.078610873305486E-4</v>
      </c>
      <c r="K136" s="43">
        <v>4.8425601539157327E-3</v>
      </c>
      <c r="L136" s="43">
        <v>8.9154384133077677E-3</v>
      </c>
      <c r="M136" s="43">
        <v>6.9192863724461609E-3</v>
      </c>
      <c r="N136" s="43">
        <v>4.8230951586576542E-3</v>
      </c>
      <c r="O136" s="43">
        <v>2.7590064990764048E-3</v>
      </c>
    </row>
    <row r="137" spans="1:15" x14ac:dyDescent="0.25">
      <c r="A137" s="42" t="s">
        <v>85</v>
      </c>
      <c r="B137" s="42" t="s">
        <v>100</v>
      </c>
      <c r="C137" s="42" t="s">
        <v>14</v>
      </c>
      <c r="D137" s="42" t="s">
        <v>6</v>
      </c>
      <c r="E137" s="43">
        <v>0.23939922765116795</v>
      </c>
      <c r="F137" s="43">
        <v>0.19007184109266967</v>
      </c>
      <c r="G137" s="43">
        <v>0.21442469136496781</v>
      </c>
      <c r="H137" s="43">
        <v>0.18149660852042426</v>
      </c>
      <c r="I137" s="43">
        <v>0.13118206137387012</v>
      </c>
      <c r="J137" s="43">
        <v>7.1233665113241418E-2</v>
      </c>
      <c r="K137" s="43">
        <v>4.0719776426902145E-2</v>
      </c>
      <c r="L137" s="43">
        <v>2.1842314884675602E-2</v>
      </c>
      <c r="M137" s="43">
        <v>9.806424389034148E-3</v>
      </c>
      <c r="N137" s="43">
        <v>2.5917298040914498E-3</v>
      </c>
      <c r="O137" s="43">
        <v>6.2858838912378747E-4</v>
      </c>
    </row>
    <row r="138" spans="1:15" x14ac:dyDescent="0.25">
      <c r="A138" s="42" t="s">
        <v>85</v>
      </c>
      <c r="B138" s="42" t="s">
        <v>100</v>
      </c>
      <c r="C138" s="42" t="s">
        <v>14</v>
      </c>
      <c r="D138" s="42" t="s">
        <v>191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3.7496117377266271E-3</v>
      </c>
      <c r="L138" s="43">
        <v>1.4925590422776072E-2</v>
      </c>
      <c r="M138" s="43">
        <v>1.8743418188868721E-2</v>
      </c>
      <c r="N138" s="43">
        <v>3.2162091069260657E-2</v>
      </c>
      <c r="O138" s="43">
        <v>3.0931385104453951E-2</v>
      </c>
    </row>
    <row r="139" spans="1:15" x14ac:dyDescent="0.25">
      <c r="A139" s="42" t="s">
        <v>85</v>
      </c>
      <c r="B139" s="42" t="s">
        <v>100</v>
      </c>
      <c r="C139" s="42" t="s">
        <v>14</v>
      </c>
      <c r="D139" s="42" t="s">
        <v>7</v>
      </c>
      <c r="E139" s="43">
        <v>0.44006217990157831</v>
      </c>
      <c r="F139" s="43">
        <v>0.49412403768172358</v>
      </c>
      <c r="G139" s="43">
        <v>0.41931679704670011</v>
      </c>
      <c r="H139" s="43">
        <v>0.49657171671416056</v>
      </c>
      <c r="I139" s="43">
        <v>0.52305048941575738</v>
      </c>
      <c r="J139" s="43">
        <v>0.3871350816048667</v>
      </c>
      <c r="K139" s="43">
        <v>0.30780472817291205</v>
      </c>
      <c r="L139" s="43">
        <v>0.17442490197721328</v>
      </c>
      <c r="M139" s="43">
        <v>0.10335135946531836</v>
      </c>
      <c r="N139" s="43">
        <v>7.1743568950911343E-2</v>
      </c>
      <c r="O139" s="43">
        <v>4.9186179070793985E-2</v>
      </c>
    </row>
    <row r="140" spans="1:15" x14ac:dyDescent="0.25">
      <c r="A140" s="42" t="s">
        <v>85</v>
      </c>
      <c r="B140" s="42" t="s">
        <v>100</v>
      </c>
      <c r="C140" s="42" t="s">
        <v>14</v>
      </c>
      <c r="D140" s="42" t="s">
        <v>8</v>
      </c>
      <c r="E140" s="43">
        <v>9.9019745568438094E-2</v>
      </c>
      <c r="F140" s="43">
        <v>8.4061004414223761E-2</v>
      </c>
      <c r="G140" s="43">
        <v>9.8603885256844881E-2</v>
      </c>
      <c r="H140" s="43">
        <v>9.7209916395847459E-2</v>
      </c>
      <c r="I140" s="43">
        <v>8.6115359800343974E-2</v>
      </c>
      <c r="J140" s="43">
        <v>6.6339434546571513E-2</v>
      </c>
      <c r="K140" s="43">
        <v>5.2543726294246376E-2</v>
      </c>
      <c r="L140" s="43">
        <v>4.3521895281536917E-2</v>
      </c>
      <c r="M140" s="43">
        <v>3.8824836765445361E-2</v>
      </c>
      <c r="N140" s="43">
        <v>3.2560263088492518E-2</v>
      </c>
      <c r="O140" s="43">
        <v>2.8645760435508896E-2</v>
      </c>
    </row>
    <row r="141" spans="1:15" x14ac:dyDescent="0.25">
      <c r="A141" s="42" t="s">
        <v>85</v>
      </c>
      <c r="B141" s="42" t="s">
        <v>100</v>
      </c>
      <c r="C141" s="42" t="s">
        <v>14</v>
      </c>
      <c r="D141" s="42" t="s">
        <v>9</v>
      </c>
      <c r="E141" s="43">
        <v>9.4414001021992031E-3</v>
      </c>
      <c r="F141" s="43">
        <v>7.8171190599026427E-3</v>
      </c>
      <c r="G141" s="43">
        <v>9.0590225051109582E-3</v>
      </c>
      <c r="H141" s="43">
        <v>6.6592005420082956E-3</v>
      </c>
      <c r="I141" s="43">
        <v>5.5573177372287381E-3</v>
      </c>
      <c r="J141" s="43">
        <v>3.4335445821621498E-3</v>
      </c>
      <c r="K141" s="43">
        <v>2.645063770857198E-3</v>
      </c>
      <c r="L141" s="43">
        <v>1.8248508153530627E-3</v>
      </c>
      <c r="M141" s="43">
        <v>1.3256836268391522E-3</v>
      </c>
      <c r="N141" s="43">
        <v>8.3526435373407659E-4</v>
      </c>
      <c r="O141" s="43">
        <v>4.753812393536474E-4</v>
      </c>
    </row>
    <row r="142" spans="1:15" x14ac:dyDescent="0.25">
      <c r="A142" s="42" t="s">
        <v>85</v>
      </c>
      <c r="B142" s="42" t="s">
        <v>100</v>
      </c>
      <c r="C142" s="42" t="s">
        <v>14</v>
      </c>
      <c r="D142" s="42" t="s">
        <v>10</v>
      </c>
      <c r="E142" s="43">
        <v>0.20997146193136337</v>
      </c>
      <c r="F142" s="43">
        <v>0.22063995182123114</v>
      </c>
      <c r="G142" s="43">
        <v>0.24416564277743283</v>
      </c>
      <c r="H142" s="43">
        <v>0.13760967999868415</v>
      </c>
      <c r="I142" s="43">
        <v>4.4162866605094442E-2</v>
      </c>
      <c r="J142" s="43">
        <v>2.0772146203217124E-3</v>
      </c>
      <c r="K142" s="43">
        <v>3.978718352995099E-4</v>
      </c>
      <c r="L142" s="43">
        <v>5.8689578674545083E-6</v>
      </c>
      <c r="M142" s="43">
        <v>1.0979472797395387E-8</v>
      </c>
      <c r="N142" s="43">
        <v>5.363055199134782E-7</v>
      </c>
      <c r="O142" s="43">
        <v>0</v>
      </c>
    </row>
    <row r="143" spans="1:15" x14ac:dyDescent="0.25">
      <c r="A143" s="42" t="s">
        <v>85</v>
      </c>
      <c r="B143" s="42" t="s">
        <v>100</v>
      </c>
      <c r="C143" s="42" t="s">
        <v>14</v>
      </c>
      <c r="D143" s="42" t="s">
        <v>11</v>
      </c>
      <c r="E143" s="43">
        <v>1.0032480406126843E-5</v>
      </c>
      <c r="F143" s="43">
        <v>1.8607573264335574E-4</v>
      </c>
      <c r="G143" s="43">
        <v>6.7153087136431842E-3</v>
      </c>
      <c r="H143" s="43">
        <v>3.6096064886943419E-2</v>
      </c>
      <c r="I143" s="43">
        <v>0.11044546074926927</v>
      </c>
      <c r="J143" s="43">
        <v>0.34229845641102868</v>
      </c>
      <c r="K143" s="43">
        <v>0.48665113337275145</v>
      </c>
      <c r="L143" s="43">
        <v>0.65208442198072103</v>
      </c>
      <c r="M143" s="43">
        <v>0.74723858765577289</v>
      </c>
      <c r="N143" s="43">
        <v>0.77755531287409052</v>
      </c>
      <c r="O143" s="43">
        <v>0.80383259019943876</v>
      </c>
    </row>
    <row r="144" spans="1:15" x14ac:dyDescent="0.25">
      <c r="A144" s="42" t="s">
        <v>85</v>
      </c>
      <c r="B144" s="42" t="s">
        <v>100</v>
      </c>
      <c r="C144" s="42" t="s">
        <v>14</v>
      </c>
      <c r="D144" s="42" t="s">
        <v>12</v>
      </c>
      <c r="E144" s="43">
        <v>7.7166495123792299E-4</v>
      </c>
      <c r="F144" s="43">
        <v>1.6882497954333058E-3</v>
      </c>
      <c r="G144" s="43">
        <v>7.0242511140657885E-3</v>
      </c>
      <c r="H144" s="43">
        <v>4.2568877223466098E-2</v>
      </c>
      <c r="I144" s="43">
        <v>9.8472939119344474E-2</v>
      </c>
      <c r="J144" s="43">
        <v>0.12628197239261363</v>
      </c>
      <c r="K144" s="43">
        <v>0.1003550714021984</v>
      </c>
      <c r="L144" s="43">
        <v>8.2302200198716494E-2</v>
      </c>
      <c r="M144" s="43">
        <v>7.3196229429626267E-2</v>
      </c>
      <c r="N144" s="43">
        <v>6.7254790206158696E-2</v>
      </c>
      <c r="O144" s="43">
        <v>7.2446778118614996E-2</v>
      </c>
    </row>
    <row r="145" spans="1:15" x14ac:dyDescent="0.25">
      <c r="A145" s="42" t="s">
        <v>85</v>
      </c>
      <c r="B145" s="42" t="s">
        <v>100</v>
      </c>
      <c r="C145" s="42" t="s">
        <v>15</v>
      </c>
      <c r="D145" s="42" t="s">
        <v>189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9.3626212965731534E-6</v>
      </c>
      <c r="K145" s="43">
        <v>1.7921778410581472E-4</v>
      </c>
      <c r="L145" s="43">
        <v>4.7460603825547293E-4</v>
      </c>
      <c r="M145" s="43">
        <v>4.2246815851586733E-3</v>
      </c>
      <c r="N145" s="43">
        <v>2.7161513312713714E-2</v>
      </c>
      <c r="O145" s="43">
        <v>3.766649750274717E-2</v>
      </c>
    </row>
    <row r="146" spans="1:15" x14ac:dyDescent="0.25">
      <c r="A146" s="42" t="s">
        <v>85</v>
      </c>
      <c r="B146" s="42" t="s">
        <v>100</v>
      </c>
      <c r="C146" s="42" t="s">
        <v>15</v>
      </c>
      <c r="D146" s="42" t="s">
        <v>5</v>
      </c>
      <c r="E146" s="43">
        <v>1.9329180479966922E-2</v>
      </c>
      <c r="F146" s="43">
        <v>2.5810686484927202E-2</v>
      </c>
      <c r="G146" s="43">
        <v>1.8870754120807284E-2</v>
      </c>
      <c r="H146" s="43">
        <v>1.1713858440105817E-2</v>
      </c>
      <c r="I146" s="43">
        <v>6.6863577769471928E-3</v>
      </c>
      <c r="J146" s="43">
        <v>2.769738620143822E-3</v>
      </c>
      <c r="K146" s="43">
        <v>3.1378664536450785E-4</v>
      </c>
      <c r="L146" s="43">
        <v>4.6167272722052582E-4</v>
      </c>
      <c r="M146" s="43">
        <v>4.4338507337124671E-4</v>
      </c>
      <c r="N146" s="43">
        <v>3.5468717873065361E-4</v>
      </c>
      <c r="O146" s="43">
        <v>2.363024993793443E-4</v>
      </c>
    </row>
    <row r="147" spans="1:15" x14ac:dyDescent="0.25">
      <c r="A147" s="42" t="s">
        <v>85</v>
      </c>
      <c r="B147" s="42" t="s">
        <v>100</v>
      </c>
      <c r="C147" s="42" t="s">
        <v>15</v>
      </c>
      <c r="D147" s="42" t="s">
        <v>190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4.9696699897076903E-3</v>
      </c>
      <c r="K147" s="43">
        <v>1.2260917125498509E-2</v>
      </c>
      <c r="L147" s="43">
        <v>1.7010922768376631E-2</v>
      </c>
      <c r="M147" s="43">
        <v>2.110067729618435E-2</v>
      </c>
      <c r="N147" s="43">
        <v>1.9678577721740271E-2</v>
      </c>
      <c r="O147" s="43">
        <v>1.8058110525447722E-2</v>
      </c>
    </row>
    <row r="148" spans="1:15" x14ac:dyDescent="0.25">
      <c r="A148" s="42" t="s">
        <v>85</v>
      </c>
      <c r="B148" s="42" t="s">
        <v>100</v>
      </c>
      <c r="C148" s="42" t="s">
        <v>15</v>
      </c>
      <c r="D148" s="42" t="s">
        <v>6</v>
      </c>
      <c r="E148" s="43">
        <v>0.38100441962581405</v>
      </c>
      <c r="F148" s="43">
        <v>0.34587664137527313</v>
      </c>
      <c r="G148" s="43">
        <v>0.29913627424970901</v>
      </c>
      <c r="H148" s="43">
        <v>0.22957649114211665</v>
      </c>
      <c r="I148" s="43">
        <v>0.17010181868090549</v>
      </c>
      <c r="J148" s="43">
        <v>0.11387073972611707</v>
      </c>
      <c r="K148" s="43">
        <v>7.0791864880657598E-2</v>
      </c>
      <c r="L148" s="43">
        <v>4.9633932245699168E-2</v>
      </c>
      <c r="M148" s="43">
        <v>2.6649436705751206E-2</v>
      </c>
      <c r="N148" s="43">
        <v>7.3388959142580952E-3</v>
      </c>
      <c r="O148" s="43">
        <v>1.5854179552067084E-3</v>
      </c>
    </row>
    <row r="149" spans="1:15" x14ac:dyDescent="0.25">
      <c r="A149" s="42" t="s">
        <v>85</v>
      </c>
      <c r="B149" s="42" t="s">
        <v>100</v>
      </c>
      <c r="C149" s="42" t="s">
        <v>15</v>
      </c>
      <c r="D149" s="42" t="s">
        <v>191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1.8359022299167583E-5</v>
      </c>
      <c r="L149" s="43">
        <v>2.8028201756055524E-3</v>
      </c>
      <c r="M149" s="43">
        <v>9.9364557037238468E-3</v>
      </c>
      <c r="N149" s="43">
        <v>2.0090570387100187E-2</v>
      </c>
      <c r="O149" s="43">
        <v>2.401450576866257E-2</v>
      </c>
    </row>
    <row r="150" spans="1:15" x14ac:dyDescent="0.25">
      <c r="A150" s="42" t="s">
        <v>85</v>
      </c>
      <c r="B150" s="42" t="s">
        <v>100</v>
      </c>
      <c r="C150" s="42" t="s">
        <v>15</v>
      </c>
      <c r="D150" s="42" t="s">
        <v>7</v>
      </c>
      <c r="E150" s="43">
        <v>0.19029119425037669</v>
      </c>
      <c r="F150" s="43">
        <v>0.22656547891074533</v>
      </c>
      <c r="G150" s="43">
        <v>0.21869749252810824</v>
      </c>
      <c r="H150" s="43">
        <v>0.27679347872005461</v>
      </c>
      <c r="I150" s="43">
        <v>0.33583840499040962</v>
      </c>
      <c r="J150" s="43">
        <v>0.31389223073390715</v>
      </c>
      <c r="K150" s="43">
        <v>0.27111016472976185</v>
      </c>
      <c r="L150" s="43">
        <v>0.19698735536786355</v>
      </c>
      <c r="M150" s="43">
        <v>0.13465867620957314</v>
      </c>
      <c r="N150" s="43">
        <v>0.11172209096076648</v>
      </c>
      <c r="O150" s="43">
        <v>0.14847453945831332</v>
      </c>
    </row>
    <row r="151" spans="1:15" x14ac:dyDescent="0.25">
      <c r="A151" s="42" t="s">
        <v>85</v>
      </c>
      <c r="B151" s="42" t="s">
        <v>100</v>
      </c>
      <c r="C151" s="42" t="s">
        <v>15</v>
      </c>
      <c r="D151" s="42" t="s">
        <v>8</v>
      </c>
      <c r="E151" s="43">
        <v>0.12991762655031402</v>
      </c>
      <c r="F151" s="43">
        <v>0.13402123280679898</v>
      </c>
      <c r="G151" s="43">
        <v>0.13559776477050006</v>
      </c>
      <c r="H151" s="43">
        <v>0.13545709887927421</v>
      </c>
      <c r="I151" s="43">
        <v>0.1361844130568825</v>
      </c>
      <c r="J151" s="43">
        <v>0.12618646157182248</v>
      </c>
      <c r="K151" s="43">
        <v>0.11782779383609771</v>
      </c>
      <c r="L151" s="43">
        <v>0.11400862023184823</v>
      </c>
      <c r="M151" s="43">
        <v>0.11809706634728583</v>
      </c>
      <c r="N151" s="43">
        <v>0.13411877763384195</v>
      </c>
      <c r="O151" s="43">
        <v>0.14055327651217814</v>
      </c>
    </row>
    <row r="152" spans="1:15" x14ac:dyDescent="0.25">
      <c r="A152" s="42" t="s">
        <v>85</v>
      </c>
      <c r="B152" s="42" t="s">
        <v>100</v>
      </c>
      <c r="C152" s="42" t="s">
        <v>15</v>
      </c>
      <c r="D152" s="42" t="s">
        <v>9</v>
      </c>
      <c r="E152" s="43">
        <v>0.22244830312306019</v>
      </c>
      <c r="F152" s="43">
        <v>0.21303897942917291</v>
      </c>
      <c r="G152" s="43">
        <v>0.20528829153105402</v>
      </c>
      <c r="H152" s="43">
        <v>0.19394878450240932</v>
      </c>
      <c r="I152" s="43">
        <v>0.12066776793887976</v>
      </c>
      <c r="J152" s="43">
        <v>2.8641419038029983E-2</v>
      </c>
      <c r="K152" s="43">
        <v>9.2493577939737025E-3</v>
      </c>
      <c r="L152" s="43">
        <v>4.1832950282346361E-3</v>
      </c>
      <c r="M152" s="43">
        <v>2.5427544669991327E-4</v>
      </c>
      <c r="N152" s="43">
        <v>3.217691867370668E-4</v>
      </c>
      <c r="O152" s="43">
        <v>5.1118465406279419E-4</v>
      </c>
    </row>
    <row r="153" spans="1:15" x14ac:dyDescent="0.25">
      <c r="A153" s="42" t="s">
        <v>85</v>
      </c>
      <c r="B153" s="42" t="s">
        <v>100</v>
      </c>
      <c r="C153" s="42" t="s">
        <v>15</v>
      </c>
      <c r="D153" s="42" t="s">
        <v>10</v>
      </c>
      <c r="E153" s="43">
        <v>4.7236391380532372E-2</v>
      </c>
      <c r="F153" s="43">
        <v>2.5189995097406222E-2</v>
      </c>
      <c r="G153" s="43">
        <v>1.8455509702544479E-2</v>
      </c>
      <c r="H153" s="43">
        <v>1.2419010424750963E-2</v>
      </c>
      <c r="I153" s="43">
        <v>6.0152373179149935E-3</v>
      </c>
      <c r="J153" s="43">
        <v>1.4327946189770231E-3</v>
      </c>
      <c r="K153" s="43">
        <v>5.8088185910237593E-4</v>
      </c>
      <c r="L153" s="43">
        <v>4.870061676625304E-4</v>
      </c>
      <c r="M153" s="43">
        <v>3.6147235413960127E-4</v>
      </c>
      <c r="N153" s="43">
        <v>1.5595885001195724E-4</v>
      </c>
      <c r="O153" s="43">
        <v>1.1581786571940077E-4</v>
      </c>
    </row>
    <row r="154" spans="1:15" x14ac:dyDescent="0.25">
      <c r="A154" s="42" t="s">
        <v>85</v>
      </c>
      <c r="B154" s="42" t="s">
        <v>100</v>
      </c>
      <c r="C154" s="42" t="s">
        <v>15</v>
      </c>
      <c r="D154" s="42" t="s">
        <v>11</v>
      </c>
      <c r="E154" s="43">
        <v>4.1783401378195606E-4</v>
      </c>
      <c r="F154" s="43">
        <v>3.10433372540597E-3</v>
      </c>
      <c r="G154" s="43">
        <v>2.8627291936832163E-2</v>
      </c>
      <c r="H154" s="43">
        <v>4.0359540453186668E-2</v>
      </c>
      <c r="I154" s="43">
        <v>6.8437279742186261E-2</v>
      </c>
      <c r="J154" s="43">
        <v>0.14017601565614732</v>
      </c>
      <c r="K154" s="43">
        <v>0.22597390326657743</v>
      </c>
      <c r="L154" s="43">
        <v>0.31879220975941147</v>
      </c>
      <c r="M154" s="43">
        <v>0.3586193676189004</v>
      </c>
      <c r="N154" s="43">
        <v>0.34872848133370132</v>
      </c>
      <c r="O154" s="43">
        <v>0.37049149028809847</v>
      </c>
    </row>
    <row r="155" spans="1:15" x14ac:dyDescent="0.25">
      <c r="A155" s="42" t="s">
        <v>85</v>
      </c>
      <c r="B155" s="42" t="s">
        <v>100</v>
      </c>
      <c r="C155" s="42" t="s">
        <v>15</v>
      </c>
      <c r="D155" s="42" t="s">
        <v>12</v>
      </c>
      <c r="E155" s="43">
        <v>9.3550505761540483E-3</v>
      </c>
      <c r="F155" s="43">
        <v>2.6392652170270307E-2</v>
      </c>
      <c r="G155" s="43">
        <v>7.5326621160444557E-2</v>
      </c>
      <c r="H155" s="43">
        <v>9.9731737438101709E-2</v>
      </c>
      <c r="I155" s="43">
        <v>0.1560687204958742</v>
      </c>
      <c r="J155" s="43">
        <v>0.26805156742385083</v>
      </c>
      <c r="K155" s="43">
        <v>0.29169375305656131</v>
      </c>
      <c r="L155" s="43">
        <v>0.2951575594898222</v>
      </c>
      <c r="M155" s="43">
        <v>0.32565450565921167</v>
      </c>
      <c r="N155" s="43">
        <v>0.33032867752039835</v>
      </c>
      <c r="O155" s="43">
        <v>0.25829285697018428</v>
      </c>
    </row>
    <row r="156" spans="1:15" x14ac:dyDescent="0.25">
      <c r="A156" s="42" t="s">
        <v>85</v>
      </c>
      <c r="B156" s="42" t="s">
        <v>100</v>
      </c>
      <c r="C156" s="42" t="s">
        <v>16</v>
      </c>
      <c r="D156" s="42" t="s">
        <v>189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8.8225531196749847E-4</v>
      </c>
      <c r="L156" s="43">
        <v>1.137672063804107E-2</v>
      </c>
      <c r="M156" s="43">
        <v>2.36041981629663E-2</v>
      </c>
      <c r="N156" s="43">
        <v>5.8169406395766593E-2</v>
      </c>
      <c r="O156" s="43">
        <v>5.8193901104661355E-2</v>
      </c>
    </row>
    <row r="157" spans="1:15" x14ac:dyDescent="0.25">
      <c r="A157" s="42" t="s">
        <v>85</v>
      </c>
      <c r="B157" s="42" t="s">
        <v>100</v>
      </c>
      <c r="C157" s="42" t="s">
        <v>16</v>
      </c>
      <c r="D157" s="42" t="s">
        <v>5</v>
      </c>
      <c r="E157" s="43">
        <v>1.5646501187357152E-3</v>
      </c>
      <c r="F157" s="43">
        <v>2.0978932552039339E-3</v>
      </c>
      <c r="G157" s="43">
        <v>3.7491278834378239E-3</v>
      </c>
      <c r="H157" s="43">
        <v>1.3234438460433073E-2</v>
      </c>
      <c r="I157" s="43">
        <v>1.7390419427367618E-2</v>
      </c>
      <c r="J157" s="43">
        <v>1.836527025487035E-2</v>
      </c>
      <c r="K157" s="43">
        <v>1.8270561546246317E-2</v>
      </c>
      <c r="L157" s="43">
        <v>9.3117281528022362E-3</v>
      </c>
      <c r="M157" s="43">
        <v>3.4824600791561155E-4</v>
      </c>
      <c r="N157" s="43">
        <v>7.2204903416838004E-5</v>
      </c>
      <c r="O157" s="43">
        <v>3.4538221787810048E-5</v>
      </c>
    </row>
    <row r="158" spans="1:15" x14ac:dyDescent="0.25">
      <c r="A158" s="42" t="s">
        <v>85</v>
      </c>
      <c r="B158" s="42" t="s">
        <v>100</v>
      </c>
      <c r="C158" s="42" t="s">
        <v>16</v>
      </c>
      <c r="D158" s="42" t="s">
        <v>190</v>
      </c>
      <c r="E158" s="43">
        <v>0</v>
      </c>
      <c r="F158" s="43">
        <v>0</v>
      </c>
      <c r="G158" s="43">
        <v>0</v>
      </c>
      <c r="H158" s="43">
        <v>0</v>
      </c>
      <c r="I158" s="43">
        <v>7.8759134655074418E-4</v>
      </c>
      <c r="J158" s="43">
        <v>3.2005727699626787E-3</v>
      </c>
      <c r="K158" s="43">
        <v>4.6988874885565426E-2</v>
      </c>
      <c r="L158" s="43">
        <v>7.1391573911485443E-2</v>
      </c>
      <c r="M158" s="43">
        <v>8.0542991736544986E-2</v>
      </c>
      <c r="N158" s="43">
        <v>8.0971043038325349E-2</v>
      </c>
      <c r="O158" s="43">
        <v>5.2871570305860684E-2</v>
      </c>
    </row>
    <row r="159" spans="1:15" x14ac:dyDescent="0.25">
      <c r="A159" s="42" t="s">
        <v>85</v>
      </c>
      <c r="B159" s="42" t="s">
        <v>100</v>
      </c>
      <c r="C159" s="42" t="s">
        <v>16</v>
      </c>
      <c r="D159" s="42" t="s">
        <v>6</v>
      </c>
      <c r="E159" s="43">
        <v>0.17055376216608076</v>
      </c>
      <c r="F159" s="43">
        <v>0.18862167343492792</v>
      </c>
      <c r="G159" s="43">
        <v>0.20480704252774024</v>
      </c>
      <c r="H159" s="43">
        <v>0.1743265540099054</v>
      </c>
      <c r="I159" s="43">
        <v>0.17122293463609392</v>
      </c>
      <c r="J159" s="43">
        <v>0.15878574915245103</v>
      </c>
      <c r="K159" s="43">
        <v>0.10654628828703817</v>
      </c>
      <c r="L159" s="43">
        <v>7.0534663650238125E-2</v>
      </c>
      <c r="M159" s="43">
        <v>3.1693321905766056E-2</v>
      </c>
      <c r="N159" s="43">
        <v>1.3128068210929673E-2</v>
      </c>
      <c r="O159" s="43">
        <v>5.2685887203900042E-4</v>
      </c>
    </row>
    <row r="160" spans="1:15" x14ac:dyDescent="0.25">
      <c r="A160" s="42" t="s">
        <v>85</v>
      </c>
      <c r="B160" s="42" t="s">
        <v>100</v>
      </c>
      <c r="C160" s="42" t="s">
        <v>16</v>
      </c>
      <c r="D160" s="42" t="s">
        <v>191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1.1599987460467762E-3</v>
      </c>
      <c r="L160" s="43">
        <v>7.1848675515963269E-3</v>
      </c>
      <c r="M160" s="43">
        <v>8.7774025938600932E-3</v>
      </c>
      <c r="N160" s="43">
        <v>1.0250692794752568E-2</v>
      </c>
      <c r="O160" s="43">
        <v>7.454229669817276E-3</v>
      </c>
    </row>
    <row r="161" spans="1:15" x14ac:dyDescent="0.25">
      <c r="A161" s="42" t="s">
        <v>85</v>
      </c>
      <c r="B161" s="42" t="s">
        <v>100</v>
      </c>
      <c r="C161" s="42" t="s">
        <v>16</v>
      </c>
      <c r="D161" s="42" t="s">
        <v>7</v>
      </c>
      <c r="E161" s="43">
        <v>0.40820403104016006</v>
      </c>
      <c r="F161" s="43">
        <v>0.43192783293469855</v>
      </c>
      <c r="G161" s="43">
        <v>0.43873243571304038</v>
      </c>
      <c r="H161" s="43">
        <v>0.49435339754824986</v>
      </c>
      <c r="I161" s="43">
        <v>0.51866492552668497</v>
      </c>
      <c r="J161" s="43">
        <v>0.5334083547210936</v>
      </c>
      <c r="K161" s="43">
        <v>0.38355942656638742</v>
      </c>
      <c r="L161" s="43">
        <v>0.20259376543976479</v>
      </c>
      <c r="M161" s="43">
        <v>0.22235390246365769</v>
      </c>
      <c r="N161" s="43">
        <v>0.13532397608880842</v>
      </c>
      <c r="O161" s="43">
        <v>4.8294700980082247E-2</v>
      </c>
    </row>
    <row r="162" spans="1:15" x14ac:dyDescent="0.25">
      <c r="A162" s="42" t="s">
        <v>85</v>
      </c>
      <c r="B162" s="42" t="s">
        <v>100</v>
      </c>
      <c r="C162" s="42" t="s">
        <v>16</v>
      </c>
      <c r="D162" s="42" t="s">
        <v>8</v>
      </c>
      <c r="E162" s="43">
        <v>0.19695138696129272</v>
      </c>
      <c r="F162" s="43">
        <v>0.17494997417469135</v>
      </c>
      <c r="G162" s="43">
        <v>0.1689976659203748</v>
      </c>
      <c r="H162" s="43">
        <v>0.15508320812686738</v>
      </c>
      <c r="I162" s="43">
        <v>0.16520483958794471</v>
      </c>
      <c r="J162" s="43">
        <v>0.1912708375224148</v>
      </c>
      <c r="K162" s="43">
        <v>0.21241976226784656</v>
      </c>
      <c r="L162" s="43">
        <v>0.25215660922225358</v>
      </c>
      <c r="M162" s="43">
        <v>0.30399314159841057</v>
      </c>
      <c r="N162" s="43">
        <v>0.38181892506603782</v>
      </c>
      <c r="O162" s="43">
        <v>0.41974596746987036</v>
      </c>
    </row>
    <row r="163" spans="1:15" x14ac:dyDescent="0.25">
      <c r="A163" s="42" t="s">
        <v>85</v>
      </c>
      <c r="B163" s="42" t="s">
        <v>100</v>
      </c>
      <c r="C163" s="42" t="s">
        <v>16</v>
      </c>
      <c r="D163" s="42" t="s">
        <v>9</v>
      </c>
      <c r="E163" s="43">
        <v>0.19549561465602167</v>
      </c>
      <c r="F163" s="43">
        <v>0.18958146401113851</v>
      </c>
      <c r="G163" s="43">
        <v>0.16052773177973073</v>
      </c>
      <c r="H163" s="43">
        <v>0.14283222417930796</v>
      </c>
      <c r="I163" s="43">
        <v>9.9480294285147833E-2</v>
      </c>
      <c r="J163" s="43">
        <v>4.0157768933169739E-2</v>
      </c>
      <c r="K163" s="43">
        <v>2.9480148578941094E-2</v>
      </c>
      <c r="L163" s="43">
        <v>1.5553455203064601E-2</v>
      </c>
      <c r="M163" s="43">
        <v>3.3322059945040806E-3</v>
      </c>
      <c r="N163" s="43">
        <v>4.754957092973665E-3</v>
      </c>
      <c r="O163" s="43">
        <v>5.3451738547734941E-3</v>
      </c>
    </row>
    <row r="164" spans="1:15" x14ac:dyDescent="0.25">
      <c r="A164" s="42" t="s">
        <v>85</v>
      </c>
      <c r="B164" s="42" t="s">
        <v>100</v>
      </c>
      <c r="C164" s="42" t="s">
        <v>16</v>
      </c>
      <c r="D164" s="42" t="s">
        <v>10</v>
      </c>
      <c r="E164" s="43">
        <v>2.7193227840124751E-2</v>
      </c>
      <c r="F164" s="43">
        <v>1.2774862285492648E-2</v>
      </c>
      <c r="G164" s="43">
        <v>1.9615872022416624E-2</v>
      </c>
      <c r="H164" s="43">
        <v>2.8717975278503825E-3</v>
      </c>
      <c r="I164" s="43">
        <v>3.2123082692176586E-4</v>
      </c>
      <c r="J164" s="43">
        <v>2.8849439025977684E-4</v>
      </c>
      <c r="K164" s="43">
        <v>2.1798037883314375E-4</v>
      </c>
      <c r="L164" s="43">
        <v>2.5944459602726113E-4</v>
      </c>
      <c r="M164" s="43">
        <v>1.2358851225922034E-4</v>
      </c>
      <c r="N164" s="43">
        <v>1.3440608185216169E-4</v>
      </c>
      <c r="O164" s="43">
        <v>6.9120240899949676E-5</v>
      </c>
    </row>
    <row r="165" spans="1:15" x14ac:dyDescent="0.25">
      <c r="A165" s="42" t="s">
        <v>85</v>
      </c>
      <c r="B165" s="42" t="s">
        <v>100</v>
      </c>
      <c r="C165" s="42" t="s">
        <v>16</v>
      </c>
      <c r="D165" s="42" t="s">
        <v>11</v>
      </c>
      <c r="E165" s="43">
        <v>0</v>
      </c>
      <c r="F165" s="43">
        <v>7.2343599761276974E-7</v>
      </c>
      <c r="G165" s="43">
        <v>1.6068881433769467E-3</v>
      </c>
      <c r="H165" s="43">
        <v>5.5790524856782747E-3</v>
      </c>
      <c r="I165" s="43">
        <v>8.5285305204820996E-3</v>
      </c>
      <c r="J165" s="43">
        <v>1.9193974327249393E-2</v>
      </c>
      <c r="K165" s="43">
        <v>7.7993572131764166E-2</v>
      </c>
      <c r="L165" s="43">
        <v>0.15949755906729943</v>
      </c>
      <c r="M165" s="43">
        <v>0.14929726772766364</v>
      </c>
      <c r="N165" s="43">
        <v>0.10094656504199666</v>
      </c>
      <c r="O165" s="43">
        <v>0.15681868859008405</v>
      </c>
    </row>
    <row r="166" spans="1:15" x14ac:dyDescent="0.25">
      <c r="A166" s="42" t="s">
        <v>85</v>
      </c>
      <c r="B166" s="42" t="s">
        <v>100</v>
      </c>
      <c r="C166" s="42" t="s">
        <v>16</v>
      </c>
      <c r="D166" s="42" t="s">
        <v>12</v>
      </c>
      <c r="E166" s="43">
        <v>3.7327217584300407E-5</v>
      </c>
      <c r="F166" s="43">
        <v>4.5576467849604502E-5</v>
      </c>
      <c r="G166" s="43">
        <v>1.9632360098824496E-3</v>
      </c>
      <c r="H166" s="43">
        <v>1.1719327661707444E-2</v>
      </c>
      <c r="I166" s="43">
        <v>1.8399233842806246E-2</v>
      </c>
      <c r="J166" s="43">
        <v>3.5328977928528744E-2</v>
      </c>
      <c r="K166" s="43">
        <v>0.12248113129936342</v>
      </c>
      <c r="L166" s="43">
        <v>0.20013961256742702</v>
      </c>
      <c r="M166" s="43">
        <v>0.17593373329645182</v>
      </c>
      <c r="N166" s="43">
        <v>0.21442975528514036</v>
      </c>
      <c r="O166" s="43">
        <v>0.25064525069012389</v>
      </c>
    </row>
    <row r="167" spans="1:15" x14ac:dyDescent="0.25">
      <c r="A167" s="42" t="s">
        <v>85</v>
      </c>
      <c r="B167" s="42" t="s">
        <v>97</v>
      </c>
      <c r="C167" s="42" t="s">
        <v>4</v>
      </c>
      <c r="D167" s="42" t="s">
        <v>189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5.9562581943151697E-5</v>
      </c>
      <c r="O167" s="43">
        <v>1.7292473743742054E-4</v>
      </c>
    </row>
    <row r="168" spans="1:15" x14ac:dyDescent="0.25">
      <c r="A168" s="42" t="s">
        <v>85</v>
      </c>
      <c r="B168" s="42" t="s">
        <v>97</v>
      </c>
      <c r="C168" s="42" t="s">
        <v>4</v>
      </c>
      <c r="D168" s="42" t="s">
        <v>5</v>
      </c>
      <c r="E168" s="43">
        <v>3.5982366401255891E-3</v>
      </c>
      <c r="F168" s="43">
        <v>8.6825527816997219E-3</v>
      </c>
      <c r="G168" s="43">
        <v>4.1575962936052048E-3</v>
      </c>
      <c r="H168" s="43">
        <v>5.7846230739142413E-4</v>
      </c>
      <c r="I168" s="43">
        <v>4.9435993510794321E-4</v>
      </c>
      <c r="J168" s="43">
        <v>4.7270868417119985E-4</v>
      </c>
      <c r="K168" s="43">
        <v>3.5242720762114379E-4</v>
      </c>
      <c r="L168" s="43">
        <v>2.3961161938667596E-4</v>
      </c>
      <c r="M168" s="43">
        <v>1.1482737299849738E-4</v>
      </c>
      <c r="N168" s="43">
        <v>1.0203406442386498E-4</v>
      </c>
      <c r="O168" s="43">
        <v>1.0690964464518438E-4</v>
      </c>
    </row>
    <row r="169" spans="1:15" x14ac:dyDescent="0.25">
      <c r="A169" s="42" t="s">
        <v>85</v>
      </c>
      <c r="B169" s="42" t="s">
        <v>97</v>
      </c>
      <c r="C169" s="42" t="s">
        <v>4</v>
      </c>
      <c r="D169" s="42" t="s">
        <v>190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2.4433847344210048E-5</v>
      </c>
      <c r="M169" s="43">
        <v>6.87034409774808E-3</v>
      </c>
      <c r="N169" s="43">
        <v>2.1366938835459738E-2</v>
      </c>
      <c r="O169" s="43">
        <v>3.1248906553480046E-2</v>
      </c>
    </row>
    <row r="170" spans="1:15" x14ac:dyDescent="0.25">
      <c r="A170" s="42" t="s">
        <v>85</v>
      </c>
      <c r="B170" s="42" t="s">
        <v>97</v>
      </c>
      <c r="C170" s="42" t="s">
        <v>4</v>
      </c>
      <c r="D170" s="42" t="s">
        <v>6</v>
      </c>
      <c r="E170" s="43">
        <v>0.63727352416598138</v>
      </c>
      <c r="F170" s="43">
        <v>0.65800480982784115</v>
      </c>
      <c r="G170" s="43">
        <v>0.54890613201263905</v>
      </c>
      <c r="H170" s="43">
        <v>0.50136631749802718</v>
      </c>
      <c r="I170" s="43">
        <v>0.49789992289991086</v>
      </c>
      <c r="J170" s="43">
        <v>0.43922472562766229</v>
      </c>
      <c r="K170" s="43">
        <v>0.39891198034441538</v>
      </c>
      <c r="L170" s="43">
        <v>0.32206985432150959</v>
      </c>
      <c r="M170" s="43">
        <v>0.24020007367892213</v>
      </c>
      <c r="N170" s="43">
        <v>0.19680521835185813</v>
      </c>
      <c r="O170" s="43">
        <v>0.16304863636144046</v>
      </c>
    </row>
    <row r="171" spans="1:15" x14ac:dyDescent="0.25">
      <c r="A171" s="42" t="s">
        <v>85</v>
      </c>
      <c r="B171" s="42" t="s">
        <v>97</v>
      </c>
      <c r="C171" s="42" t="s">
        <v>4</v>
      </c>
      <c r="D171" s="42" t="s">
        <v>191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1.7787922220517377E-5</v>
      </c>
      <c r="O171" s="43">
        <v>4.723094253154424E-5</v>
      </c>
    </row>
    <row r="172" spans="1:15" x14ac:dyDescent="0.25">
      <c r="A172" s="42" t="s">
        <v>85</v>
      </c>
      <c r="B172" s="42" t="s">
        <v>97</v>
      </c>
      <c r="C172" s="42" t="s">
        <v>4</v>
      </c>
      <c r="D172" s="42" t="s">
        <v>7</v>
      </c>
      <c r="E172" s="43">
        <v>0.11091464409690614</v>
      </c>
      <c r="F172" s="43">
        <v>0.11028249314617827</v>
      </c>
      <c r="G172" s="43">
        <v>0.20176750609335192</v>
      </c>
      <c r="H172" s="43">
        <v>0.26066405625192951</v>
      </c>
      <c r="I172" s="43">
        <v>0.22237632382827741</v>
      </c>
      <c r="J172" s="43">
        <v>0.19534527440474456</v>
      </c>
      <c r="K172" s="43">
        <v>0.17866031264223947</v>
      </c>
      <c r="L172" s="43">
        <v>0.13043113297409936</v>
      </c>
      <c r="M172" s="43">
        <v>0.10374069718026946</v>
      </c>
      <c r="N172" s="43">
        <v>0.10896849452342237</v>
      </c>
      <c r="O172" s="43">
        <v>0.16687267238157372</v>
      </c>
    </row>
    <row r="173" spans="1:15" x14ac:dyDescent="0.25">
      <c r="A173" s="42" t="s">
        <v>85</v>
      </c>
      <c r="B173" s="42" t="s">
        <v>97</v>
      </c>
      <c r="C173" s="42" t="s">
        <v>4</v>
      </c>
      <c r="D173" s="42" t="s">
        <v>8</v>
      </c>
      <c r="E173" s="43">
        <v>0.13758855453324983</v>
      </c>
      <c r="F173" s="43">
        <v>0.14433185060202713</v>
      </c>
      <c r="G173" s="43">
        <v>0.15200379732087788</v>
      </c>
      <c r="H173" s="43">
        <v>0.12168834418823299</v>
      </c>
      <c r="I173" s="43">
        <v>0.1030734333628755</v>
      </c>
      <c r="J173" s="43">
        <v>8.7821666103010884E-2</v>
      </c>
      <c r="K173" s="43">
        <v>8.1298836699716867E-2</v>
      </c>
      <c r="L173" s="43">
        <v>7.890555929040402E-2</v>
      </c>
      <c r="M173" s="43">
        <v>7.9543023709534422E-2</v>
      </c>
      <c r="N173" s="43">
        <v>8.5240961607218085E-2</v>
      </c>
      <c r="O173" s="43">
        <v>9.5047304392416168E-2</v>
      </c>
    </row>
    <row r="174" spans="1:15" x14ac:dyDescent="0.25">
      <c r="A174" s="42" t="s">
        <v>85</v>
      </c>
      <c r="B174" s="42" t="s">
        <v>97</v>
      </c>
      <c r="C174" s="42" t="s">
        <v>4</v>
      </c>
      <c r="D174" s="42" t="s">
        <v>9</v>
      </c>
      <c r="E174" s="43">
        <v>5.7432964715041855E-2</v>
      </c>
      <c r="F174" s="43">
        <v>4.3251422961902895E-2</v>
      </c>
      <c r="G174" s="43">
        <v>3.8593791433979188E-2</v>
      </c>
      <c r="H174" s="43">
        <v>2.6323267349523269E-2</v>
      </c>
      <c r="I174" s="43">
        <v>1.9770905964178888E-2</v>
      </c>
      <c r="J174" s="43">
        <v>1.450350491127168E-2</v>
      </c>
      <c r="K174" s="43">
        <v>1.0873239016390828E-2</v>
      </c>
      <c r="L174" s="43">
        <v>5.3669016091940367E-3</v>
      </c>
      <c r="M174" s="43">
        <v>2.4303003220515059E-3</v>
      </c>
      <c r="N174" s="43">
        <v>3.3302475413793894E-3</v>
      </c>
      <c r="O174" s="43">
        <v>4.1140359933966577E-3</v>
      </c>
    </row>
    <row r="175" spans="1:15" x14ac:dyDescent="0.25">
      <c r="A175" s="42" t="s">
        <v>85</v>
      </c>
      <c r="B175" s="42" t="s">
        <v>97</v>
      </c>
      <c r="C175" s="42" t="s">
        <v>4</v>
      </c>
      <c r="D175" s="42" t="s">
        <v>10</v>
      </c>
      <c r="E175" s="43">
        <v>5.1243114977041503E-2</v>
      </c>
      <c r="F175" s="43">
        <v>2.5413648186691683E-2</v>
      </c>
      <c r="G175" s="43">
        <v>1.2731493872806282E-2</v>
      </c>
      <c r="H175" s="43">
        <v>6.5569329833814185E-3</v>
      </c>
      <c r="I175" s="43">
        <v>2.5207620956588814E-4</v>
      </c>
      <c r="J175" s="43">
        <v>4.1104419857299933E-5</v>
      </c>
      <c r="K175" s="43">
        <v>2.1962164705971532E-5</v>
      </c>
      <c r="L175" s="43">
        <v>1.9168384745158435E-5</v>
      </c>
      <c r="M175" s="43">
        <v>1.6107338576453532E-5</v>
      </c>
      <c r="N175" s="43">
        <v>1.286032454945661E-5</v>
      </c>
      <c r="O175" s="43">
        <v>1.2028015287594923E-6</v>
      </c>
    </row>
    <row r="176" spans="1:15" x14ac:dyDescent="0.25">
      <c r="A176" s="42" t="s">
        <v>85</v>
      </c>
      <c r="B176" s="42" t="s">
        <v>97</v>
      </c>
      <c r="C176" s="42" t="s">
        <v>4</v>
      </c>
      <c r="D176" s="42" t="s">
        <v>11</v>
      </c>
      <c r="E176" s="43">
        <v>6.9455647905931412E-5</v>
      </c>
      <c r="F176" s="43">
        <v>2.7279558584446392E-4</v>
      </c>
      <c r="G176" s="43">
        <v>1.0199170978486454E-2</v>
      </c>
      <c r="H176" s="43">
        <v>3.4596016106164466E-2</v>
      </c>
      <c r="I176" s="43">
        <v>9.142474287836494E-2</v>
      </c>
      <c r="J176" s="43">
        <v>0.18583911367844633</v>
      </c>
      <c r="K176" s="43">
        <v>0.25702114978868851</v>
      </c>
      <c r="L176" s="43">
        <v>0.38941657743672703</v>
      </c>
      <c r="M176" s="43">
        <v>0.48110309378799854</v>
      </c>
      <c r="N176" s="43">
        <v>0.48529298840910945</v>
      </c>
      <c r="O176" s="43">
        <v>0.44610094788113125</v>
      </c>
    </row>
    <row r="177" spans="1:15" x14ac:dyDescent="0.25">
      <c r="A177" s="42" t="s">
        <v>85</v>
      </c>
      <c r="B177" s="42" t="s">
        <v>97</v>
      </c>
      <c r="C177" s="42" t="s">
        <v>4</v>
      </c>
      <c r="D177" s="42" t="s">
        <v>12</v>
      </c>
      <c r="E177" s="43">
        <v>1.8795052237474499E-3</v>
      </c>
      <c r="F177" s="43">
        <v>9.7604269078147531E-3</v>
      </c>
      <c r="G177" s="43">
        <v>3.1640511994254203E-2</v>
      </c>
      <c r="H177" s="43">
        <v>4.8226603315349767E-2</v>
      </c>
      <c r="I177" s="43">
        <v>6.4708234921718497E-2</v>
      </c>
      <c r="J177" s="43">
        <v>7.6751902170835801E-2</v>
      </c>
      <c r="K177" s="43">
        <v>7.2860092136221938E-2</v>
      </c>
      <c r="L177" s="43">
        <v>7.352676051658992E-2</v>
      </c>
      <c r="M177" s="43">
        <v>8.5981532511900882E-2</v>
      </c>
      <c r="N177" s="43">
        <v>9.8802905838415805E-2</v>
      </c>
      <c r="O177" s="43">
        <v>9.323922831041874E-2</v>
      </c>
    </row>
    <row r="178" spans="1:15" x14ac:dyDescent="0.25">
      <c r="A178" s="42" t="s">
        <v>85</v>
      </c>
      <c r="B178" s="42" t="s">
        <v>97</v>
      </c>
      <c r="C178" s="42" t="s">
        <v>13</v>
      </c>
      <c r="D178" s="42" t="s">
        <v>189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1.4136708529039733E-8</v>
      </c>
      <c r="O178" s="43">
        <v>1.3326360314475566E-6</v>
      </c>
    </row>
    <row r="179" spans="1:15" x14ac:dyDescent="0.25">
      <c r="A179" s="42" t="s">
        <v>85</v>
      </c>
      <c r="B179" s="42" t="s">
        <v>97</v>
      </c>
      <c r="C179" s="42" t="s">
        <v>13</v>
      </c>
      <c r="D179" s="42" t="s">
        <v>5</v>
      </c>
      <c r="E179" s="43">
        <v>6.4617390491267229E-3</v>
      </c>
      <c r="F179" s="43">
        <v>8.746985446801964E-3</v>
      </c>
      <c r="G179" s="43">
        <v>1.8706433434837553E-2</v>
      </c>
      <c r="H179" s="43">
        <v>1.4816604150574481E-2</v>
      </c>
      <c r="I179" s="43">
        <v>2.0810980111053575E-3</v>
      </c>
      <c r="J179" s="43">
        <v>6.7338668625985319E-4</v>
      </c>
      <c r="K179" s="43">
        <v>1.112571255010348E-4</v>
      </c>
      <c r="L179" s="43">
        <v>9.2339851448860241E-5</v>
      </c>
      <c r="M179" s="43">
        <v>2.896743994464436E-5</v>
      </c>
      <c r="N179" s="43">
        <v>7.3200439826258968E-5</v>
      </c>
      <c r="O179" s="43">
        <v>2.7735650127317474E-5</v>
      </c>
    </row>
    <row r="180" spans="1:15" x14ac:dyDescent="0.25">
      <c r="A180" s="42" t="s">
        <v>85</v>
      </c>
      <c r="B180" s="42" t="s">
        <v>97</v>
      </c>
      <c r="C180" s="42" t="s">
        <v>13</v>
      </c>
      <c r="D180" s="42" t="s">
        <v>190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6.8515103418245716E-4</v>
      </c>
      <c r="N180" s="43">
        <v>2.3346358294524831E-3</v>
      </c>
      <c r="O180" s="43">
        <v>3.7179524317855254E-3</v>
      </c>
    </row>
    <row r="181" spans="1:15" x14ac:dyDescent="0.25">
      <c r="A181" s="42" t="s">
        <v>85</v>
      </c>
      <c r="B181" s="42" t="s">
        <v>97</v>
      </c>
      <c r="C181" s="42" t="s">
        <v>13</v>
      </c>
      <c r="D181" s="42" t="s">
        <v>6</v>
      </c>
      <c r="E181" s="43">
        <v>4.7032034526845616E-2</v>
      </c>
      <c r="F181" s="43">
        <v>4.9145874026724379E-2</v>
      </c>
      <c r="G181" s="43">
        <v>0.13178742943658034</v>
      </c>
      <c r="H181" s="43">
        <v>0.11583598664061658</v>
      </c>
      <c r="I181" s="43">
        <v>0.10325539979786463</v>
      </c>
      <c r="J181" s="43">
        <v>9.9818160105443463E-2</v>
      </c>
      <c r="K181" s="43">
        <v>8.9150141735608965E-2</v>
      </c>
      <c r="L181" s="43">
        <v>7.6453699228325026E-2</v>
      </c>
      <c r="M181" s="43">
        <v>5.1227377026836836E-2</v>
      </c>
      <c r="N181" s="43">
        <v>2.3394939533561827E-2</v>
      </c>
      <c r="O181" s="43">
        <v>1.3181175586893287E-2</v>
      </c>
    </row>
    <row r="182" spans="1:15" x14ac:dyDescent="0.25">
      <c r="A182" s="42" t="s">
        <v>85</v>
      </c>
      <c r="B182" s="42" t="s">
        <v>97</v>
      </c>
      <c r="C182" s="42" t="s">
        <v>13</v>
      </c>
      <c r="D182" s="42" t="s">
        <v>191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</row>
    <row r="183" spans="1:15" x14ac:dyDescent="0.25">
      <c r="A183" s="42" t="s">
        <v>85</v>
      </c>
      <c r="B183" s="42" t="s">
        <v>97</v>
      </c>
      <c r="C183" s="42" t="s">
        <v>13</v>
      </c>
      <c r="D183" s="42" t="s">
        <v>7</v>
      </c>
      <c r="E183" s="43">
        <v>0.19499168202404757</v>
      </c>
      <c r="F183" s="43">
        <v>0.23401427942439293</v>
      </c>
      <c r="G183" s="43">
        <v>0.25400480050411195</v>
      </c>
      <c r="H183" s="43">
        <v>0.33238746600678448</v>
      </c>
      <c r="I183" s="43">
        <v>0.32141786555738672</v>
      </c>
      <c r="J183" s="43">
        <v>0.28551629767673159</v>
      </c>
      <c r="K183" s="43">
        <v>0.25524640976886354</v>
      </c>
      <c r="L183" s="43">
        <v>0.20104768167273881</v>
      </c>
      <c r="M183" s="43">
        <v>0.12270283576627464</v>
      </c>
      <c r="N183" s="43">
        <v>8.951037564966273E-2</v>
      </c>
      <c r="O183" s="43">
        <v>9.8737234252644662E-2</v>
      </c>
    </row>
    <row r="184" spans="1:15" x14ac:dyDescent="0.25">
      <c r="A184" s="42" t="s">
        <v>85</v>
      </c>
      <c r="B184" s="42" t="s">
        <v>97</v>
      </c>
      <c r="C184" s="42" t="s">
        <v>13</v>
      </c>
      <c r="D184" s="42" t="s">
        <v>8</v>
      </c>
      <c r="E184" s="43">
        <v>0.56883874590936645</v>
      </c>
      <c r="F184" s="43">
        <v>0.54646583138923965</v>
      </c>
      <c r="G184" s="43">
        <v>0.52078988135312732</v>
      </c>
      <c r="H184" s="43">
        <v>0.4446792178600853</v>
      </c>
      <c r="I184" s="43">
        <v>0.37508390562108096</v>
      </c>
      <c r="J184" s="43">
        <v>0.31737485942211063</v>
      </c>
      <c r="K184" s="43">
        <v>0.28861679993806177</v>
      </c>
      <c r="L184" s="43">
        <v>0.27927456691483005</v>
      </c>
      <c r="M184" s="43">
        <v>0.26277798899975713</v>
      </c>
      <c r="N184" s="43">
        <v>0.26175790429823731</v>
      </c>
      <c r="O184" s="43">
        <v>0.30567907417265233</v>
      </c>
    </row>
    <row r="185" spans="1:15" x14ac:dyDescent="0.25">
      <c r="A185" s="42" t="s">
        <v>85</v>
      </c>
      <c r="B185" s="42" t="s">
        <v>97</v>
      </c>
      <c r="C185" s="42" t="s">
        <v>13</v>
      </c>
      <c r="D185" s="42" t="s">
        <v>9</v>
      </c>
      <c r="E185" s="43">
        <v>2.4208880288421018E-2</v>
      </c>
      <c r="F185" s="43">
        <v>2.0661409211399858E-2</v>
      </c>
      <c r="G185" s="43">
        <v>1.7020393869291349E-2</v>
      </c>
      <c r="H185" s="43">
        <v>1.1249265319230411E-2</v>
      </c>
      <c r="I185" s="43">
        <v>7.5022125801786251E-3</v>
      </c>
      <c r="J185" s="43">
        <v>3.878721550274486E-3</v>
      </c>
      <c r="K185" s="43">
        <v>1.2239411391517974E-3</v>
      </c>
      <c r="L185" s="43">
        <v>4.1239632631224945E-4</v>
      </c>
      <c r="M185" s="43">
        <v>3.7762872414477151E-4</v>
      </c>
      <c r="N185" s="43">
        <v>2.6755408601656955E-4</v>
      </c>
      <c r="O185" s="43">
        <v>1.8731038253552297E-4</v>
      </c>
    </row>
    <row r="186" spans="1:15" x14ac:dyDescent="0.25">
      <c r="A186" s="42" t="s">
        <v>85</v>
      </c>
      <c r="B186" s="42" t="s">
        <v>97</v>
      </c>
      <c r="C186" s="42" t="s">
        <v>13</v>
      </c>
      <c r="D186" s="42" t="s">
        <v>10</v>
      </c>
      <c r="E186" s="43">
        <v>0.15781098442471958</v>
      </c>
      <c r="F186" s="43">
        <v>0.13738380002378223</v>
      </c>
      <c r="G186" s="43">
        <v>3.289320515525325E-2</v>
      </c>
      <c r="H186" s="43">
        <v>0</v>
      </c>
      <c r="I186" s="43">
        <v>0</v>
      </c>
      <c r="J186" s="43">
        <v>4.3996168016906388E-5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</row>
    <row r="187" spans="1:15" x14ac:dyDescent="0.25">
      <c r="A187" s="42" t="s">
        <v>85</v>
      </c>
      <c r="B187" s="42" t="s">
        <v>97</v>
      </c>
      <c r="C187" s="42" t="s">
        <v>13</v>
      </c>
      <c r="D187" s="42" t="s">
        <v>11</v>
      </c>
      <c r="E187" s="43">
        <v>5.2756067893264843E-5</v>
      </c>
      <c r="F187" s="43">
        <v>7.3434813140288923E-5</v>
      </c>
      <c r="G187" s="43">
        <v>3.1386287480568821E-3</v>
      </c>
      <c r="H187" s="43">
        <v>1.8077919936583579E-2</v>
      </c>
      <c r="I187" s="43">
        <v>5.226703527645301E-2</v>
      </c>
      <c r="J187" s="43">
        <v>0.10690535012584622</v>
      </c>
      <c r="K187" s="43">
        <v>0.17468641720824504</v>
      </c>
      <c r="L187" s="43">
        <v>0.26476294531540445</v>
      </c>
      <c r="M187" s="43">
        <v>0.3828083847806818</v>
      </c>
      <c r="N187" s="43">
        <v>0.42156338158931189</v>
      </c>
      <c r="O187" s="43">
        <v>0.38143069988937184</v>
      </c>
    </row>
    <row r="188" spans="1:15" x14ac:dyDescent="0.25">
      <c r="A188" s="42" t="s">
        <v>85</v>
      </c>
      <c r="B188" s="42" t="s">
        <v>97</v>
      </c>
      <c r="C188" s="42" t="s">
        <v>13</v>
      </c>
      <c r="D188" s="42" t="s">
        <v>12</v>
      </c>
      <c r="E188" s="43">
        <v>6.031777095796614E-4</v>
      </c>
      <c r="F188" s="43">
        <v>3.5083856645187011E-3</v>
      </c>
      <c r="G188" s="43">
        <v>2.165922749874134E-2</v>
      </c>
      <c r="H188" s="43">
        <v>6.2953540086125082E-2</v>
      </c>
      <c r="I188" s="43">
        <v>0.13839248315593072</v>
      </c>
      <c r="J188" s="43">
        <v>0.18578922826531688</v>
      </c>
      <c r="K188" s="43">
        <v>0.19096503308456797</v>
      </c>
      <c r="L188" s="43">
        <v>0.17795637069094047</v>
      </c>
      <c r="M188" s="43">
        <v>0.17939166622817759</v>
      </c>
      <c r="N188" s="43">
        <v>0.20109799443722248</v>
      </c>
      <c r="O188" s="43">
        <v>0.19703748499795826</v>
      </c>
    </row>
    <row r="189" spans="1:15" x14ac:dyDescent="0.25">
      <c r="A189" s="42" t="s">
        <v>85</v>
      </c>
      <c r="B189" s="42" t="s">
        <v>97</v>
      </c>
      <c r="C189" s="42" t="s">
        <v>14</v>
      </c>
      <c r="D189" s="42" t="s">
        <v>189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0</v>
      </c>
      <c r="N189" s="43">
        <v>5.8388237644785941E-7</v>
      </c>
      <c r="O189" s="43">
        <v>8.2538986175342737E-5</v>
      </c>
    </row>
    <row r="190" spans="1:15" x14ac:dyDescent="0.25">
      <c r="A190" s="42" t="s">
        <v>85</v>
      </c>
      <c r="B190" s="42" t="s">
        <v>97</v>
      </c>
      <c r="C190" s="42" t="s">
        <v>14</v>
      </c>
      <c r="D190" s="42" t="s">
        <v>5</v>
      </c>
      <c r="E190" s="43">
        <v>1.3242874136087433E-3</v>
      </c>
      <c r="F190" s="43">
        <v>1.4117204021726814E-3</v>
      </c>
      <c r="G190" s="43">
        <v>7.0097928772800571E-4</v>
      </c>
      <c r="H190" s="43">
        <v>2.2234669271863328E-3</v>
      </c>
      <c r="I190" s="43">
        <v>7.5931340958915899E-4</v>
      </c>
      <c r="J190" s="43">
        <v>4.6866989100461905E-4</v>
      </c>
      <c r="K190" s="43">
        <v>2.6167274181821169E-4</v>
      </c>
      <c r="L190" s="43">
        <v>1.791556149110214E-4</v>
      </c>
      <c r="M190" s="43">
        <v>5.8500556419886781E-5</v>
      </c>
      <c r="N190" s="43">
        <v>8.2492992458593578E-6</v>
      </c>
      <c r="O190" s="43">
        <v>1.16144986435856E-8</v>
      </c>
    </row>
    <row r="191" spans="1:15" x14ac:dyDescent="0.25">
      <c r="A191" s="42" t="s">
        <v>85</v>
      </c>
      <c r="B191" s="42" t="s">
        <v>97</v>
      </c>
      <c r="C191" s="42" t="s">
        <v>14</v>
      </c>
      <c r="D191" s="42" t="s">
        <v>190</v>
      </c>
      <c r="E191" s="43">
        <v>0</v>
      </c>
      <c r="F191" s="43">
        <v>0</v>
      </c>
      <c r="G191" s="43">
        <v>0</v>
      </c>
      <c r="H191" s="43">
        <v>0</v>
      </c>
      <c r="I191" s="43">
        <v>0</v>
      </c>
      <c r="J191" s="43">
        <v>0</v>
      </c>
      <c r="K191" s="43">
        <v>0</v>
      </c>
      <c r="L191" s="43">
        <v>1.9059972514267554E-13</v>
      </c>
      <c r="M191" s="43">
        <v>1.6535104504960042E-3</v>
      </c>
      <c r="N191" s="43">
        <v>2.7034485292659542E-3</v>
      </c>
      <c r="O191" s="43">
        <v>3.2761115566955191E-3</v>
      </c>
    </row>
    <row r="192" spans="1:15" x14ac:dyDescent="0.25">
      <c r="A192" s="42" t="s">
        <v>85</v>
      </c>
      <c r="B192" s="42" t="s">
        <v>97</v>
      </c>
      <c r="C192" s="42" t="s">
        <v>14</v>
      </c>
      <c r="D192" s="42" t="s">
        <v>6</v>
      </c>
      <c r="E192" s="43">
        <v>0.23939922765116795</v>
      </c>
      <c r="F192" s="43">
        <v>0.19007184109266967</v>
      </c>
      <c r="G192" s="43">
        <v>0.21506456871912669</v>
      </c>
      <c r="H192" s="43">
        <v>0.19118529780287905</v>
      </c>
      <c r="I192" s="43">
        <v>0.16838048513597548</v>
      </c>
      <c r="J192" s="43">
        <v>0.14820648301574904</v>
      </c>
      <c r="K192" s="43">
        <v>0.10911064929005934</v>
      </c>
      <c r="L192" s="43">
        <v>8.2678673740069875E-2</v>
      </c>
      <c r="M192" s="43">
        <v>6.0199725156781861E-2</v>
      </c>
      <c r="N192" s="43">
        <v>3.3203465620764851E-2</v>
      </c>
      <c r="O192" s="43">
        <v>1.6580156697493003E-2</v>
      </c>
    </row>
    <row r="193" spans="1:15" x14ac:dyDescent="0.25">
      <c r="A193" s="42" t="s">
        <v>85</v>
      </c>
      <c r="B193" s="42" t="s">
        <v>97</v>
      </c>
      <c r="C193" s="42" t="s">
        <v>14</v>
      </c>
      <c r="D193" s="42" t="s">
        <v>191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1.6761687876356711E-4</v>
      </c>
      <c r="O193" s="43">
        <v>2.5628716179966086E-4</v>
      </c>
    </row>
    <row r="194" spans="1:15" x14ac:dyDescent="0.25">
      <c r="A194" s="42" t="s">
        <v>85</v>
      </c>
      <c r="B194" s="42" t="s">
        <v>97</v>
      </c>
      <c r="C194" s="42" t="s">
        <v>14</v>
      </c>
      <c r="D194" s="42" t="s">
        <v>7</v>
      </c>
      <c r="E194" s="43">
        <v>0.44006217990157831</v>
      </c>
      <c r="F194" s="43">
        <v>0.49412403768172358</v>
      </c>
      <c r="G194" s="43">
        <v>0.41879019661424455</v>
      </c>
      <c r="H194" s="43">
        <v>0.49694972926945363</v>
      </c>
      <c r="I194" s="43">
        <v>0.53384337398266457</v>
      </c>
      <c r="J194" s="43">
        <v>0.42913555944112214</v>
      </c>
      <c r="K194" s="43">
        <v>0.36701548556655089</v>
      </c>
      <c r="L194" s="43">
        <v>0.27200604048107924</v>
      </c>
      <c r="M194" s="43">
        <v>0.19350855190574864</v>
      </c>
      <c r="N194" s="43">
        <v>0.14299492312226539</v>
      </c>
      <c r="O194" s="43">
        <v>0.1169892385158916</v>
      </c>
    </row>
    <row r="195" spans="1:15" x14ac:dyDescent="0.25">
      <c r="A195" s="42" t="s">
        <v>85</v>
      </c>
      <c r="B195" s="42" t="s">
        <v>97</v>
      </c>
      <c r="C195" s="42" t="s">
        <v>14</v>
      </c>
      <c r="D195" s="42" t="s">
        <v>8</v>
      </c>
      <c r="E195" s="43">
        <v>9.9019745568438094E-2</v>
      </c>
      <c r="F195" s="43">
        <v>8.4061004414223761E-2</v>
      </c>
      <c r="G195" s="43">
        <v>9.8592547818181941E-2</v>
      </c>
      <c r="H195" s="43">
        <v>9.5894642939417074E-2</v>
      </c>
      <c r="I195" s="43">
        <v>8.1971551501124187E-2</v>
      </c>
      <c r="J195" s="43">
        <v>6.3879749242620076E-2</v>
      </c>
      <c r="K195" s="43">
        <v>4.9898310217942055E-2</v>
      </c>
      <c r="L195" s="43">
        <v>4.0924584310988533E-2</v>
      </c>
      <c r="M195" s="43">
        <v>3.6250676978732188E-2</v>
      </c>
      <c r="N195" s="43">
        <v>3.3416714957648107E-2</v>
      </c>
      <c r="O195" s="43">
        <v>2.9358702663001748E-2</v>
      </c>
    </row>
    <row r="196" spans="1:15" x14ac:dyDescent="0.25">
      <c r="A196" s="42" t="s">
        <v>85</v>
      </c>
      <c r="B196" s="42" t="s">
        <v>97</v>
      </c>
      <c r="C196" s="42" t="s">
        <v>14</v>
      </c>
      <c r="D196" s="42" t="s">
        <v>9</v>
      </c>
      <c r="E196" s="43">
        <v>9.4414001021992031E-3</v>
      </c>
      <c r="F196" s="43">
        <v>7.8171190599026427E-3</v>
      </c>
      <c r="G196" s="43">
        <v>9.0493901597527432E-3</v>
      </c>
      <c r="H196" s="43">
        <v>6.3403003872451943E-3</v>
      </c>
      <c r="I196" s="43">
        <v>4.5742273962868802E-3</v>
      </c>
      <c r="J196" s="43">
        <v>2.4122232730954423E-3</v>
      </c>
      <c r="K196" s="43">
        <v>1.7133926211018566E-3</v>
      </c>
      <c r="L196" s="43">
        <v>9.5606162790345755E-4</v>
      </c>
      <c r="M196" s="43">
        <v>8.9681505632589027E-4</v>
      </c>
      <c r="N196" s="43">
        <v>9.8237988520833309E-4</v>
      </c>
      <c r="O196" s="43">
        <v>8.3331365971270061E-4</v>
      </c>
    </row>
    <row r="197" spans="1:15" x14ac:dyDescent="0.25">
      <c r="A197" s="42" t="s">
        <v>85</v>
      </c>
      <c r="B197" s="42" t="s">
        <v>97</v>
      </c>
      <c r="C197" s="42" t="s">
        <v>14</v>
      </c>
      <c r="D197" s="42" t="s">
        <v>10</v>
      </c>
      <c r="E197" s="43">
        <v>0.20997146193136337</v>
      </c>
      <c r="F197" s="43">
        <v>0.22063995182123114</v>
      </c>
      <c r="G197" s="43">
        <v>0.24427145300343572</v>
      </c>
      <c r="H197" s="43">
        <v>0.13491106751527687</v>
      </c>
      <c r="I197" s="43">
        <v>3.7885356155520779E-2</v>
      </c>
      <c r="J197" s="43">
        <v>2.3102654318061713E-3</v>
      </c>
      <c r="K197" s="43">
        <v>5.4795987601287445E-5</v>
      </c>
      <c r="L197" s="43">
        <v>1.2059474235713034E-5</v>
      </c>
      <c r="M197" s="43">
        <v>3.6769245758703396E-7</v>
      </c>
      <c r="N197" s="43">
        <v>0</v>
      </c>
      <c r="O197" s="43">
        <v>1.8696373269768766E-12</v>
      </c>
    </row>
    <row r="198" spans="1:15" x14ac:dyDescent="0.25">
      <c r="A198" s="42" t="s">
        <v>85</v>
      </c>
      <c r="B198" s="42" t="s">
        <v>97</v>
      </c>
      <c r="C198" s="42" t="s">
        <v>14</v>
      </c>
      <c r="D198" s="42" t="s">
        <v>11</v>
      </c>
      <c r="E198" s="43">
        <v>1.0032480406126843E-5</v>
      </c>
      <c r="F198" s="43">
        <v>1.8607573264335574E-4</v>
      </c>
      <c r="G198" s="43">
        <v>6.6208218606028492E-3</v>
      </c>
      <c r="H198" s="43">
        <v>3.3220717285157998E-2</v>
      </c>
      <c r="I198" s="43">
        <v>8.5035490779717893E-2</v>
      </c>
      <c r="J198" s="43">
        <v>0.23422685981404717</v>
      </c>
      <c r="K198" s="43">
        <v>0.37380240908881529</v>
      </c>
      <c r="L198" s="43">
        <v>0.52306999277485822</v>
      </c>
      <c r="M198" s="43">
        <v>0.62207847991797882</v>
      </c>
      <c r="N198" s="43">
        <v>0.69086026919298937</v>
      </c>
      <c r="O198" s="43">
        <v>0.73828500268293284</v>
      </c>
    </row>
    <row r="199" spans="1:15" x14ac:dyDescent="0.25">
      <c r="A199" s="42" t="s">
        <v>85</v>
      </c>
      <c r="B199" s="42" t="s">
        <v>97</v>
      </c>
      <c r="C199" s="42" t="s">
        <v>14</v>
      </c>
      <c r="D199" s="42" t="s">
        <v>12</v>
      </c>
      <c r="E199" s="43">
        <v>7.7166495123792299E-4</v>
      </c>
      <c r="F199" s="43">
        <v>1.6882497954333058E-3</v>
      </c>
      <c r="G199" s="43">
        <v>6.9100425369275648E-3</v>
      </c>
      <c r="H199" s="43">
        <v>3.9274777873383841E-2</v>
      </c>
      <c r="I199" s="43">
        <v>8.7550201639121042E-2</v>
      </c>
      <c r="J199" s="43">
        <v>0.11936018989055505</v>
      </c>
      <c r="K199" s="43">
        <v>9.814328448611101E-2</v>
      </c>
      <c r="L199" s="43">
        <v>8.0173431975763446E-2</v>
      </c>
      <c r="M199" s="43">
        <v>8.5353372285059056E-2</v>
      </c>
      <c r="N199" s="43">
        <v>9.5662348631472147E-2</v>
      </c>
      <c r="O199" s="43">
        <v>9.4338636459929334E-2</v>
      </c>
    </row>
    <row r="200" spans="1:15" x14ac:dyDescent="0.25">
      <c r="A200" s="42" t="s">
        <v>85</v>
      </c>
      <c r="B200" s="42" t="s">
        <v>97</v>
      </c>
      <c r="C200" s="42" t="s">
        <v>15</v>
      </c>
      <c r="D200" s="42" t="s">
        <v>189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1.3229079582323428E-5</v>
      </c>
      <c r="N200" s="43">
        <v>2.4856370018939424E-4</v>
      </c>
      <c r="O200" s="43">
        <v>6.0800345266510383E-4</v>
      </c>
    </row>
    <row r="201" spans="1:15" x14ac:dyDescent="0.25">
      <c r="A201" s="42" t="s">
        <v>85</v>
      </c>
      <c r="B201" s="42" t="s">
        <v>97</v>
      </c>
      <c r="C201" s="42" t="s">
        <v>15</v>
      </c>
      <c r="D201" s="42" t="s">
        <v>5</v>
      </c>
      <c r="E201" s="43">
        <v>1.9329180479966922E-2</v>
      </c>
      <c r="F201" s="43">
        <v>2.5810686479154313E-2</v>
      </c>
      <c r="G201" s="43">
        <v>1.880231994004217E-2</v>
      </c>
      <c r="H201" s="43">
        <v>1.1631724666167522E-2</v>
      </c>
      <c r="I201" s="43">
        <v>5.9541501691541794E-3</v>
      </c>
      <c r="J201" s="43">
        <v>2.4606247575000711E-3</v>
      </c>
      <c r="K201" s="43">
        <v>2.7276417379083051E-4</v>
      </c>
      <c r="L201" s="43">
        <v>3.5937746165858178E-4</v>
      </c>
      <c r="M201" s="43">
        <v>3.1468915792906701E-4</v>
      </c>
      <c r="N201" s="43">
        <v>2.9046835249622486E-4</v>
      </c>
      <c r="O201" s="43">
        <v>1.6507029525905621E-4</v>
      </c>
    </row>
    <row r="202" spans="1:15" x14ac:dyDescent="0.25">
      <c r="A202" s="42" t="s">
        <v>85</v>
      </c>
      <c r="B202" s="42" t="s">
        <v>97</v>
      </c>
      <c r="C202" s="42" t="s">
        <v>15</v>
      </c>
      <c r="D202" s="42" t="s">
        <v>190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>
        <v>5.9854693529136393E-4</v>
      </c>
      <c r="M202" s="43">
        <v>3.9618642323138572E-3</v>
      </c>
      <c r="N202" s="43">
        <v>8.1840518061740229E-3</v>
      </c>
      <c r="O202" s="43">
        <v>1.0425297341747741E-2</v>
      </c>
    </row>
    <row r="203" spans="1:15" x14ac:dyDescent="0.25">
      <c r="A203" s="42" t="s">
        <v>85</v>
      </c>
      <c r="B203" s="42" t="s">
        <v>97</v>
      </c>
      <c r="C203" s="42" t="s">
        <v>15</v>
      </c>
      <c r="D203" s="42" t="s">
        <v>6</v>
      </c>
      <c r="E203" s="43">
        <v>0.38100441962581405</v>
      </c>
      <c r="F203" s="43">
        <v>0.34587664128802703</v>
      </c>
      <c r="G203" s="43">
        <v>0.29917048922489931</v>
      </c>
      <c r="H203" s="43">
        <v>0.2345336494078531</v>
      </c>
      <c r="I203" s="43">
        <v>0.19619955713733797</v>
      </c>
      <c r="J203" s="43">
        <v>0.17188069455916349</v>
      </c>
      <c r="K203" s="43">
        <v>0.15322524855430059</v>
      </c>
      <c r="L203" s="43">
        <v>0.13797417989802047</v>
      </c>
      <c r="M203" s="43">
        <v>0.10125971930902376</v>
      </c>
      <c r="N203" s="43">
        <v>6.2873874073082051E-2</v>
      </c>
      <c r="O203" s="43">
        <v>3.3337853682674695E-2</v>
      </c>
    </row>
    <row r="204" spans="1:15" x14ac:dyDescent="0.25">
      <c r="A204" s="42" t="s">
        <v>85</v>
      </c>
      <c r="B204" s="42" t="s">
        <v>97</v>
      </c>
      <c r="C204" s="42" t="s">
        <v>15</v>
      </c>
      <c r="D204" s="42" t="s">
        <v>191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9.5498543169474811E-5</v>
      </c>
      <c r="N204" s="43">
        <v>4.5188179497575678E-4</v>
      </c>
      <c r="O204" s="43">
        <v>3.7108747146520664E-4</v>
      </c>
    </row>
    <row r="205" spans="1:15" x14ac:dyDescent="0.25">
      <c r="A205" s="42" t="s">
        <v>85</v>
      </c>
      <c r="B205" s="42" t="s">
        <v>97</v>
      </c>
      <c r="C205" s="42" t="s">
        <v>15</v>
      </c>
      <c r="D205" s="42" t="s">
        <v>7</v>
      </c>
      <c r="E205" s="43">
        <v>0.19029119425037669</v>
      </c>
      <c r="F205" s="43">
        <v>0.2265654791095276</v>
      </c>
      <c r="G205" s="43">
        <v>0.22031054960659532</v>
      </c>
      <c r="H205" s="43">
        <v>0.28050701597713251</v>
      </c>
      <c r="I205" s="43">
        <v>0.34390612690120909</v>
      </c>
      <c r="J205" s="43">
        <v>0.32971274583281079</v>
      </c>
      <c r="K205" s="43">
        <v>0.28951035328424102</v>
      </c>
      <c r="L205" s="43">
        <v>0.25098896949052896</v>
      </c>
      <c r="M205" s="43">
        <v>0.21723035608473795</v>
      </c>
      <c r="N205" s="43">
        <v>0.19619506507517354</v>
      </c>
      <c r="O205" s="43">
        <v>0.18489834277932052</v>
      </c>
    </row>
    <row r="206" spans="1:15" x14ac:dyDescent="0.25">
      <c r="A206" s="42" t="s">
        <v>85</v>
      </c>
      <c r="B206" s="42" t="s">
        <v>97</v>
      </c>
      <c r="C206" s="42" t="s">
        <v>15</v>
      </c>
      <c r="D206" s="42" t="s">
        <v>8</v>
      </c>
      <c r="E206" s="43">
        <v>0.12991762655031402</v>
      </c>
      <c r="F206" s="43">
        <v>0.13402123276238051</v>
      </c>
      <c r="G206" s="43">
        <v>0.13512265170867796</v>
      </c>
      <c r="H206" s="43">
        <v>0.13380442420531788</v>
      </c>
      <c r="I206" s="43">
        <v>0.13129808987321234</v>
      </c>
      <c r="J206" s="43">
        <v>0.1198807082269331</v>
      </c>
      <c r="K206" s="43">
        <v>0.11109432873188436</v>
      </c>
      <c r="L206" s="43">
        <v>0.10680571461891933</v>
      </c>
      <c r="M206" s="43">
        <v>0.10693897734945794</v>
      </c>
      <c r="N206" s="43">
        <v>0.11230567016713927</v>
      </c>
      <c r="O206" s="43">
        <v>0.11606035382358011</v>
      </c>
    </row>
    <row r="207" spans="1:15" x14ac:dyDescent="0.25">
      <c r="A207" s="42" t="s">
        <v>85</v>
      </c>
      <c r="B207" s="42" t="s">
        <v>97</v>
      </c>
      <c r="C207" s="42" t="s">
        <v>15</v>
      </c>
      <c r="D207" s="42" t="s">
        <v>9</v>
      </c>
      <c r="E207" s="43">
        <v>0.22244830312306019</v>
      </c>
      <c r="F207" s="43">
        <v>0.21303897935856572</v>
      </c>
      <c r="G207" s="43">
        <v>0.20464266815109453</v>
      </c>
      <c r="H207" s="43">
        <v>0.19176494624242774</v>
      </c>
      <c r="I207" s="43">
        <v>0.11652471020880449</v>
      </c>
      <c r="J207" s="43">
        <v>2.7953461185857384E-2</v>
      </c>
      <c r="K207" s="43">
        <v>8.7530470311617658E-3</v>
      </c>
      <c r="L207" s="43">
        <v>3.7831339606056117E-3</v>
      </c>
      <c r="M207" s="43">
        <v>4.1399837821642732E-5</v>
      </c>
      <c r="N207" s="43">
        <v>1.0315977806148863E-4</v>
      </c>
      <c r="O207" s="43">
        <v>1.6830851813105086E-4</v>
      </c>
    </row>
    <row r="208" spans="1:15" x14ac:dyDescent="0.25">
      <c r="A208" s="42" t="s">
        <v>85</v>
      </c>
      <c r="B208" s="42" t="s">
        <v>97</v>
      </c>
      <c r="C208" s="42" t="s">
        <v>15</v>
      </c>
      <c r="D208" s="42" t="s">
        <v>10</v>
      </c>
      <c r="E208" s="43">
        <v>4.7236391380532372E-2</v>
      </c>
      <c r="F208" s="43">
        <v>2.5189995116444791E-2</v>
      </c>
      <c r="G208" s="43">
        <v>1.8331065911374407E-2</v>
      </c>
      <c r="H208" s="43">
        <v>1.2233126821981624E-2</v>
      </c>
      <c r="I208" s="43">
        <v>5.3919040747048468E-3</v>
      </c>
      <c r="J208" s="43">
        <v>1.2496919859358018E-3</v>
      </c>
      <c r="K208" s="43">
        <v>5.3829383581657374E-4</v>
      </c>
      <c r="L208" s="43">
        <v>4.7668897436433738E-4</v>
      </c>
      <c r="M208" s="43">
        <v>3.3566552107297082E-4</v>
      </c>
      <c r="N208" s="43">
        <v>2.2002939566635922E-4</v>
      </c>
      <c r="O208" s="43">
        <v>1.1611116889115791E-4</v>
      </c>
    </row>
    <row r="209" spans="1:15" x14ac:dyDescent="0.25">
      <c r="A209" s="42" t="s">
        <v>85</v>
      </c>
      <c r="B209" s="42" t="s">
        <v>97</v>
      </c>
      <c r="C209" s="42" t="s">
        <v>15</v>
      </c>
      <c r="D209" s="42" t="s">
        <v>11</v>
      </c>
      <c r="E209" s="43">
        <v>4.1783401378195606E-4</v>
      </c>
      <c r="F209" s="43">
        <v>3.1043337243771055E-3</v>
      </c>
      <c r="G209" s="43">
        <v>2.8541071318419237E-2</v>
      </c>
      <c r="H209" s="43">
        <v>3.9056125828577697E-2</v>
      </c>
      <c r="I209" s="43">
        <v>6.0353529169829716E-2</v>
      </c>
      <c r="J209" s="43">
        <v>0.11760104818945552</v>
      </c>
      <c r="K209" s="43">
        <v>0.18092520668790146</v>
      </c>
      <c r="L209" s="43">
        <v>0.24461578112023927</v>
      </c>
      <c r="M209" s="43">
        <v>0.29068163009933501</v>
      </c>
      <c r="N209" s="43">
        <v>0.32837527295896907</v>
      </c>
      <c r="O209" s="43">
        <v>0.38168369982068456</v>
      </c>
    </row>
    <row r="210" spans="1:15" x14ac:dyDescent="0.25">
      <c r="A210" s="42" t="s">
        <v>85</v>
      </c>
      <c r="B210" s="42" t="s">
        <v>97</v>
      </c>
      <c r="C210" s="42" t="s">
        <v>15</v>
      </c>
      <c r="D210" s="42" t="s">
        <v>12</v>
      </c>
      <c r="E210" s="43">
        <v>9.3550505761540483E-3</v>
      </c>
      <c r="F210" s="43">
        <v>2.6392652161523034E-2</v>
      </c>
      <c r="G210" s="43">
        <v>7.5079184138897068E-2</v>
      </c>
      <c r="H210" s="43">
        <v>9.646898685054206E-2</v>
      </c>
      <c r="I210" s="43">
        <v>0.14037193246574731</v>
      </c>
      <c r="J210" s="43">
        <v>0.22926102526234393</v>
      </c>
      <c r="K210" s="43">
        <v>0.25568075770090337</v>
      </c>
      <c r="L210" s="43">
        <v>0.25439760754037216</v>
      </c>
      <c r="M210" s="43">
        <v>0.27912697078555609</v>
      </c>
      <c r="N210" s="43">
        <v>0.2907519628980727</v>
      </c>
      <c r="O210" s="43">
        <v>0.27216587164558087</v>
      </c>
    </row>
    <row r="211" spans="1:15" x14ac:dyDescent="0.25">
      <c r="A211" s="42" t="s">
        <v>85</v>
      </c>
      <c r="B211" s="42" t="s">
        <v>97</v>
      </c>
      <c r="C211" s="42" t="s">
        <v>16</v>
      </c>
      <c r="D211" s="42" t="s">
        <v>189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0</v>
      </c>
      <c r="M211" s="43">
        <v>1.9681346661196941E-5</v>
      </c>
      <c r="N211" s="43">
        <v>3.1320239769394109E-5</v>
      </c>
      <c r="O211" s="43">
        <v>8.6903622179908185E-5</v>
      </c>
    </row>
    <row r="212" spans="1:15" x14ac:dyDescent="0.25">
      <c r="A212" s="42" t="s">
        <v>85</v>
      </c>
      <c r="B212" s="42" t="s">
        <v>97</v>
      </c>
      <c r="C212" s="42" t="s">
        <v>16</v>
      </c>
      <c r="D212" s="42" t="s">
        <v>5</v>
      </c>
      <c r="E212" s="43">
        <v>1.5646501187357152E-3</v>
      </c>
      <c r="F212" s="43">
        <v>2.0978932552039339E-3</v>
      </c>
      <c r="G212" s="43">
        <v>3.7491375016950514E-3</v>
      </c>
      <c r="H212" s="43">
        <v>6.5982508870318654E-3</v>
      </c>
      <c r="I212" s="43">
        <v>5.0014205257550076E-3</v>
      </c>
      <c r="J212" s="43">
        <v>5.1148672021782129E-3</v>
      </c>
      <c r="K212" s="43">
        <v>4.9699225508510435E-3</v>
      </c>
      <c r="L212" s="43">
        <v>7.3332513689852901E-3</v>
      </c>
      <c r="M212" s="43">
        <v>8.8959275328861186E-3</v>
      </c>
      <c r="N212" s="43">
        <v>7.3767277485464354E-3</v>
      </c>
      <c r="O212" s="43">
        <v>5.3174151242249721E-3</v>
      </c>
    </row>
    <row r="213" spans="1:15" x14ac:dyDescent="0.25">
      <c r="A213" s="42" t="s">
        <v>85</v>
      </c>
      <c r="B213" s="42" t="s">
        <v>97</v>
      </c>
      <c r="C213" s="42" t="s">
        <v>16</v>
      </c>
      <c r="D213" s="42" t="s">
        <v>190</v>
      </c>
      <c r="E213" s="43">
        <v>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4.1096770946551654E-4</v>
      </c>
      <c r="M213" s="43">
        <v>1.3447553251256517E-2</v>
      </c>
      <c r="N213" s="43">
        <v>1.3273275689539982E-2</v>
      </c>
      <c r="O213" s="43">
        <v>2.920666207381771E-2</v>
      </c>
    </row>
    <row r="214" spans="1:15" x14ac:dyDescent="0.25">
      <c r="A214" s="42" t="s">
        <v>85</v>
      </c>
      <c r="B214" s="42" t="s">
        <v>97</v>
      </c>
      <c r="C214" s="42" t="s">
        <v>16</v>
      </c>
      <c r="D214" s="42" t="s">
        <v>6</v>
      </c>
      <c r="E214" s="43">
        <v>0.17055376216608076</v>
      </c>
      <c r="F214" s="43">
        <v>0.18862167343492792</v>
      </c>
      <c r="G214" s="43">
        <v>0.20501296932232721</v>
      </c>
      <c r="H214" s="43">
        <v>0.20530038396644851</v>
      </c>
      <c r="I214" s="43">
        <v>0.22752037719022822</v>
      </c>
      <c r="J214" s="43">
        <v>0.22836556651486081</v>
      </c>
      <c r="K214" s="43">
        <v>0.2322715267186358</v>
      </c>
      <c r="L214" s="43">
        <v>0.21181549888200654</v>
      </c>
      <c r="M214" s="43">
        <v>0.16050466599533511</v>
      </c>
      <c r="N214" s="43">
        <v>0.13460678500227621</v>
      </c>
      <c r="O214" s="43">
        <v>4.6250297470280664E-2</v>
      </c>
    </row>
    <row r="215" spans="1:15" x14ac:dyDescent="0.25">
      <c r="A215" s="42" t="s">
        <v>85</v>
      </c>
      <c r="B215" s="42" t="s">
        <v>97</v>
      </c>
      <c r="C215" s="42" t="s">
        <v>16</v>
      </c>
      <c r="D215" s="42" t="s">
        <v>191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0</v>
      </c>
      <c r="M215" s="43">
        <v>7.8825392777337546E-6</v>
      </c>
      <c r="N215" s="43">
        <v>8.3453362440936176E-6</v>
      </c>
      <c r="O215" s="43">
        <v>9.0010614585868234E-6</v>
      </c>
    </row>
    <row r="216" spans="1:15" x14ac:dyDescent="0.25">
      <c r="A216" s="42" t="s">
        <v>85</v>
      </c>
      <c r="B216" s="42" t="s">
        <v>97</v>
      </c>
      <c r="C216" s="42" t="s">
        <v>16</v>
      </c>
      <c r="D216" s="42" t="s">
        <v>7</v>
      </c>
      <c r="E216" s="43">
        <v>0.40820403104016006</v>
      </c>
      <c r="F216" s="43">
        <v>0.43192783293469855</v>
      </c>
      <c r="G216" s="43">
        <v>0.43857110645428571</v>
      </c>
      <c r="H216" s="43">
        <v>0.47620423086651842</v>
      </c>
      <c r="I216" s="43">
        <v>0.48903125829445332</v>
      </c>
      <c r="J216" s="43">
        <v>0.50108794520139255</v>
      </c>
      <c r="K216" s="43">
        <v>0.37379139299845293</v>
      </c>
      <c r="L216" s="43">
        <v>0.24871751198769659</v>
      </c>
      <c r="M216" s="43">
        <v>0.25359159604941323</v>
      </c>
      <c r="N216" s="43">
        <v>0.28909760121240208</v>
      </c>
      <c r="O216" s="43">
        <v>8.0586825568673776E-2</v>
      </c>
    </row>
    <row r="217" spans="1:15" x14ac:dyDescent="0.25">
      <c r="A217" s="42" t="s">
        <v>85</v>
      </c>
      <c r="B217" s="42" t="s">
        <v>97</v>
      </c>
      <c r="C217" s="42" t="s">
        <v>16</v>
      </c>
      <c r="D217" s="42" t="s">
        <v>8</v>
      </c>
      <c r="E217" s="43">
        <v>0.19695138696129272</v>
      </c>
      <c r="F217" s="43">
        <v>0.17494997417469135</v>
      </c>
      <c r="G217" s="43">
        <v>0.16899687321831403</v>
      </c>
      <c r="H217" s="43">
        <v>0.15274437207998176</v>
      </c>
      <c r="I217" s="43">
        <v>0.15728765228867359</v>
      </c>
      <c r="J217" s="43">
        <v>0.17552950574673651</v>
      </c>
      <c r="K217" s="43">
        <v>0.19099226807831052</v>
      </c>
      <c r="L217" s="43">
        <v>0.22096538632603774</v>
      </c>
      <c r="M217" s="43">
        <v>0.26536171031154243</v>
      </c>
      <c r="N217" s="43">
        <v>0.32323098568415859</v>
      </c>
      <c r="O217" s="43">
        <v>0.3650793167591464</v>
      </c>
    </row>
    <row r="218" spans="1:15" x14ac:dyDescent="0.25">
      <c r="A218" s="42" t="s">
        <v>85</v>
      </c>
      <c r="B218" s="42" t="s">
        <v>97</v>
      </c>
      <c r="C218" s="42" t="s">
        <v>16</v>
      </c>
      <c r="D218" s="42" t="s">
        <v>9</v>
      </c>
      <c r="E218" s="43">
        <v>0.19549561465602167</v>
      </c>
      <c r="F218" s="43">
        <v>0.18958146401113851</v>
      </c>
      <c r="G218" s="43">
        <v>0.16053530799912247</v>
      </c>
      <c r="H218" s="43">
        <v>0.14049780478951443</v>
      </c>
      <c r="I218" s="43">
        <v>9.4100630009646427E-2</v>
      </c>
      <c r="J218" s="43">
        <v>3.6607163045125818E-2</v>
      </c>
      <c r="K218" s="43">
        <v>2.5123017305869771E-2</v>
      </c>
      <c r="L218" s="43">
        <v>1.1944288114010194E-2</v>
      </c>
      <c r="M218" s="43">
        <v>9.9713487191413811E-4</v>
      </c>
      <c r="N218" s="43">
        <v>1.477009651634893E-3</v>
      </c>
      <c r="O218" s="43">
        <v>2.0164240730653499E-3</v>
      </c>
    </row>
    <row r="219" spans="1:15" x14ac:dyDescent="0.25">
      <c r="A219" s="42" t="s">
        <v>85</v>
      </c>
      <c r="B219" s="42" t="s">
        <v>97</v>
      </c>
      <c r="C219" s="42" t="s">
        <v>16</v>
      </c>
      <c r="D219" s="42" t="s">
        <v>10</v>
      </c>
      <c r="E219" s="43">
        <v>2.7193227840124751E-2</v>
      </c>
      <c r="F219" s="43">
        <v>1.2774862285492648E-2</v>
      </c>
      <c r="G219" s="43">
        <v>1.9615586780607288E-2</v>
      </c>
      <c r="H219" s="43">
        <v>2.8457250397181757E-3</v>
      </c>
      <c r="I219" s="43">
        <v>2.1223129503123353E-4</v>
      </c>
      <c r="J219" s="43">
        <v>1.6693657075282845E-4</v>
      </c>
      <c r="K219" s="43">
        <v>9.8777066520412435E-5</v>
      </c>
      <c r="L219" s="43">
        <v>2.1205556335879053E-4</v>
      </c>
      <c r="M219" s="43">
        <v>5.3460203443827323E-5</v>
      </c>
      <c r="N219" s="43">
        <v>4.4945461757571874E-5</v>
      </c>
      <c r="O219" s="43">
        <v>1.5717261593500092E-5</v>
      </c>
    </row>
    <row r="220" spans="1:15" x14ac:dyDescent="0.25">
      <c r="A220" s="42" t="s">
        <v>85</v>
      </c>
      <c r="B220" s="42" t="s">
        <v>97</v>
      </c>
      <c r="C220" s="42" t="s">
        <v>16</v>
      </c>
      <c r="D220" s="42" t="s">
        <v>11</v>
      </c>
      <c r="E220" s="43">
        <v>0</v>
      </c>
      <c r="F220" s="43">
        <v>7.2343599761276974E-7</v>
      </c>
      <c r="G220" s="43">
        <v>1.5939032748988995E-3</v>
      </c>
      <c r="H220" s="43">
        <v>5.2807562372041697E-3</v>
      </c>
      <c r="I220" s="43">
        <v>8.3158327439169198E-3</v>
      </c>
      <c r="J220" s="43">
        <v>1.7544487251285462E-2</v>
      </c>
      <c r="K220" s="43">
        <v>6.5636567248860814E-2</v>
      </c>
      <c r="L220" s="43">
        <v>0.13260390786890247</v>
      </c>
      <c r="M220" s="43">
        <v>0.13738435538812413</v>
      </c>
      <c r="N220" s="43">
        <v>0.11094678881389433</v>
      </c>
      <c r="O220" s="43">
        <v>0.18698084506487456</v>
      </c>
    </row>
    <row r="221" spans="1:15" x14ac:dyDescent="0.25">
      <c r="A221" s="42" t="s">
        <v>85</v>
      </c>
      <c r="B221" s="42" t="s">
        <v>97</v>
      </c>
      <c r="C221" s="42" t="s">
        <v>16</v>
      </c>
      <c r="D221" s="42" t="s">
        <v>12</v>
      </c>
      <c r="E221" s="43">
        <v>3.7327217584300407E-5</v>
      </c>
      <c r="F221" s="43">
        <v>4.5576467849604502E-5</v>
      </c>
      <c r="G221" s="43">
        <v>1.9251154487493782E-3</v>
      </c>
      <c r="H221" s="43">
        <v>1.0528476133582576E-2</v>
      </c>
      <c r="I221" s="43">
        <v>1.8530597652295241E-2</v>
      </c>
      <c r="J221" s="43">
        <v>3.5583528467667797E-2</v>
      </c>
      <c r="K221" s="43">
        <v>0.10711652803249866</v>
      </c>
      <c r="L221" s="43">
        <v>0.16599713217953696</v>
      </c>
      <c r="M221" s="43">
        <v>0.15973603251014554</v>
      </c>
      <c r="N221" s="43">
        <v>0.11990621515977641</v>
      </c>
      <c r="O221" s="43">
        <v>0.28445059192068456</v>
      </c>
    </row>
    <row r="222" spans="1:15" x14ac:dyDescent="0.25">
      <c r="A222" s="42" t="s">
        <v>85</v>
      </c>
      <c r="B222" s="42" t="s">
        <v>96</v>
      </c>
      <c r="C222" s="42" t="s">
        <v>4</v>
      </c>
      <c r="D222" s="42" t="s">
        <v>189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0</v>
      </c>
      <c r="O222" s="43">
        <v>0</v>
      </c>
    </row>
    <row r="223" spans="1:15" x14ac:dyDescent="0.25">
      <c r="A223" s="42" t="s">
        <v>85</v>
      </c>
      <c r="B223" s="42" t="s">
        <v>96</v>
      </c>
      <c r="C223" s="42" t="s">
        <v>4</v>
      </c>
      <c r="D223" s="42" t="s">
        <v>5</v>
      </c>
      <c r="E223" s="43">
        <v>3.5982366401255891E-3</v>
      </c>
      <c r="F223" s="43">
        <v>8.6825527816997219E-3</v>
      </c>
      <c r="G223" s="43">
        <v>3.9402231440058971E-3</v>
      </c>
      <c r="H223" s="43">
        <v>4.4443662843939493E-3</v>
      </c>
      <c r="I223" s="43">
        <v>9.7247535690681811E-4</v>
      </c>
      <c r="J223" s="43">
        <v>5.0879884740513833E-4</v>
      </c>
      <c r="K223" s="43">
        <v>5.314211413680244E-4</v>
      </c>
      <c r="L223" s="43">
        <v>3.066191787235975E-4</v>
      </c>
      <c r="M223" s="43">
        <v>6.4896678756858089E-5</v>
      </c>
      <c r="N223" s="43">
        <v>5.2798732775998542E-5</v>
      </c>
      <c r="O223" s="43">
        <v>5.1992289364043102E-5</v>
      </c>
    </row>
    <row r="224" spans="1:15" x14ac:dyDescent="0.25">
      <c r="A224" s="42" t="s">
        <v>85</v>
      </c>
      <c r="B224" s="42" t="s">
        <v>96</v>
      </c>
      <c r="C224" s="42" t="s">
        <v>4</v>
      </c>
      <c r="D224" s="42" t="s">
        <v>190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0</v>
      </c>
      <c r="N224" s="43">
        <v>0</v>
      </c>
      <c r="O224" s="43">
        <v>0</v>
      </c>
    </row>
    <row r="225" spans="1:15" x14ac:dyDescent="0.25">
      <c r="A225" s="42" t="s">
        <v>85</v>
      </c>
      <c r="B225" s="42" t="s">
        <v>96</v>
      </c>
      <c r="C225" s="42" t="s">
        <v>4</v>
      </c>
      <c r="D225" s="42" t="s">
        <v>6</v>
      </c>
      <c r="E225" s="43">
        <v>0.63727352416598138</v>
      </c>
      <c r="F225" s="43">
        <v>0.65800480982784115</v>
      </c>
      <c r="G225" s="43">
        <v>0.54916649925903194</v>
      </c>
      <c r="H225" s="43">
        <v>0.50636967495487406</v>
      </c>
      <c r="I225" s="43">
        <v>0.51265069529931051</v>
      </c>
      <c r="J225" s="43">
        <v>0.46379571946740172</v>
      </c>
      <c r="K225" s="43">
        <v>0.44242535613943207</v>
      </c>
      <c r="L225" s="43">
        <v>0.41928882267843215</v>
      </c>
      <c r="M225" s="43">
        <v>0.34808851412428404</v>
      </c>
      <c r="N225" s="43">
        <v>0.30951740197867905</v>
      </c>
      <c r="O225" s="43">
        <v>0.29728237000404611</v>
      </c>
    </row>
    <row r="226" spans="1:15" x14ac:dyDescent="0.25">
      <c r="A226" s="42" t="s">
        <v>85</v>
      </c>
      <c r="B226" s="42" t="s">
        <v>96</v>
      </c>
      <c r="C226" s="42" t="s">
        <v>4</v>
      </c>
      <c r="D226" s="42" t="s">
        <v>191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0</v>
      </c>
      <c r="N226" s="43">
        <v>0</v>
      </c>
      <c r="O226" s="43">
        <v>0</v>
      </c>
    </row>
    <row r="227" spans="1:15" x14ac:dyDescent="0.25">
      <c r="A227" s="42" t="s">
        <v>85</v>
      </c>
      <c r="B227" s="42" t="s">
        <v>96</v>
      </c>
      <c r="C227" s="42" t="s">
        <v>4</v>
      </c>
      <c r="D227" s="42" t="s">
        <v>7</v>
      </c>
      <c r="E227" s="43">
        <v>0.11091464409690614</v>
      </c>
      <c r="F227" s="43">
        <v>0.11028249314617827</v>
      </c>
      <c r="G227" s="43">
        <v>0.20154995271299397</v>
      </c>
      <c r="H227" s="43">
        <v>0.25408096639308392</v>
      </c>
      <c r="I227" s="43">
        <v>0.2174729107317446</v>
      </c>
      <c r="J227" s="43">
        <v>0.18956109054559872</v>
      </c>
      <c r="K227" s="43">
        <v>0.17485488982828309</v>
      </c>
      <c r="L227" s="43">
        <v>0.12513042120056139</v>
      </c>
      <c r="M227" s="43">
        <v>9.4627275172993505E-2</v>
      </c>
      <c r="N227" s="43">
        <v>0.10575264371658229</v>
      </c>
      <c r="O227" s="43">
        <v>0.16332781894318629</v>
      </c>
    </row>
    <row r="228" spans="1:15" x14ac:dyDescent="0.25">
      <c r="A228" s="42" t="s">
        <v>85</v>
      </c>
      <c r="B228" s="42" t="s">
        <v>96</v>
      </c>
      <c r="C228" s="42" t="s">
        <v>4</v>
      </c>
      <c r="D228" s="42" t="s">
        <v>8</v>
      </c>
      <c r="E228" s="43">
        <v>0.13758855453324983</v>
      </c>
      <c r="F228" s="43">
        <v>0.14433185060202713</v>
      </c>
      <c r="G228" s="43">
        <v>0.1519953453423844</v>
      </c>
      <c r="H228" s="43">
        <v>0.12135994715192966</v>
      </c>
      <c r="I228" s="43">
        <v>0.10163768356981126</v>
      </c>
      <c r="J228" s="43">
        <v>8.6540059653268581E-2</v>
      </c>
      <c r="K228" s="43">
        <v>7.9383734290575367E-2</v>
      </c>
      <c r="L228" s="43">
        <v>7.562663645674253E-2</v>
      </c>
      <c r="M228" s="43">
        <v>7.4471546642885231E-2</v>
      </c>
      <c r="N228" s="43">
        <v>7.7616741838468936E-2</v>
      </c>
      <c r="O228" s="43">
        <v>8.4829738328264265E-2</v>
      </c>
    </row>
    <row r="229" spans="1:15" x14ac:dyDescent="0.25">
      <c r="A229" s="42" t="s">
        <v>85</v>
      </c>
      <c r="B229" s="42" t="s">
        <v>96</v>
      </c>
      <c r="C229" s="42" t="s">
        <v>4</v>
      </c>
      <c r="D229" s="42" t="s">
        <v>9</v>
      </c>
      <c r="E229" s="43">
        <v>5.7432964715041855E-2</v>
      </c>
      <c r="F229" s="43">
        <v>4.3251422961902895E-2</v>
      </c>
      <c r="G229" s="43">
        <v>3.8595193654133879E-2</v>
      </c>
      <c r="H229" s="43">
        <v>2.6204820673415605E-2</v>
      </c>
      <c r="I229" s="43">
        <v>1.9131618662911187E-2</v>
      </c>
      <c r="J229" s="43">
        <v>1.3842937403400528E-2</v>
      </c>
      <c r="K229" s="43">
        <v>1.0063459460485874E-2</v>
      </c>
      <c r="L229" s="43">
        <v>4.4290183624469195E-3</v>
      </c>
      <c r="M229" s="43">
        <v>1.3532384465133264E-3</v>
      </c>
      <c r="N229" s="43">
        <v>1.2301042665985263E-3</v>
      </c>
      <c r="O229" s="43">
        <v>8.9217248669520323E-4</v>
      </c>
    </row>
    <row r="230" spans="1:15" x14ac:dyDescent="0.25">
      <c r="A230" s="42" t="s">
        <v>85</v>
      </c>
      <c r="B230" s="42" t="s">
        <v>96</v>
      </c>
      <c r="C230" s="42" t="s">
        <v>4</v>
      </c>
      <c r="D230" s="42" t="s">
        <v>10</v>
      </c>
      <c r="E230" s="43">
        <v>5.1243114977041503E-2</v>
      </c>
      <c r="F230" s="43">
        <v>2.5413648186691683E-2</v>
      </c>
      <c r="G230" s="43">
        <v>1.2953438760910974E-2</v>
      </c>
      <c r="H230" s="43">
        <v>6.5248813918624615E-3</v>
      </c>
      <c r="I230" s="43">
        <v>2.3802235308746671E-4</v>
      </c>
      <c r="J230" s="43">
        <v>4.3464874494365752E-5</v>
      </c>
      <c r="K230" s="43">
        <v>2.0806135094277562E-5</v>
      </c>
      <c r="L230" s="43">
        <v>1.8874854264034304E-5</v>
      </c>
      <c r="M230" s="43">
        <v>1.4937683740226566E-5</v>
      </c>
      <c r="N230" s="43">
        <v>1.1231291742197383E-5</v>
      </c>
      <c r="O230" s="43">
        <v>4.1201113568504938E-6</v>
      </c>
    </row>
    <row r="231" spans="1:15" x14ac:dyDescent="0.25">
      <c r="A231" s="42" t="s">
        <v>85</v>
      </c>
      <c r="B231" s="42" t="s">
        <v>96</v>
      </c>
      <c r="C231" s="42" t="s">
        <v>4</v>
      </c>
      <c r="D231" s="42" t="s">
        <v>11</v>
      </c>
      <c r="E231" s="43">
        <v>6.9455647905931412E-5</v>
      </c>
      <c r="F231" s="43">
        <v>2.7279558584446392E-4</v>
      </c>
      <c r="G231" s="43">
        <v>1.0181119614776139E-2</v>
      </c>
      <c r="H231" s="43">
        <v>3.3744171320415337E-2</v>
      </c>
      <c r="I231" s="43">
        <v>8.5644922824823319E-2</v>
      </c>
      <c r="J231" s="43">
        <v>0.17117633724871392</v>
      </c>
      <c r="K231" s="43">
        <v>0.22378816746490518</v>
      </c>
      <c r="L231" s="43">
        <v>0.30766290659583084</v>
      </c>
      <c r="M231" s="43">
        <v>0.41159263556592363</v>
      </c>
      <c r="N231" s="43">
        <v>0.43807552809509925</v>
      </c>
      <c r="O231" s="43">
        <v>0.38690754099781688</v>
      </c>
    </row>
    <row r="232" spans="1:15" x14ac:dyDescent="0.25">
      <c r="A232" s="42" t="s">
        <v>85</v>
      </c>
      <c r="B232" s="42" t="s">
        <v>96</v>
      </c>
      <c r="C232" s="42" t="s">
        <v>4</v>
      </c>
      <c r="D232" s="42" t="s">
        <v>12</v>
      </c>
      <c r="E232" s="43">
        <v>1.8795052237474499E-3</v>
      </c>
      <c r="F232" s="43">
        <v>9.7604269078147531E-3</v>
      </c>
      <c r="G232" s="43">
        <v>3.1618227511762687E-2</v>
      </c>
      <c r="H232" s="43">
        <v>4.7271171830024925E-2</v>
      </c>
      <c r="I232" s="43">
        <v>6.2251671201404922E-2</v>
      </c>
      <c r="J232" s="43">
        <v>7.4531591959717258E-2</v>
      </c>
      <c r="K232" s="43">
        <v>6.8932165539856191E-2</v>
      </c>
      <c r="L232" s="43">
        <v>6.7536700672998454E-2</v>
      </c>
      <c r="M232" s="43">
        <v>6.9786955684903063E-2</v>
      </c>
      <c r="N232" s="43">
        <v>6.7743550080053838E-2</v>
      </c>
      <c r="O232" s="43">
        <v>6.6704246839270481E-2</v>
      </c>
    </row>
    <row r="233" spans="1:15" x14ac:dyDescent="0.25">
      <c r="A233" s="42" t="s">
        <v>85</v>
      </c>
      <c r="B233" s="42" t="s">
        <v>96</v>
      </c>
      <c r="C233" s="42" t="s">
        <v>13</v>
      </c>
      <c r="D233" s="42" t="s">
        <v>189</v>
      </c>
      <c r="E233" s="43">
        <v>0</v>
      </c>
      <c r="F233" s="43">
        <v>0</v>
      </c>
      <c r="G233" s="43">
        <v>0</v>
      </c>
      <c r="H233" s="43">
        <v>0</v>
      </c>
      <c r="I233" s="43">
        <v>0</v>
      </c>
      <c r="J233" s="43">
        <v>0</v>
      </c>
      <c r="K233" s="43">
        <v>0</v>
      </c>
      <c r="L233" s="43">
        <v>0</v>
      </c>
      <c r="M233" s="43">
        <v>0</v>
      </c>
      <c r="N233" s="43">
        <v>0</v>
      </c>
      <c r="O233" s="43">
        <v>0</v>
      </c>
    </row>
    <row r="234" spans="1:15" x14ac:dyDescent="0.25">
      <c r="A234" s="42" t="s">
        <v>85</v>
      </c>
      <c r="B234" s="42" t="s">
        <v>96</v>
      </c>
      <c r="C234" s="42" t="s">
        <v>13</v>
      </c>
      <c r="D234" s="42" t="s">
        <v>5</v>
      </c>
      <c r="E234" s="43">
        <v>6.4617390491267229E-3</v>
      </c>
      <c r="F234" s="43">
        <v>8.746985446801964E-3</v>
      </c>
      <c r="G234" s="43">
        <v>2.2310234479129078E-2</v>
      </c>
      <c r="H234" s="43">
        <v>1.4769109733730561E-2</v>
      </c>
      <c r="I234" s="43">
        <v>1.6708558431137968E-3</v>
      </c>
      <c r="J234" s="43">
        <v>4.5292038111390464E-4</v>
      </c>
      <c r="K234" s="43">
        <v>1.1106487775878178E-4</v>
      </c>
      <c r="L234" s="43">
        <v>7.4327661975477603E-5</v>
      </c>
      <c r="M234" s="43">
        <v>1.3907010203823418E-5</v>
      </c>
      <c r="N234" s="43">
        <v>2.0696451299760947E-8</v>
      </c>
      <c r="O234" s="43">
        <v>9.1215227092347361E-13</v>
      </c>
    </row>
    <row r="235" spans="1:15" x14ac:dyDescent="0.25">
      <c r="A235" s="42" t="s">
        <v>85</v>
      </c>
      <c r="B235" s="42" t="s">
        <v>96</v>
      </c>
      <c r="C235" s="42" t="s">
        <v>13</v>
      </c>
      <c r="D235" s="42" t="s">
        <v>190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</row>
    <row r="236" spans="1:15" x14ac:dyDescent="0.25">
      <c r="A236" s="42" t="s">
        <v>85</v>
      </c>
      <c r="B236" s="42" t="s">
        <v>96</v>
      </c>
      <c r="C236" s="42" t="s">
        <v>13</v>
      </c>
      <c r="D236" s="42" t="s">
        <v>6</v>
      </c>
      <c r="E236" s="43">
        <v>4.7032034526845616E-2</v>
      </c>
      <c r="F236" s="43">
        <v>4.9145874026724379E-2</v>
      </c>
      <c r="G236" s="43">
        <v>0.13180607572652928</v>
      </c>
      <c r="H236" s="43">
        <v>0.1171249317298063</v>
      </c>
      <c r="I236" s="43">
        <v>0.11005668547501883</v>
      </c>
      <c r="J236" s="43">
        <v>0.11550439163600938</v>
      </c>
      <c r="K236" s="43">
        <v>0.11909158592814174</v>
      </c>
      <c r="L236" s="43">
        <v>0.11542856639209285</v>
      </c>
      <c r="M236" s="43">
        <v>9.2484278862355468E-2</v>
      </c>
      <c r="N236" s="43">
        <v>6.9790404481860538E-2</v>
      </c>
      <c r="O236" s="43">
        <v>5.6215240441886062E-2</v>
      </c>
    </row>
    <row r="237" spans="1:15" x14ac:dyDescent="0.25">
      <c r="A237" s="42" t="s">
        <v>85</v>
      </c>
      <c r="B237" s="42" t="s">
        <v>96</v>
      </c>
      <c r="C237" s="42" t="s">
        <v>13</v>
      </c>
      <c r="D237" s="42" t="s">
        <v>191</v>
      </c>
      <c r="E237" s="43">
        <v>0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0</v>
      </c>
      <c r="L237" s="43">
        <v>0</v>
      </c>
      <c r="M237" s="43">
        <v>0</v>
      </c>
      <c r="N237" s="43">
        <v>0</v>
      </c>
      <c r="O237" s="43">
        <v>0</v>
      </c>
    </row>
    <row r="238" spans="1:15" x14ac:dyDescent="0.25">
      <c r="A238" s="42" t="s">
        <v>85</v>
      </c>
      <c r="B238" s="42" t="s">
        <v>96</v>
      </c>
      <c r="C238" s="42" t="s">
        <v>13</v>
      </c>
      <c r="D238" s="42" t="s">
        <v>7</v>
      </c>
      <c r="E238" s="43">
        <v>0.19499168202404757</v>
      </c>
      <c r="F238" s="43">
        <v>0.23401427942439293</v>
      </c>
      <c r="G238" s="43">
        <v>0.24972768520671257</v>
      </c>
      <c r="H238" s="43">
        <v>0.33323847447817029</v>
      </c>
      <c r="I238" s="43">
        <v>0.32749331394735914</v>
      </c>
      <c r="J238" s="43">
        <v>0.28814018301841315</v>
      </c>
      <c r="K238" s="43">
        <v>0.26084178622141579</v>
      </c>
      <c r="L238" s="43">
        <v>0.21133217839061</v>
      </c>
      <c r="M238" s="43">
        <v>0.14063617244400306</v>
      </c>
      <c r="N238" s="43">
        <v>0.11769919610495005</v>
      </c>
      <c r="O238" s="43">
        <v>0.12497602577829096</v>
      </c>
    </row>
    <row r="239" spans="1:15" x14ac:dyDescent="0.25">
      <c r="A239" s="42" t="s">
        <v>85</v>
      </c>
      <c r="B239" s="42" t="s">
        <v>96</v>
      </c>
      <c r="C239" s="42" t="s">
        <v>13</v>
      </c>
      <c r="D239" s="42" t="s">
        <v>8</v>
      </c>
      <c r="E239" s="43">
        <v>0.56883874590936645</v>
      </c>
      <c r="F239" s="43">
        <v>0.54646583138923965</v>
      </c>
      <c r="G239" s="43">
        <v>0.5207645307440244</v>
      </c>
      <c r="H239" s="43">
        <v>0.44401332443497449</v>
      </c>
      <c r="I239" s="43">
        <v>0.37033245083622407</v>
      </c>
      <c r="J239" s="43">
        <v>0.31352058733492244</v>
      </c>
      <c r="K239" s="43">
        <v>0.28085863346382556</v>
      </c>
      <c r="L239" s="43">
        <v>0.2657177676802534</v>
      </c>
      <c r="M239" s="43">
        <v>0.24915981687598598</v>
      </c>
      <c r="N239" s="43">
        <v>0.24543543332944256</v>
      </c>
      <c r="O239" s="43">
        <v>0.28688126284911358</v>
      </c>
    </row>
    <row r="240" spans="1:15" x14ac:dyDescent="0.25">
      <c r="A240" s="42" t="s">
        <v>85</v>
      </c>
      <c r="B240" s="42" t="s">
        <v>96</v>
      </c>
      <c r="C240" s="42" t="s">
        <v>13</v>
      </c>
      <c r="D240" s="42" t="s">
        <v>9</v>
      </c>
      <c r="E240" s="43">
        <v>2.4208880288421018E-2</v>
      </c>
      <c r="F240" s="43">
        <v>2.0661409211399858E-2</v>
      </c>
      <c r="G240" s="43">
        <v>1.7019444649947816E-2</v>
      </c>
      <c r="H240" s="43">
        <v>1.1221195545484258E-2</v>
      </c>
      <c r="I240" s="43">
        <v>7.3497077818387218E-3</v>
      </c>
      <c r="J240" s="43">
        <v>3.7485201018710962E-3</v>
      </c>
      <c r="K240" s="43">
        <v>1.0785055922531706E-3</v>
      </c>
      <c r="L240" s="43">
        <v>2.5940359494332736E-4</v>
      </c>
      <c r="M240" s="43">
        <v>2.1075616034279526E-4</v>
      </c>
      <c r="N240" s="43">
        <v>1.2271341504729174E-4</v>
      </c>
      <c r="O240" s="43">
        <v>4.0717564207432534E-5</v>
      </c>
    </row>
    <row r="241" spans="1:15" x14ac:dyDescent="0.25">
      <c r="A241" s="42" t="s">
        <v>85</v>
      </c>
      <c r="B241" s="42" t="s">
        <v>96</v>
      </c>
      <c r="C241" s="42" t="s">
        <v>13</v>
      </c>
      <c r="D241" s="42" t="s">
        <v>10</v>
      </c>
      <c r="E241" s="43">
        <v>0.15781098442471958</v>
      </c>
      <c r="F241" s="43">
        <v>0.13738380002378223</v>
      </c>
      <c r="G241" s="43">
        <v>3.3593083454790985E-2</v>
      </c>
      <c r="H241" s="43">
        <v>0</v>
      </c>
      <c r="I241" s="43">
        <v>0</v>
      </c>
      <c r="J241" s="43">
        <v>4.8855800005213821E-5</v>
      </c>
      <c r="K241" s="43">
        <v>3.9587979260257746E-13</v>
      </c>
      <c r="L241" s="43">
        <v>1.1088158903749019E-12</v>
      </c>
      <c r="M241" s="43">
        <v>7.8457429501504735E-13</v>
      </c>
      <c r="N241" s="43">
        <v>2.4227057652909366E-13</v>
      </c>
      <c r="O241" s="43">
        <v>0</v>
      </c>
    </row>
    <row r="242" spans="1:15" x14ac:dyDescent="0.25">
      <c r="A242" s="42" t="s">
        <v>85</v>
      </c>
      <c r="B242" s="42" t="s">
        <v>96</v>
      </c>
      <c r="C242" s="42" t="s">
        <v>13</v>
      </c>
      <c r="D242" s="42" t="s">
        <v>11</v>
      </c>
      <c r="E242" s="43">
        <v>5.2756067893264843E-5</v>
      </c>
      <c r="F242" s="43">
        <v>7.3434813140288923E-5</v>
      </c>
      <c r="G242" s="43">
        <v>3.1353000421063702E-3</v>
      </c>
      <c r="H242" s="43">
        <v>1.7932270587513156E-2</v>
      </c>
      <c r="I242" s="43">
        <v>5.0497265983533775E-2</v>
      </c>
      <c r="J242" s="43">
        <v>9.9918180810834908E-2</v>
      </c>
      <c r="K242" s="43">
        <v>0.15575524578197072</v>
      </c>
      <c r="L242" s="43">
        <v>0.23055146816327987</v>
      </c>
      <c r="M242" s="43">
        <v>0.34877849781856751</v>
      </c>
      <c r="N242" s="43">
        <v>0.40757031164343166</v>
      </c>
      <c r="O242" s="43">
        <v>0.38900433148082814</v>
      </c>
    </row>
    <row r="243" spans="1:15" x14ac:dyDescent="0.25">
      <c r="A243" s="42" t="s">
        <v>85</v>
      </c>
      <c r="B243" s="42" t="s">
        <v>96</v>
      </c>
      <c r="C243" s="42" t="s">
        <v>13</v>
      </c>
      <c r="D243" s="42" t="s">
        <v>12</v>
      </c>
      <c r="E243" s="43">
        <v>6.031777095796614E-4</v>
      </c>
      <c r="F243" s="43">
        <v>3.5083856645187011E-3</v>
      </c>
      <c r="G243" s="43">
        <v>2.1643645696759549E-2</v>
      </c>
      <c r="H243" s="43">
        <v>6.1700693490320833E-2</v>
      </c>
      <c r="I243" s="43">
        <v>0.13259972013291171</v>
      </c>
      <c r="J243" s="43">
        <v>0.17866636091682994</v>
      </c>
      <c r="K243" s="43">
        <v>0.18226317813423826</v>
      </c>
      <c r="L243" s="43">
        <v>0.17663628811573603</v>
      </c>
      <c r="M243" s="43">
        <v>0.16871657082775671</v>
      </c>
      <c r="N243" s="43">
        <v>0.15938192032857418</v>
      </c>
      <c r="O243" s="43">
        <v>0.14288242188476175</v>
      </c>
    </row>
    <row r="244" spans="1:15" x14ac:dyDescent="0.25">
      <c r="A244" s="42" t="s">
        <v>85</v>
      </c>
      <c r="B244" s="42" t="s">
        <v>96</v>
      </c>
      <c r="C244" s="42" t="s">
        <v>14</v>
      </c>
      <c r="D244" s="42" t="s">
        <v>189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0</v>
      </c>
      <c r="L244" s="43">
        <v>0</v>
      </c>
      <c r="M244" s="43">
        <v>0</v>
      </c>
      <c r="N244" s="43">
        <v>0</v>
      </c>
      <c r="O244" s="43">
        <v>0</v>
      </c>
    </row>
    <row r="245" spans="1:15" x14ac:dyDescent="0.25">
      <c r="A245" s="42" t="s">
        <v>85</v>
      </c>
      <c r="B245" s="42" t="s">
        <v>96</v>
      </c>
      <c r="C245" s="42" t="s">
        <v>14</v>
      </c>
      <c r="D245" s="42" t="s">
        <v>5</v>
      </c>
      <c r="E245" s="43">
        <v>1.3242874136087433E-3</v>
      </c>
      <c r="F245" s="43">
        <v>1.4117204021726814E-3</v>
      </c>
      <c r="G245" s="43">
        <v>6.8182661815465861E-4</v>
      </c>
      <c r="H245" s="43">
        <v>2.1566770146359327E-3</v>
      </c>
      <c r="I245" s="43">
        <v>5.7841416752212093E-4</v>
      </c>
      <c r="J245" s="43">
        <v>2.5839834840328128E-4</v>
      </c>
      <c r="K245" s="43">
        <v>1.3427823629069376E-4</v>
      </c>
      <c r="L245" s="43">
        <v>9.5626348882640384E-5</v>
      </c>
      <c r="M245" s="43">
        <v>3.511366421811277E-5</v>
      </c>
      <c r="N245" s="43">
        <v>8.2089503316348819E-7</v>
      </c>
      <c r="O245" s="43">
        <v>4.0890123325908031E-11</v>
      </c>
    </row>
    <row r="246" spans="1:15" x14ac:dyDescent="0.25">
      <c r="A246" s="42" t="s">
        <v>85</v>
      </c>
      <c r="B246" s="42" t="s">
        <v>96</v>
      </c>
      <c r="C246" s="42" t="s">
        <v>14</v>
      </c>
      <c r="D246" s="42" t="s">
        <v>190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</row>
    <row r="247" spans="1:15" x14ac:dyDescent="0.25">
      <c r="A247" s="42" t="s">
        <v>85</v>
      </c>
      <c r="B247" s="42" t="s">
        <v>96</v>
      </c>
      <c r="C247" s="42" t="s">
        <v>14</v>
      </c>
      <c r="D247" s="42" t="s">
        <v>6</v>
      </c>
      <c r="E247" s="43">
        <v>0.23939922765116795</v>
      </c>
      <c r="F247" s="43">
        <v>0.19007184109266967</v>
      </c>
      <c r="G247" s="43">
        <v>0.21530847455281071</v>
      </c>
      <c r="H247" s="43">
        <v>0.19425414616029724</v>
      </c>
      <c r="I247" s="43">
        <v>0.17898625034972876</v>
      </c>
      <c r="J247" s="43">
        <v>0.16950598093957103</v>
      </c>
      <c r="K247" s="43">
        <v>0.14658816145209377</v>
      </c>
      <c r="L247" s="43">
        <v>0.14017912722391479</v>
      </c>
      <c r="M247" s="43">
        <v>0.14251553286656485</v>
      </c>
      <c r="N247" s="43">
        <v>0.13333755467002573</v>
      </c>
      <c r="O247" s="43">
        <v>0.11124762730471616</v>
      </c>
    </row>
    <row r="248" spans="1:15" x14ac:dyDescent="0.25">
      <c r="A248" s="42" t="s">
        <v>85</v>
      </c>
      <c r="B248" s="42" t="s">
        <v>96</v>
      </c>
      <c r="C248" s="42" t="s">
        <v>14</v>
      </c>
      <c r="D248" s="42" t="s">
        <v>191</v>
      </c>
      <c r="E248" s="43">
        <v>0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0</v>
      </c>
      <c r="L248" s="43">
        <v>0</v>
      </c>
      <c r="M248" s="43">
        <v>0</v>
      </c>
      <c r="N248" s="43">
        <v>0</v>
      </c>
      <c r="O248" s="43">
        <v>0</v>
      </c>
    </row>
    <row r="249" spans="1:15" x14ac:dyDescent="0.25">
      <c r="A249" s="42" t="s">
        <v>85</v>
      </c>
      <c r="B249" s="42" t="s">
        <v>96</v>
      </c>
      <c r="C249" s="42" t="s">
        <v>14</v>
      </c>
      <c r="D249" s="42" t="s">
        <v>7</v>
      </c>
      <c r="E249" s="43">
        <v>0.44006217990157831</v>
      </c>
      <c r="F249" s="43">
        <v>0.49412403768172358</v>
      </c>
      <c r="G249" s="43">
        <v>0.41858968741356023</v>
      </c>
      <c r="H249" s="43">
        <v>0.49749052235092622</v>
      </c>
      <c r="I249" s="43">
        <v>0.53798818627753364</v>
      </c>
      <c r="J249" s="43">
        <v>0.43428091514498385</v>
      </c>
      <c r="K249" s="43">
        <v>0.36877339069877224</v>
      </c>
      <c r="L249" s="43">
        <v>0.29277610951860666</v>
      </c>
      <c r="M249" s="43">
        <v>0.21105440053492669</v>
      </c>
      <c r="N249" s="43">
        <v>0.16228141265044399</v>
      </c>
      <c r="O249" s="43">
        <v>0.14017074487877507</v>
      </c>
    </row>
    <row r="250" spans="1:15" x14ac:dyDescent="0.25">
      <c r="A250" s="42" t="s">
        <v>85</v>
      </c>
      <c r="B250" s="42" t="s">
        <v>96</v>
      </c>
      <c r="C250" s="42" t="s">
        <v>14</v>
      </c>
      <c r="D250" s="42" t="s">
        <v>8</v>
      </c>
      <c r="E250" s="43">
        <v>9.9019745568438094E-2</v>
      </c>
      <c r="F250" s="43">
        <v>8.4061004414223761E-2</v>
      </c>
      <c r="G250" s="43">
        <v>9.8572874500699667E-2</v>
      </c>
      <c r="H250" s="43">
        <v>9.5678763073207135E-2</v>
      </c>
      <c r="I250" s="43">
        <v>8.0925165698584045E-2</v>
      </c>
      <c r="J250" s="43">
        <v>6.3277810470271478E-2</v>
      </c>
      <c r="K250" s="43">
        <v>4.8378460702652434E-2</v>
      </c>
      <c r="L250" s="43">
        <v>3.9331644797982082E-2</v>
      </c>
      <c r="M250" s="43">
        <v>3.3164524575040467E-2</v>
      </c>
      <c r="N250" s="43">
        <v>3.0661361114242381E-2</v>
      </c>
      <c r="O250" s="43">
        <v>2.9551527653450101E-2</v>
      </c>
    </row>
    <row r="251" spans="1:15" x14ac:dyDescent="0.25">
      <c r="A251" s="42" t="s">
        <v>85</v>
      </c>
      <c r="B251" s="42" t="s">
        <v>96</v>
      </c>
      <c r="C251" s="42" t="s">
        <v>14</v>
      </c>
      <c r="D251" s="42" t="s">
        <v>9</v>
      </c>
      <c r="E251" s="43">
        <v>9.4414001021992031E-3</v>
      </c>
      <c r="F251" s="43">
        <v>7.8171190599026427E-3</v>
      </c>
      <c r="G251" s="43">
        <v>9.0497950631567882E-3</v>
      </c>
      <c r="H251" s="43">
        <v>6.2729569674620884E-3</v>
      </c>
      <c r="I251" s="43">
        <v>4.3622874402983527E-3</v>
      </c>
      <c r="J251" s="43">
        <v>2.1906772452963729E-3</v>
      </c>
      <c r="K251" s="43">
        <v>1.576104637076991E-3</v>
      </c>
      <c r="L251" s="43">
        <v>7.2317865504328458E-4</v>
      </c>
      <c r="M251" s="43">
        <v>5.4984091941581085E-4</v>
      </c>
      <c r="N251" s="43">
        <v>4.4626317737332438E-4</v>
      </c>
      <c r="O251" s="43">
        <v>3.0254315614035873E-4</v>
      </c>
    </row>
    <row r="252" spans="1:15" x14ac:dyDescent="0.25">
      <c r="A252" s="42" t="s">
        <v>85</v>
      </c>
      <c r="B252" s="42" t="s">
        <v>96</v>
      </c>
      <c r="C252" s="42" t="s">
        <v>14</v>
      </c>
      <c r="D252" s="42" t="s">
        <v>10</v>
      </c>
      <c r="E252" s="43">
        <v>0.20997146193136337</v>
      </c>
      <c r="F252" s="43">
        <v>0.22063995182123114</v>
      </c>
      <c r="G252" s="43">
        <v>0.24432439566192773</v>
      </c>
      <c r="H252" s="43">
        <v>0.13307334472806875</v>
      </c>
      <c r="I252" s="43">
        <v>3.1381522496440759E-2</v>
      </c>
      <c r="J252" s="43">
        <v>2.5148961115233795E-3</v>
      </c>
      <c r="K252" s="43">
        <v>4.9267253457404879E-5</v>
      </c>
      <c r="L252" s="43">
        <v>1.1618774673205874E-5</v>
      </c>
      <c r="M252" s="43">
        <v>3.6495505013687787E-7</v>
      </c>
      <c r="N252" s="43">
        <v>1.0884555142841141E-12</v>
      </c>
      <c r="O252" s="43">
        <v>7.6754022920900667E-13</v>
      </c>
    </row>
    <row r="253" spans="1:15" x14ac:dyDescent="0.25">
      <c r="A253" s="42" t="s">
        <v>85</v>
      </c>
      <c r="B253" s="42" t="s">
        <v>96</v>
      </c>
      <c r="C253" s="42" t="s">
        <v>14</v>
      </c>
      <c r="D253" s="42" t="s">
        <v>11</v>
      </c>
      <c r="E253" s="43">
        <v>1.0032480406126843E-5</v>
      </c>
      <c r="F253" s="43">
        <v>1.8607573264335574E-4</v>
      </c>
      <c r="G253" s="43">
        <v>6.5944034664888974E-3</v>
      </c>
      <c r="H253" s="43">
        <v>3.2575469223559625E-2</v>
      </c>
      <c r="I253" s="43">
        <v>8.0492681893318152E-2</v>
      </c>
      <c r="J253" s="43">
        <v>0.21180870106029412</v>
      </c>
      <c r="K253" s="43">
        <v>0.33859247339021087</v>
      </c>
      <c r="L253" s="43">
        <v>0.45481367945437273</v>
      </c>
      <c r="M253" s="43">
        <v>0.5408207166402571</v>
      </c>
      <c r="N253" s="43">
        <v>0.59796254407871485</v>
      </c>
      <c r="O253" s="43">
        <v>0.64765668612348026</v>
      </c>
    </row>
    <row r="254" spans="1:15" x14ac:dyDescent="0.25">
      <c r="A254" s="42" t="s">
        <v>85</v>
      </c>
      <c r="B254" s="42" t="s">
        <v>96</v>
      </c>
      <c r="C254" s="42" t="s">
        <v>14</v>
      </c>
      <c r="D254" s="42" t="s">
        <v>12</v>
      </c>
      <c r="E254" s="43">
        <v>7.7166495123792299E-4</v>
      </c>
      <c r="F254" s="43">
        <v>1.6882497954333058E-3</v>
      </c>
      <c r="G254" s="43">
        <v>6.878542723201324E-3</v>
      </c>
      <c r="H254" s="43">
        <v>3.8498120481843034E-2</v>
      </c>
      <c r="I254" s="43">
        <v>8.5285491676574149E-2</v>
      </c>
      <c r="J254" s="43">
        <v>0.11616262067965652</v>
      </c>
      <c r="K254" s="43">
        <v>9.5907863629445617E-2</v>
      </c>
      <c r="L254" s="43">
        <v>7.2069015226524535E-2</v>
      </c>
      <c r="M254" s="43">
        <v>7.1859505844526939E-2</v>
      </c>
      <c r="N254" s="43">
        <v>7.5310043413078093E-2</v>
      </c>
      <c r="O254" s="43">
        <v>7.1070870841780487E-2</v>
      </c>
    </row>
    <row r="255" spans="1:15" x14ac:dyDescent="0.25">
      <c r="A255" s="42" t="s">
        <v>85</v>
      </c>
      <c r="B255" s="42" t="s">
        <v>96</v>
      </c>
      <c r="C255" s="42" t="s">
        <v>15</v>
      </c>
      <c r="D255" s="42" t="s">
        <v>189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</row>
    <row r="256" spans="1:15" x14ac:dyDescent="0.25">
      <c r="A256" s="42" t="s">
        <v>85</v>
      </c>
      <c r="B256" s="42" t="s">
        <v>96</v>
      </c>
      <c r="C256" s="42" t="s">
        <v>15</v>
      </c>
      <c r="D256" s="42" t="s">
        <v>5</v>
      </c>
      <c r="E256" s="43">
        <v>1.9329180479966922E-2</v>
      </c>
      <c r="F256" s="43">
        <v>2.5810686479154313E-2</v>
      </c>
      <c r="G256" s="43">
        <v>1.8835514315227689E-2</v>
      </c>
      <c r="H256" s="43">
        <v>1.1590979154136052E-2</v>
      </c>
      <c r="I256" s="43">
        <v>5.7296367366439739E-3</v>
      </c>
      <c r="J256" s="43">
        <v>2.3285156531469538E-3</v>
      </c>
      <c r="K256" s="43">
        <v>1.43995913505009E-4</v>
      </c>
      <c r="L256" s="43">
        <v>1.317926503341537E-4</v>
      </c>
      <c r="M256" s="43">
        <v>1.0227872197031239E-4</v>
      </c>
      <c r="N256" s="43">
        <v>7.3733942920956871E-5</v>
      </c>
      <c r="O256" s="43">
        <v>3.7965167900209916E-5</v>
      </c>
    </row>
    <row r="257" spans="1:15" x14ac:dyDescent="0.25">
      <c r="A257" s="42" t="s">
        <v>85</v>
      </c>
      <c r="B257" s="42" t="s">
        <v>96</v>
      </c>
      <c r="C257" s="42" t="s">
        <v>15</v>
      </c>
      <c r="D257" s="42" t="s">
        <v>190</v>
      </c>
      <c r="E257" s="43">
        <v>0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</row>
    <row r="258" spans="1:15" x14ac:dyDescent="0.25">
      <c r="A258" s="42" t="s">
        <v>85</v>
      </c>
      <c r="B258" s="42" t="s">
        <v>96</v>
      </c>
      <c r="C258" s="42" t="s">
        <v>15</v>
      </c>
      <c r="D258" s="42" t="s">
        <v>6</v>
      </c>
      <c r="E258" s="43">
        <v>0.38100441962581405</v>
      </c>
      <c r="F258" s="43">
        <v>0.34587664128802703</v>
      </c>
      <c r="G258" s="43">
        <v>0.29934887085585837</v>
      </c>
      <c r="H258" s="43">
        <v>0.23625812637386046</v>
      </c>
      <c r="I258" s="43">
        <v>0.20485741285898407</v>
      </c>
      <c r="J258" s="43">
        <v>0.18844953948005791</v>
      </c>
      <c r="K258" s="43">
        <v>0.18131548840662212</v>
      </c>
      <c r="L258" s="43">
        <v>0.17892413734563248</v>
      </c>
      <c r="M258" s="43">
        <v>0.16039274584596538</v>
      </c>
      <c r="N258" s="43">
        <v>0.13548457701498653</v>
      </c>
      <c r="O258" s="43">
        <v>0.10696845191801616</v>
      </c>
    </row>
    <row r="259" spans="1:15" x14ac:dyDescent="0.25">
      <c r="A259" s="42" t="s">
        <v>85</v>
      </c>
      <c r="B259" s="42" t="s">
        <v>96</v>
      </c>
      <c r="C259" s="42" t="s">
        <v>15</v>
      </c>
      <c r="D259" s="42" t="s">
        <v>191</v>
      </c>
      <c r="E259" s="43">
        <v>0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</row>
    <row r="260" spans="1:15" x14ac:dyDescent="0.25">
      <c r="A260" s="42" t="s">
        <v>85</v>
      </c>
      <c r="B260" s="42" t="s">
        <v>96</v>
      </c>
      <c r="C260" s="42" t="s">
        <v>15</v>
      </c>
      <c r="D260" s="42" t="s">
        <v>7</v>
      </c>
      <c r="E260" s="43">
        <v>0.19029119425037669</v>
      </c>
      <c r="F260" s="43">
        <v>0.2265654791095276</v>
      </c>
      <c r="G260" s="43">
        <v>0.22033549883970716</v>
      </c>
      <c r="H260" s="43">
        <v>0.28043064594156175</v>
      </c>
      <c r="I260" s="43">
        <v>0.34271580911415528</v>
      </c>
      <c r="J260" s="43">
        <v>0.3295762855297818</v>
      </c>
      <c r="K260" s="43">
        <v>0.29193365481510836</v>
      </c>
      <c r="L260" s="43">
        <v>0.25589393841938851</v>
      </c>
      <c r="M260" s="43">
        <v>0.23217931239109466</v>
      </c>
      <c r="N260" s="43">
        <v>0.22985967636975016</v>
      </c>
      <c r="O260" s="43">
        <v>0.24129506226042521</v>
      </c>
    </row>
    <row r="261" spans="1:15" x14ac:dyDescent="0.25">
      <c r="A261" s="42" t="s">
        <v>85</v>
      </c>
      <c r="B261" s="42" t="s">
        <v>96</v>
      </c>
      <c r="C261" s="42" t="s">
        <v>15</v>
      </c>
      <c r="D261" s="42" t="s">
        <v>8</v>
      </c>
      <c r="E261" s="43">
        <v>0.12991762655031402</v>
      </c>
      <c r="F261" s="43">
        <v>0.13402123276238051</v>
      </c>
      <c r="G261" s="43">
        <v>0.13507789479133292</v>
      </c>
      <c r="H261" s="43">
        <v>0.13357044618214611</v>
      </c>
      <c r="I261" s="43">
        <v>0.12998466906202069</v>
      </c>
      <c r="J261" s="43">
        <v>0.11854619051731648</v>
      </c>
      <c r="K261" s="43">
        <v>0.10874232699432154</v>
      </c>
      <c r="L261" s="43">
        <v>0.10214494019069981</v>
      </c>
      <c r="M261" s="43">
        <v>9.9985960286003941E-2</v>
      </c>
      <c r="N261" s="43">
        <v>0.10335237308109205</v>
      </c>
      <c r="O261" s="43">
        <v>0.1076790180327262</v>
      </c>
    </row>
    <row r="262" spans="1:15" x14ac:dyDescent="0.25">
      <c r="A262" s="42" t="s">
        <v>85</v>
      </c>
      <c r="B262" s="42" t="s">
        <v>96</v>
      </c>
      <c r="C262" s="42" t="s">
        <v>15</v>
      </c>
      <c r="D262" s="42" t="s">
        <v>9</v>
      </c>
      <c r="E262" s="43">
        <v>0.22244830312306019</v>
      </c>
      <c r="F262" s="43">
        <v>0.21303897935856572</v>
      </c>
      <c r="G262" s="43">
        <v>0.20451350597632906</v>
      </c>
      <c r="H262" s="43">
        <v>0.19146945083009242</v>
      </c>
      <c r="I262" s="43">
        <v>0.1153792253247032</v>
      </c>
      <c r="J262" s="43">
        <v>2.7689450415389987E-2</v>
      </c>
      <c r="K262" s="43">
        <v>8.5645158486885621E-3</v>
      </c>
      <c r="L262" s="43">
        <v>3.6102290987779073E-3</v>
      </c>
      <c r="M262" s="43">
        <v>3.6483626289841295E-6</v>
      </c>
      <c r="N262" s="43">
        <v>7.5620749560239069E-6</v>
      </c>
      <c r="O262" s="43">
        <v>6.3424356000912136E-6</v>
      </c>
    </row>
    <row r="263" spans="1:15" x14ac:dyDescent="0.25">
      <c r="A263" s="42" t="s">
        <v>85</v>
      </c>
      <c r="B263" s="42" t="s">
        <v>96</v>
      </c>
      <c r="C263" s="42" t="s">
        <v>15</v>
      </c>
      <c r="D263" s="42" t="s">
        <v>10</v>
      </c>
      <c r="E263" s="43">
        <v>4.7236391380532372E-2</v>
      </c>
      <c r="F263" s="43">
        <v>2.5189995116444791E-2</v>
      </c>
      <c r="G263" s="43">
        <v>1.8376683649565077E-2</v>
      </c>
      <c r="H263" s="43">
        <v>1.2168720901640319E-2</v>
      </c>
      <c r="I263" s="43">
        <v>5.2241687329449039E-3</v>
      </c>
      <c r="J263" s="43">
        <v>1.184393762042366E-3</v>
      </c>
      <c r="K263" s="43">
        <v>4.6759623848467068E-4</v>
      </c>
      <c r="L263" s="43">
        <v>4.1079994832197688E-4</v>
      </c>
      <c r="M263" s="43">
        <v>2.7916977654765345E-4</v>
      </c>
      <c r="N263" s="43">
        <v>1.7278456013410408E-4</v>
      </c>
      <c r="O263" s="43">
        <v>8.1549742172743958E-5</v>
      </c>
    </row>
    <row r="264" spans="1:15" x14ac:dyDescent="0.25">
      <c r="A264" s="42" t="s">
        <v>85</v>
      </c>
      <c r="B264" s="42" t="s">
        <v>96</v>
      </c>
      <c r="C264" s="42" t="s">
        <v>15</v>
      </c>
      <c r="D264" s="42" t="s">
        <v>11</v>
      </c>
      <c r="E264" s="43">
        <v>4.1783401378195606E-4</v>
      </c>
      <c r="F264" s="43">
        <v>3.1043337243771055E-3</v>
      </c>
      <c r="G264" s="43">
        <v>2.8514548673080294E-2</v>
      </c>
      <c r="H264" s="43">
        <v>3.8867389027503321E-2</v>
      </c>
      <c r="I264" s="43">
        <v>5.836320887097908E-2</v>
      </c>
      <c r="J264" s="43">
        <v>0.11213740395903825</v>
      </c>
      <c r="K264" s="43">
        <v>0.1685954548231926</v>
      </c>
      <c r="L264" s="43">
        <v>0.22711678425495793</v>
      </c>
      <c r="M264" s="43">
        <v>0.25874670312958697</v>
      </c>
      <c r="N264" s="43">
        <v>0.27564136839187786</v>
      </c>
      <c r="O264" s="43">
        <v>0.30481635061428786</v>
      </c>
    </row>
    <row r="265" spans="1:15" x14ac:dyDescent="0.25">
      <c r="A265" s="42" t="s">
        <v>85</v>
      </c>
      <c r="B265" s="42" t="s">
        <v>96</v>
      </c>
      <c r="C265" s="42" t="s">
        <v>15</v>
      </c>
      <c r="D265" s="42" t="s">
        <v>12</v>
      </c>
      <c r="E265" s="43">
        <v>9.3550505761540483E-3</v>
      </c>
      <c r="F265" s="43">
        <v>2.6392652161523034E-2</v>
      </c>
      <c r="G265" s="43">
        <v>7.4997482898899293E-2</v>
      </c>
      <c r="H265" s="43">
        <v>9.5644241589059736E-2</v>
      </c>
      <c r="I265" s="43">
        <v>0.13774586929956881</v>
      </c>
      <c r="J265" s="43">
        <v>0.22008822068322623</v>
      </c>
      <c r="K265" s="43">
        <v>0.24023696696007718</v>
      </c>
      <c r="L265" s="43">
        <v>0.23176737809188719</v>
      </c>
      <c r="M265" s="43">
        <v>0.24831018148620207</v>
      </c>
      <c r="N265" s="43">
        <v>0.25540792456428224</v>
      </c>
      <c r="O265" s="43">
        <v>0.23911525982887152</v>
      </c>
    </row>
    <row r="266" spans="1:15" x14ac:dyDescent="0.25">
      <c r="A266" s="42" t="s">
        <v>85</v>
      </c>
      <c r="B266" s="42" t="s">
        <v>96</v>
      </c>
      <c r="C266" s="42" t="s">
        <v>16</v>
      </c>
      <c r="D266" s="42" t="s">
        <v>189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0</v>
      </c>
      <c r="O266" s="43">
        <v>0</v>
      </c>
    </row>
    <row r="267" spans="1:15" x14ac:dyDescent="0.25">
      <c r="A267" s="42" t="s">
        <v>85</v>
      </c>
      <c r="B267" s="42" t="s">
        <v>96</v>
      </c>
      <c r="C267" s="42" t="s">
        <v>16</v>
      </c>
      <c r="D267" s="42" t="s">
        <v>5</v>
      </c>
      <c r="E267" s="43">
        <v>1.5646501187357152E-3</v>
      </c>
      <c r="F267" s="43">
        <v>2.0978932552039339E-3</v>
      </c>
      <c r="G267" s="43">
        <v>3.7490902828601395E-3</v>
      </c>
      <c r="H267" s="43">
        <v>6.9478373590275552E-3</v>
      </c>
      <c r="I267" s="43">
        <v>6.1523846497864515E-3</v>
      </c>
      <c r="J267" s="43">
        <v>6.3203772189565771E-3</v>
      </c>
      <c r="K267" s="43">
        <v>6.058402398792879E-3</v>
      </c>
      <c r="L267" s="43">
        <v>2.9193842388174473E-3</v>
      </c>
      <c r="M267" s="43">
        <v>1.0663889207527012E-3</v>
      </c>
      <c r="N267" s="43">
        <v>8.7452310842130296E-4</v>
      </c>
      <c r="O267" s="43">
        <v>6.615011283103825E-4</v>
      </c>
    </row>
    <row r="268" spans="1:15" x14ac:dyDescent="0.25">
      <c r="A268" s="42" t="s">
        <v>85</v>
      </c>
      <c r="B268" s="42" t="s">
        <v>96</v>
      </c>
      <c r="C268" s="42" t="s">
        <v>16</v>
      </c>
      <c r="D268" s="42" t="s">
        <v>190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</row>
    <row r="269" spans="1:15" x14ac:dyDescent="0.25">
      <c r="A269" s="42" t="s">
        <v>85</v>
      </c>
      <c r="B269" s="42" t="s">
        <v>96</v>
      </c>
      <c r="C269" s="42" t="s">
        <v>16</v>
      </c>
      <c r="D269" s="42" t="s">
        <v>6</v>
      </c>
      <c r="E269" s="43">
        <v>0.17055376216608076</v>
      </c>
      <c r="F269" s="43">
        <v>0.18862167343492792</v>
      </c>
      <c r="G269" s="43">
        <v>0.20510447635108367</v>
      </c>
      <c r="H269" s="43">
        <v>0.20942770851091863</v>
      </c>
      <c r="I269" s="43">
        <v>0.23151024192511493</v>
      </c>
      <c r="J269" s="43">
        <v>0.23512992290175078</v>
      </c>
      <c r="K269" s="43">
        <v>0.24742040499228565</v>
      </c>
      <c r="L269" s="43">
        <v>0.24885641185739546</v>
      </c>
      <c r="M269" s="43">
        <v>0.21782272368993905</v>
      </c>
      <c r="N269" s="43">
        <v>0.19170517717875074</v>
      </c>
      <c r="O269" s="43">
        <v>0.11006569238416902</v>
      </c>
    </row>
    <row r="270" spans="1:15" x14ac:dyDescent="0.25">
      <c r="A270" s="42" t="s">
        <v>85</v>
      </c>
      <c r="B270" s="42" t="s">
        <v>96</v>
      </c>
      <c r="C270" s="42" t="s">
        <v>16</v>
      </c>
      <c r="D270" s="42" t="s">
        <v>191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</row>
    <row r="271" spans="1:15" x14ac:dyDescent="0.25">
      <c r="A271" s="42" t="s">
        <v>85</v>
      </c>
      <c r="B271" s="42" t="s">
        <v>96</v>
      </c>
      <c r="C271" s="42" t="s">
        <v>16</v>
      </c>
      <c r="D271" s="42" t="s">
        <v>7</v>
      </c>
      <c r="E271" s="43">
        <v>0.40820403104016006</v>
      </c>
      <c r="F271" s="43">
        <v>0.43192783293469855</v>
      </c>
      <c r="G271" s="43">
        <v>0.43849698034214446</v>
      </c>
      <c r="H271" s="43">
        <v>0.47273505939892796</v>
      </c>
      <c r="I271" s="43">
        <v>0.48779458331867631</v>
      </c>
      <c r="J271" s="43">
        <v>0.49834373197022663</v>
      </c>
      <c r="K271" s="43">
        <v>0.37657209019169352</v>
      </c>
      <c r="L271" s="43">
        <v>0.25246496095403587</v>
      </c>
      <c r="M271" s="43">
        <v>0.24090293596332288</v>
      </c>
      <c r="N271" s="43">
        <v>0.2837304263319364</v>
      </c>
      <c r="O271" s="43">
        <v>9.1934779663510102E-2</v>
      </c>
    </row>
    <row r="272" spans="1:15" x14ac:dyDescent="0.25">
      <c r="A272" s="42" t="s">
        <v>85</v>
      </c>
      <c r="B272" s="42" t="s">
        <v>96</v>
      </c>
      <c r="C272" s="42" t="s">
        <v>16</v>
      </c>
      <c r="D272" s="42" t="s">
        <v>8</v>
      </c>
      <c r="E272" s="43">
        <v>0.19695138696129272</v>
      </c>
      <c r="F272" s="43">
        <v>0.17494997417469135</v>
      </c>
      <c r="G272" s="43">
        <v>0.16899571829694668</v>
      </c>
      <c r="H272" s="43">
        <v>0.15230420826481531</v>
      </c>
      <c r="I272" s="43">
        <v>0.1549321329186617</v>
      </c>
      <c r="J272" s="43">
        <v>0.1728220910778859</v>
      </c>
      <c r="K272" s="43">
        <v>0.18531901013202071</v>
      </c>
      <c r="L272" s="43">
        <v>0.20693595417584684</v>
      </c>
      <c r="M272" s="43">
        <v>0.23807465469099534</v>
      </c>
      <c r="N272" s="43">
        <v>0.27554855382620552</v>
      </c>
      <c r="O272" s="43">
        <v>0.30133961418497512</v>
      </c>
    </row>
    <row r="273" spans="1:15" x14ac:dyDescent="0.25">
      <c r="A273" s="42" t="s">
        <v>85</v>
      </c>
      <c r="B273" s="42" t="s">
        <v>96</v>
      </c>
      <c r="C273" s="42" t="s">
        <v>16</v>
      </c>
      <c r="D273" s="42" t="s">
        <v>9</v>
      </c>
      <c r="E273" s="43">
        <v>0.19549561465602167</v>
      </c>
      <c r="F273" s="43">
        <v>0.18958146401113851</v>
      </c>
      <c r="G273" s="43">
        <v>0.16053939952626425</v>
      </c>
      <c r="H273" s="43">
        <v>0.14025753013023529</v>
      </c>
      <c r="I273" s="43">
        <v>9.2656517995673246E-2</v>
      </c>
      <c r="J273" s="43">
        <v>3.5884421835112701E-2</v>
      </c>
      <c r="K273" s="43">
        <v>2.4088363296896044E-2</v>
      </c>
      <c r="L273" s="43">
        <v>1.0732426625948366E-2</v>
      </c>
      <c r="M273" s="43">
        <v>4.5180055846519789E-4</v>
      </c>
      <c r="N273" s="43">
        <v>5.4657104867817221E-4</v>
      </c>
      <c r="O273" s="43">
        <v>5.4818516813228226E-4</v>
      </c>
    </row>
    <row r="274" spans="1:15" x14ac:dyDescent="0.25">
      <c r="A274" s="42" t="s">
        <v>85</v>
      </c>
      <c r="B274" s="42" t="s">
        <v>96</v>
      </c>
      <c r="C274" s="42" t="s">
        <v>16</v>
      </c>
      <c r="D274" s="42" t="s">
        <v>10</v>
      </c>
      <c r="E274" s="43">
        <v>2.7193227840124751E-2</v>
      </c>
      <c r="F274" s="43">
        <v>1.2774862285492648E-2</v>
      </c>
      <c r="G274" s="43">
        <v>1.9615338414675599E-2</v>
      </c>
      <c r="H274" s="43">
        <v>2.8403588109000501E-3</v>
      </c>
      <c r="I274" s="43">
        <v>1.910810082040674E-4</v>
      </c>
      <c r="J274" s="43">
        <v>1.4957199997227933E-4</v>
      </c>
      <c r="K274" s="43">
        <v>4.5704375765573417E-5</v>
      </c>
      <c r="L274" s="43">
        <v>6.6946062271886208E-5</v>
      </c>
      <c r="M274" s="43">
        <v>8.9602214010809884E-6</v>
      </c>
      <c r="N274" s="43">
        <v>9.4521947539190687E-6</v>
      </c>
      <c r="O274" s="43">
        <v>2.1680793630618128E-8</v>
      </c>
    </row>
    <row r="275" spans="1:15" x14ac:dyDescent="0.25">
      <c r="A275" s="42" t="s">
        <v>85</v>
      </c>
      <c r="B275" s="42" t="s">
        <v>96</v>
      </c>
      <c r="C275" s="42" t="s">
        <v>16</v>
      </c>
      <c r="D275" s="42" t="s">
        <v>11</v>
      </c>
      <c r="E275" s="43">
        <v>0</v>
      </c>
      <c r="F275" s="43">
        <v>7.2343599761276974E-7</v>
      </c>
      <c r="G275" s="43">
        <v>1.5890178674938312E-3</v>
      </c>
      <c r="H275" s="43">
        <v>5.2124568247224933E-3</v>
      </c>
      <c r="I275" s="43">
        <v>8.2459675697068302E-3</v>
      </c>
      <c r="J275" s="43">
        <v>1.6959598185183659E-2</v>
      </c>
      <c r="K275" s="43">
        <v>6.1025062915437162E-2</v>
      </c>
      <c r="L275" s="43">
        <v>0.12286649620037986</v>
      </c>
      <c r="M275" s="43">
        <v>0.14116675215122726</v>
      </c>
      <c r="N275" s="43">
        <v>0.12656741609585279</v>
      </c>
      <c r="O275" s="43">
        <v>0.20642028944504234</v>
      </c>
    </row>
    <row r="276" spans="1:15" x14ac:dyDescent="0.25">
      <c r="A276" s="42" t="s">
        <v>85</v>
      </c>
      <c r="B276" s="42" t="s">
        <v>96</v>
      </c>
      <c r="C276" s="42" t="s">
        <v>16</v>
      </c>
      <c r="D276" s="42" t="s">
        <v>12</v>
      </c>
      <c r="E276" s="43">
        <v>3.7327217584300407E-5</v>
      </c>
      <c r="F276" s="43">
        <v>4.5576467849604502E-5</v>
      </c>
      <c r="G276" s="43">
        <v>1.9099789185313438E-3</v>
      </c>
      <c r="H276" s="43">
        <v>1.0274840700452747E-2</v>
      </c>
      <c r="I276" s="43">
        <v>1.851709061417656E-2</v>
      </c>
      <c r="J276" s="43">
        <v>3.4390284810911366E-2</v>
      </c>
      <c r="K276" s="43">
        <v>9.9470961697108506E-2</v>
      </c>
      <c r="L276" s="43">
        <v>0.15515741988530432</v>
      </c>
      <c r="M276" s="43">
        <v>0.16050578380389646</v>
      </c>
      <c r="N276" s="43">
        <v>0.12101788021540107</v>
      </c>
      <c r="O276" s="43">
        <v>0.28902991634506708</v>
      </c>
    </row>
    <row r="277" spans="1:15" x14ac:dyDescent="0.25">
      <c r="A277" s="42" t="s">
        <v>86</v>
      </c>
      <c r="B277" s="42" t="s">
        <v>98</v>
      </c>
      <c r="C277" s="42" t="s">
        <v>4</v>
      </c>
      <c r="D277" s="42" t="s">
        <v>189</v>
      </c>
      <c r="E277" s="43">
        <v>0</v>
      </c>
      <c r="F277" s="43">
        <v>0</v>
      </c>
      <c r="G277" s="43">
        <v>0</v>
      </c>
      <c r="H277" s="43">
        <v>6.8246040744707941E-4</v>
      </c>
      <c r="I277" s="43">
        <v>4.3598747872006594E-3</v>
      </c>
      <c r="J277" s="43">
        <v>7.7191604954175135E-3</v>
      </c>
      <c r="K277" s="43">
        <v>1.0213508937908487E-2</v>
      </c>
      <c r="L277" s="43">
        <v>9.7032211170883995E-3</v>
      </c>
      <c r="M277" s="43">
        <v>9.5246916875801127E-3</v>
      </c>
      <c r="N277" s="43">
        <v>9.6673670874990233E-3</v>
      </c>
      <c r="O277" s="43">
        <v>8.9386115838073366E-3</v>
      </c>
    </row>
    <row r="278" spans="1:15" x14ac:dyDescent="0.25">
      <c r="A278" s="42" t="s">
        <v>86</v>
      </c>
      <c r="B278" s="42" t="s">
        <v>98</v>
      </c>
      <c r="C278" s="42" t="s">
        <v>4</v>
      </c>
      <c r="D278" s="42" t="s">
        <v>5</v>
      </c>
      <c r="E278" s="43">
        <v>1.0683142833868425E-3</v>
      </c>
      <c r="F278" s="43">
        <v>8.4090084452093337E-3</v>
      </c>
      <c r="G278" s="43">
        <v>2.9456136894339457E-2</v>
      </c>
      <c r="H278" s="43">
        <v>1.1227342134431995E-2</v>
      </c>
      <c r="I278" s="43">
        <v>1.9433749255754523E-3</v>
      </c>
      <c r="J278" s="43">
        <v>1.4362179865651064E-3</v>
      </c>
      <c r="K278" s="43">
        <v>1.0574897122168061E-3</v>
      </c>
      <c r="L278" s="43">
        <v>0</v>
      </c>
      <c r="M278" s="43">
        <v>0</v>
      </c>
      <c r="N278" s="43">
        <v>0</v>
      </c>
      <c r="O278" s="43">
        <v>0</v>
      </c>
    </row>
    <row r="279" spans="1:15" x14ac:dyDescent="0.25">
      <c r="A279" s="42" t="s">
        <v>86</v>
      </c>
      <c r="B279" s="42" t="s">
        <v>98</v>
      </c>
      <c r="C279" s="42" t="s">
        <v>4</v>
      </c>
      <c r="D279" s="42" t="s">
        <v>190</v>
      </c>
      <c r="E279" s="43">
        <v>0</v>
      </c>
      <c r="F279" s="43">
        <v>0</v>
      </c>
      <c r="G279" s="43">
        <v>0</v>
      </c>
      <c r="H279" s="43">
        <v>1.5656344964884644E-2</v>
      </c>
      <c r="I279" s="43">
        <v>1.6318250053369066E-2</v>
      </c>
      <c r="J279" s="43">
        <v>3.6747878209778036E-3</v>
      </c>
      <c r="K279" s="43">
        <v>2.8674654956145468E-3</v>
      </c>
      <c r="L279" s="43">
        <v>1.7727155756258122E-3</v>
      </c>
      <c r="M279" s="43">
        <v>4.8338442292282307E-4</v>
      </c>
      <c r="N279" s="43">
        <v>8.7037735747195916E-5</v>
      </c>
      <c r="O279" s="43">
        <v>0</v>
      </c>
    </row>
    <row r="280" spans="1:15" x14ac:dyDescent="0.25">
      <c r="A280" s="42" t="s">
        <v>86</v>
      </c>
      <c r="B280" s="42" t="s">
        <v>98</v>
      </c>
      <c r="C280" s="42" t="s">
        <v>4</v>
      </c>
      <c r="D280" s="42" t="s">
        <v>6</v>
      </c>
      <c r="E280" s="43">
        <v>0.64099603206435263</v>
      </c>
      <c r="F280" s="43">
        <v>0.66285114860838801</v>
      </c>
      <c r="G280" s="43">
        <v>0.53251999196347677</v>
      </c>
      <c r="H280" s="43">
        <v>5.7079912470534233E-2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</row>
    <row r="281" spans="1:15" x14ac:dyDescent="0.25">
      <c r="A281" s="42" t="s">
        <v>86</v>
      </c>
      <c r="B281" s="42" t="s">
        <v>98</v>
      </c>
      <c r="C281" s="42" t="s">
        <v>4</v>
      </c>
      <c r="D281" s="42" t="s">
        <v>191</v>
      </c>
      <c r="E281" s="43">
        <v>0</v>
      </c>
      <c r="F281" s="43">
        <v>0</v>
      </c>
      <c r="G281" s="43">
        <v>0</v>
      </c>
      <c r="H281" s="43">
        <v>2.9342408517580357E-2</v>
      </c>
      <c r="I281" s="43">
        <v>8.2605048699091688E-2</v>
      </c>
      <c r="J281" s="43">
        <v>3.2700029495222778E-2</v>
      </c>
      <c r="K281" s="43">
        <v>1.6415169774179117E-2</v>
      </c>
      <c r="L281" s="43">
        <v>1.6184898621643242E-3</v>
      </c>
      <c r="M281" s="43">
        <v>0</v>
      </c>
      <c r="N281" s="43">
        <v>0</v>
      </c>
      <c r="O281" s="43">
        <v>0</v>
      </c>
    </row>
    <row r="282" spans="1:15" x14ac:dyDescent="0.25">
      <c r="A282" s="42" t="s">
        <v>86</v>
      </c>
      <c r="B282" s="42" t="s">
        <v>98</v>
      </c>
      <c r="C282" s="42" t="s">
        <v>4</v>
      </c>
      <c r="D282" s="42" t="s">
        <v>7</v>
      </c>
      <c r="E282" s="43">
        <v>0.10987034097134518</v>
      </c>
      <c r="F282" s="43">
        <v>0.10537953509738457</v>
      </c>
      <c r="G282" s="43">
        <v>0.10400961937391261</v>
      </c>
      <c r="H282" s="43">
        <v>0.14797275157149117</v>
      </c>
      <c r="I282" s="43">
        <v>7.7078037397961055E-3</v>
      </c>
      <c r="J282" s="43">
        <v>5.2692678692743151E-3</v>
      </c>
      <c r="K282" s="43">
        <v>2.8967758743158201E-3</v>
      </c>
      <c r="L282" s="43">
        <v>2.8563577045391465E-4</v>
      </c>
      <c r="M282" s="43">
        <v>0</v>
      </c>
      <c r="N282" s="43">
        <v>0</v>
      </c>
      <c r="O282" s="43">
        <v>0</v>
      </c>
    </row>
    <row r="283" spans="1:15" x14ac:dyDescent="0.25">
      <c r="A283" s="42" t="s">
        <v>86</v>
      </c>
      <c r="B283" s="42" t="s">
        <v>98</v>
      </c>
      <c r="C283" s="42" t="s">
        <v>4</v>
      </c>
      <c r="D283" s="42" t="s">
        <v>8</v>
      </c>
      <c r="E283" s="43">
        <v>0.13826959203204198</v>
      </c>
      <c r="F283" s="43">
        <v>0.15231377764166615</v>
      </c>
      <c r="G283" s="43">
        <v>0.16036726800721735</v>
      </c>
      <c r="H283" s="43">
        <v>0.20039998703706474</v>
      </c>
      <c r="I283" s="43">
        <v>0.15542638674771353</v>
      </c>
      <c r="J283" s="43">
        <v>0.1225260179046728</v>
      </c>
      <c r="K283" s="43">
        <v>9.6654048561945843E-2</v>
      </c>
      <c r="L283" s="43">
        <v>8.2203727022111414E-2</v>
      </c>
      <c r="M283" s="43">
        <v>7.6465731050239058E-2</v>
      </c>
      <c r="N283" s="43">
        <v>7.2988249605750288E-2</v>
      </c>
      <c r="O283" s="43">
        <v>7.1687532968646633E-2</v>
      </c>
    </row>
    <row r="284" spans="1:15" x14ac:dyDescent="0.25">
      <c r="A284" s="42" t="s">
        <v>86</v>
      </c>
      <c r="B284" s="42" t="s">
        <v>98</v>
      </c>
      <c r="C284" s="42" t="s">
        <v>4</v>
      </c>
      <c r="D284" s="42" t="s">
        <v>9</v>
      </c>
      <c r="E284" s="43">
        <v>5.792962184286074E-2</v>
      </c>
      <c r="F284" s="43">
        <v>4.2948816106149333E-2</v>
      </c>
      <c r="G284" s="43">
        <v>7.5115927961404413E-2</v>
      </c>
      <c r="H284" s="43">
        <v>0.15784343358497391</v>
      </c>
      <c r="I284" s="43">
        <v>0.23287993143678637</v>
      </c>
      <c r="J284" s="43">
        <v>0.31945749237443732</v>
      </c>
      <c r="K284" s="43">
        <v>0.4060659865274488</v>
      </c>
      <c r="L284" s="43">
        <v>0.40416500147353962</v>
      </c>
      <c r="M284" s="43">
        <v>0.38461849008615506</v>
      </c>
      <c r="N284" s="43">
        <v>0.31902851250650105</v>
      </c>
      <c r="O284" s="43">
        <v>0.21651952156205492</v>
      </c>
    </row>
    <row r="285" spans="1:15" x14ac:dyDescent="0.25">
      <c r="A285" s="42" t="s">
        <v>86</v>
      </c>
      <c r="B285" s="42" t="s">
        <v>98</v>
      </c>
      <c r="C285" s="42" t="s">
        <v>4</v>
      </c>
      <c r="D285" s="42" t="s">
        <v>10</v>
      </c>
      <c r="E285" s="43">
        <v>4.946705543854675E-2</v>
      </c>
      <c r="F285" s="43">
        <v>2.0173048564114688E-2</v>
      </c>
      <c r="G285" s="43">
        <v>5.7289407378651154E-3</v>
      </c>
      <c r="H285" s="43">
        <v>1.9217763118458571E-3</v>
      </c>
      <c r="I285" s="43">
        <v>2.2530437466706683E-4</v>
      </c>
      <c r="J285" s="43">
        <v>5.7968080750456673E-5</v>
      </c>
      <c r="K285" s="43">
        <v>0</v>
      </c>
      <c r="L285" s="43">
        <v>0</v>
      </c>
      <c r="M285" s="43">
        <v>0</v>
      </c>
      <c r="N285" s="43">
        <v>0</v>
      </c>
      <c r="O285" s="43">
        <v>0</v>
      </c>
    </row>
    <row r="286" spans="1:15" x14ac:dyDescent="0.25">
      <c r="A286" s="42" t="s">
        <v>86</v>
      </c>
      <c r="B286" s="42" t="s">
        <v>98</v>
      </c>
      <c r="C286" s="42" t="s">
        <v>4</v>
      </c>
      <c r="D286" s="42" t="s">
        <v>11</v>
      </c>
      <c r="E286" s="43">
        <v>0</v>
      </c>
      <c r="F286" s="43">
        <v>2.2427906140669161E-4</v>
      </c>
      <c r="G286" s="43">
        <v>1.8553197922175222E-2</v>
      </c>
      <c r="H286" s="43">
        <v>0.10285877199912821</v>
      </c>
      <c r="I286" s="43">
        <v>0.12208076926694422</v>
      </c>
      <c r="J286" s="43">
        <v>0.15634144733109145</v>
      </c>
      <c r="K286" s="43">
        <v>0.17587033855164574</v>
      </c>
      <c r="L286" s="43">
        <v>0.2214051614431114</v>
      </c>
      <c r="M286" s="43">
        <v>0.24235060028774133</v>
      </c>
      <c r="N286" s="43">
        <v>0.27822455016006925</v>
      </c>
      <c r="O286" s="43">
        <v>0.34097414739750614</v>
      </c>
    </row>
    <row r="287" spans="1:15" x14ac:dyDescent="0.25">
      <c r="A287" s="42" t="s">
        <v>86</v>
      </c>
      <c r="B287" s="42" t="s">
        <v>98</v>
      </c>
      <c r="C287" s="42" t="s">
        <v>4</v>
      </c>
      <c r="D287" s="42" t="s">
        <v>12</v>
      </c>
      <c r="E287" s="43">
        <v>2.3990433674659132E-3</v>
      </c>
      <c r="F287" s="43">
        <v>7.7003864756813268E-3</v>
      </c>
      <c r="G287" s="43">
        <v>7.4248917139609044E-2</v>
      </c>
      <c r="H287" s="43">
        <v>0.27501481100061798</v>
      </c>
      <c r="I287" s="43">
        <v>0.37645325596885582</v>
      </c>
      <c r="J287" s="43">
        <v>0.35081761064159045</v>
      </c>
      <c r="K287" s="43">
        <v>0.28795921656472484</v>
      </c>
      <c r="L287" s="43">
        <v>0.27884604773590516</v>
      </c>
      <c r="M287" s="43">
        <v>0.28655710246536154</v>
      </c>
      <c r="N287" s="43">
        <v>0.32000428290443322</v>
      </c>
      <c r="O287" s="43">
        <v>0.36188018648798498</v>
      </c>
    </row>
    <row r="288" spans="1:15" x14ac:dyDescent="0.25">
      <c r="A288" s="42" t="s">
        <v>86</v>
      </c>
      <c r="B288" s="42" t="s">
        <v>98</v>
      </c>
      <c r="C288" s="42" t="s">
        <v>13</v>
      </c>
      <c r="D288" s="42" t="s">
        <v>189</v>
      </c>
      <c r="E288" s="43">
        <v>0</v>
      </c>
      <c r="F288" s="43">
        <v>0</v>
      </c>
      <c r="G288" s="43">
        <v>0</v>
      </c>
      <c r="H288" s="43">
        <v>2.3553838940858656E-3</v>
      </c>
      <c r="I288" s="43">
        <v>2.0705046819578906E-2</v>
      </c>
      <c r="J288" s="43">
        <v>5.0079186007407711E-2</v>
      </c>
      <c r="K288" s="43">
        <v>3.6907003549929686E-2</v>
      </c>
      <c r="L288" s="43">
        <v>1.9700724912810091E-2</v>
      </c>
      <c r="M288" s="43">
        <v>5.2521268935774974E-2</v>
      </c>
      <c r="N288" s="43">
        <v>1.281822559814373E-2</v>
      </c>
      <c r="O288" s="43">
        <v>0</v>
      </c>
    </row>
    <row r="289" spans="1:15" x14ac:dyDescent="0.25">
      <c r="A289" s="42" t="s">
        <v>86</v>
      </c>
      <c r="B289" s="42" t="s">
        <v>98</v>
      </c>
      <c r="C289" s="42" t="s">
        <v>13</v>
      </c>
      <c r="D289" s="42" t="s">
        <v>5</v>
      </c>
      <c r="E289" s="43">
        <v>1.9843955607106285E-2</v>
      </c>
      <c r="F289" s="43">
        <v>2.9794631908033862E-2</v>
      </c>
      <c r="G289" s="43">
        <v>2.2482246610716593E-2</v>
      </c>
      <c r="H289" s="43">
        <v>2.3997876557542566E-2</v>
      </c>
      <c r="I289" s="43">
        <v>1.2577398908668271E-2</v>
      </c>
      <c r="J289" s="43">
        <v>1.9066896757970096E-2</v>
      </c>
      <c r="K289" s="43">
        <v>1.8534804967578613E-2</v>
      </c>
      <c r="L289" s="43">
        <v>1.2397959164126225E-2</v>
      </c>
      <c r="M289" s="43">
        <v>5.2079312914986272E-3</v>
      </c>
      <c r="N289" s="43">
        <v>4.433542017818445E-3</v>
      </c>
      <c r="O289" s="43">
        <v>2.9327013750164999E-3</v>
      </c>
    </row>
    <row r="290" spans="1:15" x14ac:dyDescent="0.25">
      <c r="A290" s="42" t="s">
        <v>86</v>
      </c>
      <c r="B290" s="42" t="s">
        <v>98</v>
      </c>
      <c r="C290" s="42" t="s">
        <v>13</v>
      </c>
      <c r="D290" s="42" t="s">
        <v>190</v>
      </c>
      <c r="E290" s="43">
        <v>0</v>
      </c>
      <c r="F290" s="43">
        <v>0</v>
      </c>
      <c r="G290" s="43">
        <v>0</v>
      </c>
      <c r="H290" s="43">
        <v>1.0195500584194743E-3</v>
      </c>
      <c r="I290" s="43">
        <v>6.6856065073236666E-4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</row>
    <row r="291" spans="1:15" x14ac:dyDescent="0.25">
      <c r="A291" s="42" t="s">
        <v>86</v>
      </c>
      <c r="B291" s="42" t="s">
        <v>98</v>
      </c>
      <c r="C291" s="42" t="s">
        <v>13</v>
      </c>
      <c r="D291" s="42" t="s">
        <v>6</v>
      </c>
      <c r="E291" s="43">
        <v>5.3961368822823444E-2</v>
      </c>
      <c r="F291" s="43">
        <v>5.3625661766424873E-2</v>
      </c>
      <c r="G291" s="43">
        <v>8.7911555842479019E-3</v>
      </c>
      <c r="H291" s="43">
        <v>6.72258067716977E-4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</row>
    <row r="292" spans="1:15" x14ac:dyDescent="0.25">
      <c r="A292" s="42" t="s">
        <v>86</v>
      </c>
      <c r="B292" s="42" t="s">
        <v>98</v>
      </c>
      <c r="C292" s="42" t="s">
        <v>13</v>
      </c>
      <c r="D292" s="42" t="s">
        <v>191</v>
      </c>
      <c r="E292" s="43">
        <v>0</v>
      </c>
      <c r="F292" s="43">
        <v>0</v>
      </c>
      <c r="G292" s="43">
        <v>0</v>
      </c>
      <c r="H292" s="43">
        <v>5.567710775230144E-2</v>
      </c>
      <c r="I292" s="43">
        <v>8.017603803801035E-2</v>
      </c>
      <c r="J292" s="43">
        <v>1.8455401579531031E-2</v>
      </c>
      <c r="K292" s="43">
        <v>1.0248848166055499E-2</v>
      </c>
      <c r="L292" s="43">
        <v>2.4175254117934634E-4</v>
      </c>
      <c r="M292" s="43">
        <v>0</v>
      </c>
      <c r="N292" s="43">
        <v>0</v>
      </c>
      <c r="O292" s="43">
        <v>0</v>
      </c>
    </row>
    <row r="293" spans="1:15" x14ac:dyDescent="0.25">
      <c r="A293" s="42" t="s">
        <v>86</v>
      </c>
      <c r="B293" s="42" t="s">
        <v>98</v>
      </c>
      <c r="C293" s="42" t="s">
        <v>13</v>
      </c>
      <c r="D293" s="42" t="s">
        <v>7</v>
      </c>
      <c r="E293" s="43">
        <v>0.18648588127844692</v>
      </c>
      <c r="F293" s="43">
        <v>0.27073393111040739</v>
      </c>
      <c r="G293" s="43">
        <v>0.4256826985151711</v>
      </c>
      <c r="H293" s="43">
        <v>0.23958930241442356</v>
      </c>
      <c r="I293" s="43">
        <v>1.1560731252445083E-2</v>
      </c>
      <c r="J293" s="43">
        <v>3.2541318106657333E-3</v>
      </c>
      <c r="K293" s="43">
        <v>1.8086475934022694E-3</v>
      </c>
      <c r="L293" s="43">
        <v>4.2526992188442861E-5</v>
      </c>
      <c r="M293" s="43">
        <v>0</v>
      </c>
      <c r="N293" s="43">
        <v>0</v>
      </c>
      <c r="O293" s="43">
        <v>0</v>
      </c>
    </row>
    <row r="294" spans="1:15" x14ac:dyDescent="0.25">
      <c r="A294" s="42" t="s">
        <v>86</v>
      </c>
      <c r="B294" s="42" t="s">
        <v>98</v>
      </c>
      <c r="C294" s="42" t="s">
        <v>13</v>
      </c>
      <c r="D294" s="42" t="s">
        <v>8</v>
      </c>
      <c r="E294" s="43">
        <v>0.58485196917355853</v>
      </c>
      <c r="F294" s="43">
        <v>0.58199952818258915</v>
      </c>
      <c r="G294" s="43">
        <v>0.46921400903808907</v>
      </c>
      <c r="H294" s="43">
        <v>0.42385747136701574</v>
      </c>
      <c r="I294" s="43">
        <v>0.44322480473880993</v>
      </c>
      <c r="J294" s="43">
        <v>0.35882897800595559</v>
      </c>
      <c r="K294" s="43">
        <v>0.31206813486294838</v>
      </c>
      <c r="L294" s="43">
        <v>0.27244132137111626</v>
      </c>
      <c r="M294" s="43">
        <v>0.23347552696216428</v>
      </c>
      <c r="N294" s="43">
        <v>0.2067949237134164</v>
      </c>
      <c r="O294" s="43">
        <v>0.17371201021928581</v>
      </c>
    </row>
    <row r="295" spans="1:15" x14ac:dyDescent="0.25">
      <c r="A295" s="42" t="s">
        <v>86</v>
      </c>
      <c r="B295" s="42" t="s">
        <v>98</v>
      </c>
      <c r="C295" s="42" t="s">
        <v>13</v>
      </c>
      <c r="D295" s="42" t="s">
        <v>9</v>
      </c>
      <c r="E295" s="43">
        <v>2.4918795021273067E-2</v>
      </c>
      <c r="F295" s="43">
        <v>2.1295542600649066E-2</v>
      </c>
      <c r="G295" s="43">
        <v>1.2248224661071659E-2</v>
      </c>
      <c r="H295" s="43">
        <v>4.1426973176655037E-2</v>
      </c>
      <c r="I295" s="43">
        <v>6.7027678573607141E-2</v>
      </c>
      <c r="J295" s="43">
        <v>0.10773078852041441</v>
      </c>
      <c r="K295" s="43">
        <v>0.14666259686113928</v>
      </c>
      <c r="L295" s="43">
        <v>0.12026365202652614</v>
      </c>
      <c r="M295" s="43">
        <v>8.0655866531179912E-2</v>
      </c>
      <c r="N295" s="43">
        <v>3.8783573758290835E-2</v>
      </c>
      <c r="O295" s="43">
        <v>4.060454447583255E-3</v>
      </c>
    </row>
    <row r="296" spans="1:15" x14ac:dyDescent="0.25">
      <c r="A296" s="42" t="s">
        <v>86</v>
      </c>
      <c r="B296" s="42" t="s">
        <v>98</v>
      </c>
      <c r="C296" s="42" t="s">
        <v>13</v>
      </c>
      <c r="D296" s="42" t="s">
        <v>10</v>
      </c>
      <c r="E296" s="43">
        <v>0.12993803009679183</v>
      </c>
      <c r="F296" s="43">
        <v>4.2410434390813587E-2</v>
      </c>
      <c r="G296" s="43">
        <v>1.3718528082633959E-2</v>
      </c>
      <c r="H296" s="43">
        <v>5.9436543551655962E-3</v>
      </c>
      <c r="I296" s="43">
        <v>1.2582278913418142E-3</v>
      </c>
      <c r="J296" s="43">
        <v>3.3105685683332774E-4</v>
      </c>
      <c r="K296" s="43">
        <v>4.6458967207867187E-7</v>
      </c>
      <c r="L296" s="43">
        <v>0</v>
      </c>
      <c r="M296" s="43">
        <v>0</v>
      </c>
      <c r="N296" s="43">
        <v>0</v>
      </c>
      <c r="O296" s="43">
        <v>0</v>
      </c>
    </row>
    <row r="297" spans="1:15" x14ac:dyDescent="0.25">
      <c r="A297" s="42" t="s">
        <v>86</v>
      </c>
      <c r="B297" s="42" t="s">
        <v>98</v>
      </c>
      <c r="C297" s="42" t="s">
        <v>13</v>
      </c>
      <c r="D297" s="42" t="s">
        <v>11</v>
      </c>
      <c r="E297" s="43">
        <v>0</v>
      </c>
      <c r="F297" s="43">
        <v>1.402700410821196E-4</v>
      </c>
      <c r="G297" s="43">
        <v>1.0652033570045191E-4</v>
      </c>
      <c r="H297" s="43">
        <v>5.6871544134610381E-2</v>
      </c>
      <c r="I297" s="43">
        <v>0.13848070812122257</v>
      </c>
      <c r="J297" s="43">
        <v>0.20403226087978507</v>
      </c>
      <c r="K297" s="43">
        <v>0.2149753976539151</v>
      </c>
      <c r="L297" s="43">
        <v>0.25419762484833003</v>
      </c>
      <c r="M297" s="43">
        <v>0.2721202626553807</v>
      </c>
      <c r="N297" s="43">
        <v>0.30938177221285817</v>
      </c>
      <c r="O297" s="43">
        <v>0.3528499594837558</v>
      </c>
    </row>
    <row r="298" spans="1:15" x14ac:dyDescent="0.25">
      <c r="A298" s="42" t="s">
        <v>86</v>
      </c>
      <c r="B298" s="42" t="s">
        <v>98</v>
      </c>
      <c r="C298" s="42" t="s">
        <v>13</v>
      </c>
      <c r="D298" s="42" t="s">
        <v>12</v>
      </c>
      <c r="E298" s="43">
        <v>0</v>
      </c>
      <c r="F298" s="43">
        <v>0</v>
      </c>
      <c r="G298" s="43">
        <v>4.7756617172369273E-2</v>
      </c>
      <c r="H298" s="43">
        <v>0.14858887822206349</v>
      </c>
      <c r="I298" s="43">
        <v>0.22432080500558352</v>
      </c>
      <c r="J298" s="43">
        <v>0.23822129958143712</v>
      </c>
      <c r="K298" s="43">
        <v>0.25879410175535922</v>
      </c>
      <c r="L298" s="43">
        <v>0.3207144381437233</v>
      </c>
      <c r="M298" s="43">
        <v>0.3560191436240015</v>
      </c>
      <c r="N298" s="43">
        <v>0.42778796269947245</v>
      </c>
      <c r="O298" s="43">
        <v>0.46644487447435862</v>
      </c>
    </row>
    <row r="299" spans="1:15" x14ac:dyDescent="0.25">
      <c r="A299" s="42" t="s">
        <v>86</v>
      </c>
      <c r="B299" s="42" t="s">
        <v>98</v>
      </c>
      <c r="C299" s="42" t="s">
        <v>14</v>
      </c>
      <c r="D299" s="42" t="s">
        <v>189</v>
      </c>
      <c r="E299" s="43">
        <v>0</v>
      </c>
      <c r="F299" s="43">
        <v>0</v>
      </c>
      <c r="G299" s="43">
        <v>0</v>
      </c>
      <c r="H299" s="43">
        <v>5.6716085635988777E-4</v>
      </c>
      <c r="I299" s="43">
        <v>7.647264958231129E-3</v>
      </c>
      <c r="J299" s="43">
        <v>1.9478288137032663E-2</v>
      </c>
      <c r="K299" s="43">
        <v>1.9379325231570477E-2</v>
      </c>
      <c r="L299" s="43">
        <v>1.1312044928552423E-2</v>
      </c>
      <c r="M299" s="43">
        <v>1.0274922522579655E-2</v>
      </c>
      <c r="N299" s="43">
        <v>8.475732005205185E-3</v>
      </c>
      <c r="O299" s="43">
        <v>7.0842986266373342E-3</v>
      </c>
    </row>
    <row r="300" spans="1:15" x14ac:dyDescent="0.25">
      <c r="A300" s="42" t="s">
        <v>86</v>
      </c>
      <c r="B300" s="42" t="s">
        <v>98</v>
      </c>
      <c r="C300" s="42" t="s">
        <v>14</v>
      </c>
      <c r="D300" s="42" t="s">
        <v>5</v>
      </c>
      <c r="E300" s="43">
        <v>5.5487737210076594E-5</v>
      </c>
      <c r="F300" s="43">
        <v>1.0748463057884878E-4</v>
      </c>
      <c r="G300" s="43">
        <v>0</v>
      </c>
      <c r="H300" s="43">
        <v>1.6087226159366911E-3</v>
      </c>
      <c r="I300" s="43">
        <v>4.6680533104235689E-3</v>
      </c>
      <c r="J300" s="43">
        <v>5.5048898238095577E-3</v>
      </c>
      <c r="K300" s="43">
        <v>4.6711282921752511E-3</v>
      </c>
      <c r="L300" s="43">
        <v>8.7311800606120447E-4</v>
      </c>
      <c r="M300" s="43">
        <v>0</v>
      </c>
      <c r="N300" s="43">
        <v>0</v>
      </c>
      <c r="O300" s="43">
        <v>0</v>
      </c>
    </row>
    <row r="301" spans="1:15" x14ac:dyDescent="0.25">
      <c r="A301" s="42" t="s">
        <v>86</v>
      </c>
      <c r="B301" s="42" t="s">
        <v>98</v>
      </c>
      <c r="C301" s="42" t="s">
        <v>14</v>
      </c>
      <c r="D301" s="42" t="s">
        <v>190</v>
      </c>
      <c r="E301" s="43">
        <v>0</v>
      </c>
      <c r="F301" s="43">
        <v>0</v>
      </c>
      <c r="G301" s="43">
        <v>0</v>
      </c>
      <c r="H301" s="43">
        <v>1.260651934619252E-3</v>
      </c>
      <c r="I301" s="43">
        <v>1.2756745758113568E-3</v>
      </c>
      <c r="J301" s="43">
        <v>7.4539598753535919E-4</v>
      </c>
      <c r="K301" s="43">
        <v>5.7216078713733399E-4</v>
      </c>
      <c r="L301" s="43">
        <v>3.896329194912962E-4</v>
      </c>
      <c r="M301" s="43">
        <v>0</v>
      </c>
      <c r="N301" s="43">
        <v>0</v>
      </c>
      <c r="O301" s="43">
        <v>0</v>
      </c>
    </row>
    <row r="302" spans="1:15" x14ac:dyDescent="0.25">
      <c r="A302" s="42" t="s">
        <v>86</v>
      </c>
      <c r="B302" s="42" t="s">
        <v>98</v>
      </c>
      <c r="C302" s="42" t="s">
        <v>14</v>
      </c>
      <c r="D302" s="42" t="s">
        <v>6</v>
      </c>
      <c r="E302" s="43">
        <v>0.24029426996633751</v>
      </c>
      <c r="F302" s="43">
        <v>0.19071297550936264</v>
      </c>
      <c r="G302" s="43">
        <v>0.14256850754633896</v>
      </c>
      <c r="H302" s="43">
        <v>1.1484565627225141E-5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</row>
    <row r="303" spans="1:15" x14ac:dyDescent="0.25">
      <c r="A303" s="42" t="s">
        <v>86</v>
      </c>
      <c r="B303" s="42" t="s">
        <v>98</v>
      </c>
      <c r="C303" s="42" t="s">
        <v>14</v>
      </c>
      <c r="D303" s="42" t="s">
        <v>191</v>
      </c>
      <c r="E303" s="43">
        <v>0</v>
      </c>
      <c r="F303" s="43">
        <v>0</v>
      </c>
      <c r="G303" s="43">
        <v>0</v>
      </c>
      <c r="H303" s="43">
        <v>8.1763039840841642E-2</v>
      </c>
      <c r="I303" s="43">
        <v>0.21996371364299208</v>
      </c>
      <c r="J303" s="43">
        <v>0.27994322970086177</v>
      </c>
      <c r="K303" s="43">
        <v>0.14573216986206072</v>
      </c>
      <c r="L303" s="43">
        <v>7.9154889823412899E-2</v>
      </c>
      <c r="M303" s="43">
        <v>2.5765898048988174E-2</v>
      </c>
      <c r="N303" s="43">
        <v>0</v>
      </c>
      <c r="O303" s="43">
        <v>0</v>
      </c>
    </row>
    <row r="304" spans="1:15" x14ac:dyDescent="0.25">
      <c r="A304" s="42" t="s">
        <v>86</v>
      </c>
      <c r="B304" s="42" t="s">
        <v>98</v>
      </c>
      <c r="C304" s="42" t="s">
        <v>14</v>
      </c>
      <c r="D304" s="42" t="s">
        <v>7</v>
      </c>
      <c r="E304" s="43">
        <v>0.41345762586468404</v>
      </c>
      <c r="F304" s="43">
        <v>0.50058940342505942</v>
      </c>
      <c r="G304" s="43">
        <v>0.67654329636894994</v>
      </c>
      <c r="H304" s="43">
        <v>0.52267141597626798</v>
      </c>
      <c r="I304" s="43">
        <v>0.22889739213004318</v>
      </c>
      <c r="J304" s="43">
        <v>2.9210572733271066E-2</v>
      </c>
      <c r="K304" s="43">
        <v>2.5717366975794482E-2</v>
      </c>
      <c r="L304" s="43">
        <v>1.396849356255017E-2</v>
      </c>
      <c r="M304" s="43">
        <v>4.5469472948609507E-3</v>
      </c>
      <c r="N304" s="43">
        <v>0</v>
      </c>
      <c r="O304" s="43">
        <v>0</v>
      </c>
    </row>
    <row r="305" spans="1:15" x14ac:dyDescent="0.25">
      <c r="A305" s="42" t="s">
        <v>86</v>
      </c>
      <c r="B305" s="42" t="s">
        <v>98</v>
      </c>
      <c r="C305" s="42" t="s">
        <v>14</v>
      </c>
      <c r="D305" s="42" t="s">
        <v>8</v>
      </c>
      <c r="E305" s="43">
        <v>9.1705045684903438E-2</v>
      </c>
      <c r="F305" s="43">
        <v>8.7307474763137355E-2</v>
      </c>
      <c r="G305" s="43">
        <v>8.6097321750270239E-2</v>
      </c>
      <c r="H305" s="43">
        <v>0.15215989342323019</v>
      </c>
      <c r="I305" s="43">
        <v>0.12480472061765942</v>
      </c>
      <c r="J305" s="43">
        <v>8.5508874850561523E-2</v>
      </c>
      <c r="K305" s="43">
        <v>5.9336526503161284E-2</v>
      </c>
      <c r="L305" s="43">
        <v>4.3266685743897665E-2</v>
      </c>
      <c r="M305" s="43">
        <v>3.3012732989421881E-2</v>
      </c>
      <c r="N305" s="43">
        <v>2.7263474813161576E-2</v>
      </c>
      <c r="O305" s="43">
        <v>2.1622201959244743E-2</v>
      </c>
    </row>
    <row r="306" spans="1:15" x14ac:dyDescent="0.25">
      <c r="A306" s="42" t="s">
        <v>86</v>
      </c>
      <c r="B306" s="42" t="s">
        <v>98</v>
      </c>
      <c r="C306" s="42" t="s">
        <v>14</v>
      </c>
      <c r="D306" s="42" t="s">
        <v>9</v>
      </c>
      <c r="E306" s="43">
        <v>9.4074834461584014E-3</v>
      </c>
      <c r="F306" s="43">
        <v>7.3019067068647433E-3</v>
      </c>
      <c r="G306" s="43">
        <v>2.0329576844549425E-3</v>
      </c>
      <c r="H306" s="43">
        <v>5.3380261035342456E-2</v>
      </c>
      <c r="I306" s="43">
        <v>0.11437267558188176</v>
      </c>
      <c r="J306" s="43">
        <v>0.17585629078936202</v>
      </c>
      <c r="K306" s="43">
        <v>0.24977455678722288</v>
      </c>
      <c r="L306" s="43">
        <v>0.2895994785556863</v>
      </c>
      <c r="M306" s="43">
        <v>0.25297472819501821</v>
      </c>
      <c r="N306" s="43">
        <v>0.19261390554287269</v>
      </c>
      <c r="O306" s="43">
        <v>0.13518427600452909</v>
      </c>
    </row>
    <row r="307" spans="1:15" x14ac:dyDescent="0.25">
      <c r="A307" s="42" t="s">
        <v>86</v>
      </c>
      <c r="B307" s="42" t="s">
        <v>98</v>
      </c>
      <c r="C307" s="42" t="s">
        <v>14</v>
      </c>
      <c r="D307" s="42" t="s">
        <v>10</v>
      </c>
      <c r="E307" s="43">
        <v>0.24366283801279923</v>
      </c>
      <c r="F307" s="43">
        <v>0.2052515933274951</v>
      </c>
      <c r="G307" s="43">
        <v>8.656021057688458E-2</v>
      </c>
      <c r="H307" s="43">
        <v>3.5535012906884933E-2</v>
      </c>
      <c r="I307" s="43">
        <v>1.2592835422719108E-2</v>
      </c>
      <c r="J307" s="43">
        <v>2.5719754626877347E-3</v>
      </c>
      <c r="K307" s="43">
        <v>5.3318352507392434E-4</v>
      </c>
      <c r="L307" s="43">
        <v>2.7890688582054133E-7</v>
      </c>
      <c r="M307" s="43">
        <v>0</v>
      </c>
      <c r="N307" s="43">
        <v>0</v>
      </c>
      <c r="O307" s="43">
        <v>0</v>
      </c>
    </row>
    <row r="308" spans="1:15" x14ac:dyDescent="0.25">
      <c r="A308" s="42" t="s">
        <v>86</v>
      </c>
      <c r="B308" s="42" t="s">
        <v>98</v>
      </c>
      <c r="C308" s="42" t="s">
        <v>14</v>
      </c>
      <c r="D308" s="42" t="s">
        <v>11</v>
      </c>
      <c r="E308" s="43">
        <v>0</v>
      </c>
      <c r="F308" s="43">
        <v>1.8378109785858721E-3</v>
      </c>
      <c r="G308" s="43">
        <v>1.3048460706993751E-3</v>
      </c>
      <c r="H308" s="43">
        <v>3.4701940184848519E-2</v>
      </c>
      <c r="I308" s="43">
        <v>8.2453681200049214E-2</v>
      </c>
      <c r="J308" s="43">
        <v>0.12089133942628684</v>
      </c>
      <c r="K308" s="43">
        <v>0.15896325566902034</v>
      </c>
      <c r="L308" s="43">
        <v>0.18939102354922402</v>
      </c>
      <c r="M308" s="43">
        <v>0.2346416416349747</v>
      </c>
      <c r="N308" s="43">
        <v>0.30775429474482768</v>
      </c>
      <c r="O308" s="43">
        <v>0.37903618387701626</v>
      </c>
    </row>
    <row r="309" spans="1:15" x14ac:dyDescent="0.25">
      <c r="A309" s="42" t="s">
        <v>86</v>
      </c>
      <c r="B309" s="42" t="s">
        <v>98</v>
      </c>
      <c r="C309" s="42" t="s">
        <v>14</v>
      </c>
      <c r="D309" s="42" t="s">
        <v>12</v>
      </c>
      <c r="E309" s="43">
        <v>1.4172492879073731E-3</v>
      </c>
      <c r="F309" s="43">
        <v>6.891350658916026E-3</v>
      </c>
      <c r="G309" s="43">
        <v>4.8928600024020176E-3</v>
      </c>
      <c r="H309" s="43">
        <v>0.11634041666004104</v>
      </c>
      <c r="I309" s="43">
        <v>0.2033239885601891</v>
      </c>
      <c r="J309" s="43">
        <v>0.28028914308859149</v>
      </c>
      <c r="K309" s="43">
        <v>0.33532032636678322</v>
      </c>
      <c r="L309" s="43">
        <v>0.3720443540042383</v>
      </c>
      <c r="M309" s="43">
        <v>0.43878312931415642</v>
      </c>
      <c r="N309" s="43">
        <v>0.46389259289393286</v>
      </c>
      <c r="O309" s="43">
        <v>0.45707303953257261</v>
      </c>
    </row>
    <row r="310" spans="1:15" x14ac:dyDescent="0.25">
      <c r="A310" s="42" t="s">
        <v>86</v>
      </c>
      <c r="B310" s="42" t="s">
        <v>98</v>
      </c>
      <c r="C310" s="42" t="s">
        <v>15</v>
      </c>
      <c r="D310" s="42" t="s">
        <v>189</v>
      </c>
      <c r="E310" s="43">
        <v>0</v>
      </c>
      <c r="F310" s="43">
        <v>0</v>
      </c>
      <c r="G310" s="43">
        <v>0</v>
      </c>
      <c r="H310" s="43">
        <v>3.2396664354661744E-4</v>
      </c>
      <c r="I310" s="43">
        <v>1.1473353543252304E-3</v>
      </c>
      <c r="J310" s="43">
        <v>4.674414732466825E-3</v>
      </c>
      <c r="K310" s="43">
        <v>1.054816003552473E-2</v>
      </c>
      <c r="L310" s="43">
        <v>1.352799313995828E-2</v>
      </c>
      <c r="M310" s="43">
        <v>1.2700682787888643E-2</v>
      </c>
      <c r="N310" s="43">
        <v>1.3763213712920408E-2</v>
      </c>
      <c r="O310" s="43">
        <v>1.3858433183907745E-2</v>
      </c>
    </row>
    <row r="311" spans="1:15" x14ac:dyDescent="0.25">
      <c r="A311" s="42" t="s">
        <v>86</v>
      </c>
      <c r="B311" s="42" t="s">
        <v>98</v>
      </c>
      <c r="C311" s="42" t="s">
        <v>15</v>
      </c>
      <c r="D311" s="42" t="s">
        <v>5</v>
      </c>
      <c r="E311" s="43">
        <v>1.0722547270038902E-2</v>
      </c>
      <c r="F311" s="43">
        <v>1.1838072708638975E-2</v>
      </c>
      <c r="G311" s="43">
        <v>1.2563117579699322E-2</v>
      </c>
      <c r="H311" s="43">
        <v>4.2413390015721481E-4</v>
      </c>
      <c r="I311" s="43">
        <v>6.4771556173254144E-4</v>
      </c>
      <c r="J311" s="43">
        <v>1.876868399127828E-4</v>
      </c>
      <c r="K311" s="43">
        <v>8.4092519805831895E-4</v>
      </c>
      <c r="L311" s="43">
        <v>5.6796878153832686E-4</v>
      </c>
      <c r="M311" s="43">
        <v>3.438550643886152E-5</v>
      </c>
      <c r="N311" s="43">
        <v>2.2279349919566706E-6</v>
      </c>
      <c r="O311" s="43">
        <v>2.0198713014954168E-6</v>
      </c>
    </row>
    <row r="312" spans="1:15" x14ac:dyDescent="0.25">
      <c r="A312" s="42" t="s">
        <v>86</v>
      </c>
      <c r="B312" s="42" t="s">
        <v>98</v>
      </c>
      <c r="C312" s="42" t="s">
        <v>15</v>
      </c>
      <c r="D312" s="42" t="s">
        <v>190</v>
      </c>
      <c r="E312" s="43">
        <v>0</v>
      </c>
      <c r="F312" s="43">
        <v>0</v>
      </c>
      <c r="G312" s="43">
        <v>0</v>
      </c>
      <c r="H312" s="43">
        <v>1.5762339685081193E-2</v>
      </c>
      <c r="I312" s="43">
        <v>1.5060403951553154E-2</v>
      </c>
      <c r="J312" s="43">
        <v>8.8265772041638754E-3</v>
      </c>
      <c r="K312" s="43">
        <v>2.5255860947672698E-3</v>
      </c>
      <c r="L312" s="43">
        <v>2.014301854496423E-4</v>
      </c>
      <c r="M312" s="43">
        <v>1.1829416209287636E-5</v>
      </c>
      <c r="N312" s="43">
        <v>6.8775384534314517E-6</v>
      </c>
      <c r="O312" s="43">
        <v>6.5405356429375297E-6</v>
      </c>
    </row>
    <row r="313" spans="1:15" x14ac:dyDescent="0.25">
      <c r="A313" s="42" t="s">
        <v>86</v>
      </c>
      <c r="B313" s="42" t="s">
        <v>98</v>
      </c>
      <c r="C313" s="42" t="s">
        <v>15</v>
      </c>
      <c r="D313" s="42" t="s">
        <v>6</v>
      </c>
      <c r="E313" s="43">
        <v>0.39525536422634272</v>
      </c>
      <c r="F313" s="43">
        <v>0.3593716086733727</v>
      </c>
      <c r="G313" s="43">
        <v>0.24324450161523578</v>
      </c>
      <c r="H313" s="43">
        <v>1.2189371118676507E-2</v>
      </c>
      <c r="I313" s="43">
        <v>1.3100779577756178E-4</v>
      </c>
      <c r="J313" s="43">
        <v>1.0061883699888604E-4</v>
      </c>
      <c r="K313" s="43">
        <v>0</v>
      </c>
      <c r="L313" s="43">
        <v>0</v>
      </c>
      <c r="M313" s="43">
        <v>0</v>
      </c>
      <c r="N313" s="43">
        <v>0</v>
      </c>
      <c r="O313" s="43">
        <v>0</v>
      </c>
    </row>
    <row r="314" spans="1:15" x14ac:dyDescent="0.25">
      <c r="A314" s="42" t="s">
        <v>86</v>
      </c>
      <c r="B314" s="42" t="s">
        <v>98</v>
      </c>
      <c r="C314" s="42" t="s">
        <v>15</v>
      </c>
      <c r="D314" s="42" t="s">
        <v>191</v>
      </c>
      <c r="E314" s="43">
        <v>0</v>
      </c>
      <c r="F314" s="43">
        <v>0</v>
      </c>
      <c r="G314" s="43">
        <v>0</v>
      </c>
      <c r="H314" s="43">
        <v>4.3652739044616085E-2</v>
      </c>
      <c r="I314" s="43">
        <v>0.14996405422746287</v>
      </c>
      <c r="J314" s="43">
        <v>0.15101812712208812</v>
      </c>
      <c r="K314" s="43">
        <v>7.3280875339777812E-2</v>
      </c>
      <c r="L314" s="43">
        <v>3.1072863244470554E-2</v>
      </c>
      <c r="M314" s="43">
        <v>4.6315171938058372E-4</v>
      </c>
      <c r="N314" s="43">
        <v>1.0945941482221903E-5</v>
      </c>
      <c r="O314" s="43">
        <v>2.7893460830174803E-6</v>
      </c>
    </row>
    <row r="315" spans="1:15" x14ac:dyDescent="0.25">
      <c r="A315" s="42" t="s">
        <v>86</v>
      </c>
      <c r="B315" s="42" t="s">
        <v>98</v>
      </c>
      <c r="C315" s="42" t="s">
        <v>15</v>
      </c>
      <c r="D315" s="42" t="s">
        <v>7</v>
      </c>
      <c r="E315" s="43">
        <v>0.18688530951969848</v>
      </c>
      <c r="F315" s="43">
        <v>0.21021262257912804</v>
      </c>
      <c r="G315" s="43">
        <v>0.27808517281044304</v>
      </c>
      <c r="H315" s="43">
        <v>0.31393402232594442</v>
      </c>
      <c r="I315" s="43">
        <v>9.2482959832277459E-2</v>
      </c>
      <c r="J315" s="43">
        <v>2.0225009263630578E-2</v>
      </c>
      <c r="K315" s="43">
        <v>1.2931815850380193E-2</v>
      </c>
      <c r="L315" s="43">
        <v>5.4834464549065589E-3</v>
      </c>
      <c r="M315" s="43">
        <v>8.1803420565921284E-5</v>
      </c>
      <c r="N315" s="43">
        <v>1.9373347756144963E-6</v>
      </c>
      <c r="O315" s="43">
        <v>4.8092173845128973E-7</v>
      </c>
    </row>
    <row r="316" spans="1:15" x14ac:dyDescent="0.25">
      <c r="A316" s="42" t="s">
        <v>86</v>
      </c>
      <c r="B316" s="42" t="s">
        <v>98</v>
      </c>
      <c r="C316" s="42" t="s">
        <v>15</v>
      </c>
      <c r="D316" s="42" t="s">
        <v>8</v>
      </c>
      <c r="E316" s="43">
        <v>0.13216376110850833</v>
      </c>
      <c r="F316" s="43">
        <v>0.14091408756203541</v>
      </c>
      <c r="G316" s="43">
        <v>0.13026180296477055</v>
      </c>
      <c r="H316" s="43">
        <v>0.13908311889045974</v>
      </c>
      <c r="I316" s="43">
        <v>0.12536408571815666</v>
      </c>
      <c r="J316" s="43">
        <v>9.8862524296100374E-2</v>
      </c>
      <c r="K316" s="43">
        <v>7.6144541234961949E-2</v>
      </c>
      <c r="L316" s="43">
        <v>6.8607681557245254E-2</v>
      </c>
      <c r="M316" s="43">
        <v>6.7104167934402492E-2</v>
      </c>
      <c r="N316" s="43">
        <v>6.5448012057196719E-2</v>
      </c>
      <c r="O316" s="43">
        <v>6.5454025709306668E-2</v>
      </c>
    </row>
    <row r="317" spans="1:15" x14ac:dyDescent="0.25">
      <c r="A317" s="42" t="s">
        <v>86</v>
      </c>
      <c r="B317" s="42" t="s">
        <v>98</v>
      </c>
      <c r="C317" s="42" t="s">
        <v>15</v>
      </c>
      <c r="D317" s="42" t="s">
        <v>9</v>
      </c>
      <c r="E317" s="43">
        <v>0.22327813550847594</v>
      </c>
      <c r="F317" s="43">
        <v>0.21632947023354085</v>
      </c>
      <c r="G317" s="43">
        <v>0.21423802748008985</v>
      </c>
      <c r="H317" s="43">
        <v>0.22441653834576691</v>
      </c>
      <c r="I317" s="43">
        <v>0.19205132576227618</v>
      </c>
      <c r="J317" s="43">
        <v>0.23406776258128634</v>
      </c>
      <c r="K317" s="43">
        <v>0.30356907812301659</v>
      </c>
      <c r="L317" s="43">
        <v>0.29903945509865876</v>
      </c>
      <c r="M317" s="43">
        <v>0.28707577132054279</v>
      </c>
      <c r="N317" s="43">
        <v>0.25974137936879893</v>
      </c>
      <c r="O317" s="43">
        <v>0.16839012987002996</v>
      </c>
    </row>
    <row r="318" spans="1:15" x14ac:dyDescent="0.25">
      <c r="A318" s="42" t="s">
        <v>86</v>
      </c>
      <c r="B318" s="42" t="s">
        <v>98</v>
      </c>
      <c r="C318" s="42" t="s">
        <v>15</v>
      </c>
      <c r="D318" s="42" t="s">
        <v>10</v>
      </c>
      <c r="E318" s="43">
        <v>4.1760567459810834E-2</v>
      </c>
      <c r="F318" s="43">
        <v>1.4612204213142027E-2</v>
      </c>
      <c r="G318" s="43">
        <v>3.8804976411013037E-3</v>
      </c>
      <c r="H318" s="43">
        <v>1.7924135792485724E-3</v>
      </c>
      <c r="I318" s="43">
        <v>3.2874005896978235E-4</v>
      </c>
      <c r="J318" s="43">
        <v>8.8625570050102404E-5</v>
      </c>
      <c r="K318" s="43">
        <v>1.1710419134637502E-7</v>
      </c>
      <c r="L318" s="43">
        <v>0</v>
      </c>
      <c r="M318" s="43">
        <v>0</v>
      </c>
      <c r="N318" s="43">
        <v>0</v>
      </c>
      <c r="O318" s="43">
        <v>0</v>
      </c>
    </row>
    <row r="319" spans="1:15" x14ac:dyDescent="0.25">
      <c r="A319" s="42" t="s">
        <v>86</v>
      </c>
      <c r="B319" s="42" t="s">
        <v>98</v>
      </c>
      <c r="C319" s="42" t="s">
        <v>15</v>
      </c>
      <c r="D319" s="42" t="s">
        <v>11</v>
      </c>
      <c r="E319" s="43">
        <v>4.1731602802878636E-4</v>
      </c>
      <c r="F319" s="43">
        <v>6.4978695624706047E-3</v>
      </c>
      <c r="G319" s="43">
        <v>2.3430166433048741E-2</v>
      </c>
      <c r="H319" s="43">
        <v>5.2754334630797907E-2</v>
      </c>
      <c r="I319" s="43">
        <v>9.4299980999801039E-2</v>
      </c>
      <c r="J319" s="43">
        <v>0.13870026318211925</v>
      </c>
      <c r="K319" s="43">
        <v>0.16530825804704874</v>
      </c>
      <c r="L319" s="43">
        <v>0.19236499689241274</v>
      </c>
      <c r="M319" s="43">
        <v>0.19125770052389277</v>
      </c>
      <c r="N319" s="43">
        <v>0.19618643398759389</v>
      </c>
      <c r="O319" s="43">
        <v>0.2289711679723051</v>
      </c>
    </row>
    <row r="320" spans="1:15" x14ac:dyDescent="0.25">
      <c r="A320" s="42" t="s">
        <v>86</v>
      </c>
      <c r="B320" s="42" t="s">
        <v>98</v>
      </c>
      <c r="C320" s="42" t="s">
        <v>15</v>
      </c>
      <c r="D320" s="42" t="s">
        <v>12</v>
      </c>
      <c r="E320" s="43">
        <v>9.5169988790958972E-3</v>
      </c>
      <c r="F320" s="43">
        <v>4.0224064467671398E-2</v>
      </c>
      <c r="G320" s="43">
        <v>9.4296713475611346E-2</v>
      </c>
      <c r="H320" s="43">
        <v>0.19566702183570486</v>
      </c>
      <c r="I320" s="43">
        <v>0.32852239073766742</v>
      </c>
      <c r="J320" s="43">
        <v>0.34324839037118282</v>
      </c>
      <c r="K320" s="43">
        <v>0.35485064297227303</v>
      </c>
      <c r="L320" s="43">
        <v>0.38913416464535988</v>
      </c>
      <c r="M320" s="43">
        <v>0.44127050737067869</v>
      </c>
      <c r="N320" s="43">
        <v>0.46483897212378683</v>
      </c>
      <c r="O320" s="43">
        <v>0.5233144125896847</v>
      </c>
    </row>
    <row r="321" spans="1:15" x14ac:dyDescent="0.25">
      <c r="A321" s="42" t="s">
        <v>86</v>
      </c>
      <c r="B321" s="42" t="s">
        <v>98</v>
      </c>
      <c r="C321" s="42" t="s">
        <v>16</v>
      </c>
      <c r="D321" s="42" t="s">
        <v>189</v>
      </c>
      <c r="E321" s="43">
        <v>0</v>
      </c>
      <c r="F321" s="43">
        <v>0</v>
      </c>
      <c r="G321" s="43">
        <v>0</v>
      </c>
      <c r="H321" s="43">
        <v>4.8869604932633029E-4</v>
      </c>
      <c r="I321" s="43">
        <v>3.7966457924771546E-3</v>
      </c>
      <c r="J321" s="43">
        <v>1.3871831152194558E-2</v>
      </c>
      <c r="K321" s="43">
        <v>1.5867581769670097E-2</v>
      </c>
      <c r="L321" s="43">
        <v>1.1492094241090624E-2</v>
      </c>
      <c r="M321" s="43">
        <v>1.1342423165960572E-2</v>
      </c>
      <c r="N321" s="43">
        <v>1.2753562307995028E-2</v>
      </c>
      <c r="O321" s="43">
        <v>8.362105628082565E-3</v>
      </c>
    </row>
    <row r="322" spans="1:15" x14ac:dyDescent="0.25">
      <c r="A322" s="42" t="s">
        <v>86</v>
      </c>
      <c r="B322" s="42" t="s">
        <v>98</v>
      </c>
      <c r="C322" s="42" t="s">
        <v>16</v>
      </c>
      <c r="D322" s="42" t="s">
        <v>5</v>
      </c>
      <c r="E322" s="43">
        <v>1.457628424362465E-3</v>
      </c>
      <c r="F322" s="43">
        <v>2.0093018857889167E-4</v>
      </c>
      <c r="G322" s="43">
        <v>2.5824404589365609E-4</v>
      </c>
      <c r="H322" s="43">
        <v>6.6986374362487636E-5</v>
      </c>
      <c r="I322" s="43">
        <v>1.344984440262115E-3</v>
      </c>
      <c r="J322" s="43">
        <v>2.5259155232354273E-3</v>
      </c>
      <c r="K322" s="43">
        <v>1.0596501524265988E-3</v>
      </c>
      <c r="L322" s="43">
        <v>0</v>
      </c>
      <c r="M322" s="43">
        <v>0</v>
      </c>
      <c r="N322" s="43">
        <v>0</v>
      </c>
      <c r="O322" s="43">
        <v>0</v>
      </c>
    </row>
    <row r="323" spans="1:15" x14ac:dyDescent="0.25">
      <c r="A323" s="42" t="s">
        <v>86</v>
      </c>
      <c r="B323" s="42" t="s">
        <v>98</v>
      </c>
      <c r="C323" s="42" t="s">
        <v>16</v>
      </c>
      <c r="D323" s="42" t="s">
        <v>190</v>
      </c>
      <c r="E323" s="43">
        <v>0</v>
      </c>
      <c r="F323" s="43">
        <v>0</v>
      </c>
      <c r="G323" s="43">
        <v>0</v>
      </c>
      <c r="H323" s="43">
        <v>1.2514272664992008E-3</v>
      </c>
      <c r="I323" s="43">
        <v>3.0201119929135476E-3</v>
      </c>
      <c r="J323" s="43">
        <v>4.6985376649510057E-3</v>
      </c>
      <c r="K323" s="43">
        <v>2.7401466121082692E-3</v>
      </c>
      <c r="L323" s="43">
        <v>3.4420123574282249E-5</v>
      </c>
      <c r="M323" s="43">
        <v>2.0264970448904861E-5</v>
      </c>
      <c r="N323" s="43">
        <v>1.1856950968120046E-5</v>
      </c>
      <c r="O323" s="43">
        <v>6.0467169350401199E-6</v>
      </c>
    </row>
    <row r="324" spans="1:15" x14ac:dyDescent="0.25">
      <c r="A324" s="42" t="s">
        <v>86</v>
      </c>
      <c r="B324" s="42" t="s">
        <v>98</v>
      </c>
      <c r="C324" s="42" t="s">
        <v>16</v>
      </c>
      <c r="D324" s="42" t="s">
        <v>6</v>
      </c>
      <c r="E324" s="43">
        <v>0.18907812604532637</v>
      </c>
      <c r="F324" s="43">
        <v>0.22075136071105644</v>
      </c>
      <c r="G324" s="43">
        <v>0.19031356448810582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</row>
    <row r="325" spans="1:15" x14ac:dyDescent="0.25">
      <c r="A325" s="42" t="s">
        <v>86</v>
      </c>
      <c r="B325" s="42" t="s">
        <v>98</v>
      </c>
      <c r="C325" s="42" t="s">
        <v>16</v>
      </c>
      <c r="D325" s="42" t="s">
        <v>191</v>
      </c>
      <c r="E325" s="43">
        <v>0</v>
      </c>
      <c r="F325" s="43">
        <v>0</v>
      </c>
      <c r="G325" s="43">
        <v>0</v>
      </c>
      <c r="H325" s="43">
        <v>6.7612087995737244E-2</v>
      </c>
      <c r="I325" s="43">
        <v>0.15660292037157375</v>
      </c>
      <c r="J325" s="43">
        <v>5.5590405221341385E-2</v>
      </c>
      <c r="K325" s="43">
        <v>2.9437217086994559E-2</v>
      </c>
      <c r="L325" s="43">
        <v>0</v>
      </c>
      <c r="M325" s="43">
        <v>0</v>
      </c>
      <c r="N325" s="43">
        <v>0</v>
      </c>
      <c r="O325" s="43">
        <v>0</v>
      </c>
    </row>
    <row r="326" spans="1:15" x14ac:dyDescent="0.25">
      <c r="A326" s="42" t="s">
        <v>86</v>
      </c>
      <c r="B326" s="42" t="s">
        <v>98</v>
      </c>
      <c r="C326" s="42" t="s">
        <v>16</v>
      </c>
      <c r="D326" s="42" t="s">
        <v>7</v>
      </c>
      <c r="E326" s="43">
        <v>0.4228683451355959</v>
      </c>
      <c r="F326" s="43">
        <v>0.4078035769513374</v>
      </c>
      <c r="G326" s="43">
        <v>0.43813474014851667</v>
      </c>
      <c r="H326" s="43">
        <v>0.45414325949607981</v>
      </c>
      <c r="I326" s="43">
        <v>1.4056656742998698E-2</v>
      </c>
      <c r="J326" s="43">
        <v>9.8085167492779936E-3</v>
      </c>
      <c r="K326" s="43">
        <v>5.1950027985632162E-3</v>
      </c>
      <c r="L326" s="43">
        <v>0</v>
      </c>
      <c r="M326" s="43">
        <v>0</v>
      </c>
      <c r="N326" s="43">
        <v>0</v>
      </c>
      <c r="O326" s="43">
        <v>0</v>
      </c>
    </row>
    <row r="327" spans="1:15" x14ac:dyDescent="0.25">
      <c r="A327" s="42" t="s">
        <v>86</v>
      </c>
      <c r="B327" s="42" t="s">
        <v>98</v>
      </c>
      <c r="C327" s="42" t="s">
        <v>16</v>
      </c>
      <c r="D327" s="42" t="s">
        <v>8</v>
      </c>
      <c r="E327" s="43">
        <v>0.19498973172744175</v>
      </c>
      <c r="F327" s="43">
        <v>0.18946928821465644</v>
      </c>
      <c r="G327" s="43">
        <v>0.1689987685096859</v>
      </c>
      <c r="H327" s="43">
        <v>0.2098469970312857</v>
      </c>
      <c r="I327" s="43">
        <v>0.38957236004663853</v>
      </c>
      <c r="J327" s="43">
        <v>0.34170253930719252</v>
      </c>
      <c r="K327" s="43">
        <v>0.38820215407856623</v>
      </c>
      <c r="L327" s="43">
        <v>0.41980775455191038</v>
      </c>
      <c r="M327" s="43">
        <v>0.4421649663959108</v>
      </c>
      <c r="N327" s="43">
        <v>0.43724031160067139</v>
      </c>
      <c r="O327" s="43">
        <v>0.40124501901692472</v>
      </c>
    </row>
    <row r="328" spans="1:15" x14ac:dyDescent="0.25">
      <c r="A328" s="42" t="s">
        <v>86</v>
      </c>
      <c r="B328" s="42" t="s">
        <v>98</v>
      </c>
      <c r="C328" s="42" t="s">
        <v>16</v>
      </c>
      <c r="D328" s="42" t="s">
        <v>9</v>
      </c>
      <c r="E328" s="43">
        <v>0.15465255125520258</v>
      </c>
      <c r="F328" s="43">
        <v>0.16327941706606464</v>
      </c>
      <c r="G328" s="43">
        <v>0.19668534104903299</v>
      </c>
      <c r="H328" s="43">
        <v>0.20592981654867931</v>
      </c>
      <c r="I328" s="43">
        <v>0.26727874889710113</v>
      </c>
      <c r="J328" s="43">
        <v>0.33150548794133039</v>
      </c>
      <c r="K328" s="43">
        <v>0.26626223352515715</v>
      </c>
      <c r="L328" s="43">
        <v>0.23822650615214422</v>
      </c>
      <c r="M328" s="43">
        <v>0.17586120164122421</v>
      </c>
      <c r="N328" s="43">
        <v>0.13844853490432288</v>
      </c>
      <c r="O328" s="43">
        <v>6.3161989531117402E-2</v>
      </c>
    </row>
    <row r="329" spans="1:15" x14ac:dyDescent="0.25">
      <c r="A329" s="42" t="s">
        <v>86</v>
      </c>
      <c r="B329" s="42" t="s">
        <v>98</v>
      </c>
      <c r="C329" s="42" t="s">
        <v>16</v>
      </c>
      <c r="D329" s="42" t="s">
        <v>10</v>
      </c>
      <c r="E329" s="43">
        <v>3.6953617412070948E-2</v>
      </c>
      <c r="F329" s="43">
        <v>1.8495426868306016E-2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0</v>
      </c>
      <c r="O329" s="43">
        <v>0</v>
      </c>
    </row>
    <row r="330" spans="1:15" x14ac:dyDescent="0.25">
      <c r="A330" s="42" t="s">
        <v>86</v>
      </c>
      <c r="B330" s="42" t="s">
        <v>98</v>
      </c>
      <c r="C330" s="42" t="s">
        <v>16</v>
      </c>
      <c r="D330" s="42" t="s">
        <v>11</v>
      </c>
      <c r="E330" s="43">
        <v>0</v>
      </c>
      <c r="F330" s="43">
        <v>0</v>
      </c>
      <c r="G330" s="43">
        <v>0</v>
      </c>
      <c r="H330" s="43">
        <v>6.0242064398264451E-3</v>
      </c>
      <c r="I330" s="43">
        <v>1.6693151739121843E-2</v>
      </c>
      <c r="J330" s="43">
        <v>3.0222002160287708E-2</v>
      </c>
      <c r="K330" s="43">
        <v>4.5211060573949996E-2</v>
      </c>
      <c r="L330" s="43">
        <v>7.1919338553920034E-2</v>
      </c>
      <c r="M330" s="43">
        <v>0.12199691018803509</v>
      </c>
      <c r="N330" s="43">
        <v>0.16491607254873067</v>
      </c>
      <c r="O330" s="43">
        <v>0.20805644408701629</v>
      </c>
    </row>
    <row r="331" spans="1:15" x14ac:dyDescent="0.25">
      <c r="A331" s="42" t="s">
        <v>86</v>
      </c>
      <c r="B331" s="42" t="s">
        <v>98</v>
      </c>
      <c r="C331" s="42" t="s">
        <v>16</v>
      </c>
      <c r="D331" s="42" t="s">
        <v>12</v>
      </c>
      <c r="E331" s="43">
        <v>0</v>
      </c>
      <c r="F331" s="43">
        <v>0</v>
      </c>
      <c r="G331" s="43">
        <v>5.6093417587649253E-3</v>
      </c>
      <c r="H331" s="43">
        <v>5.4636522798203552E-2</v>
      </c>
      <c r="I331" s="43">
        <v>0.14763441997691323</v>
      </c>
      <c r="J331" s="43">
        <v>0.21007476428018895</v>
      </c>
      <c r="K331" s="43">
        <v>0.24602495340256381</v>
      </c>
      <c r="L331" s="43">
        <v>0.25851988637736051</v>
      </c>
      <c r="M331" s="43">
        <v>0.24861423363842047</v>
      </c>
      <c r="N331" s="43">
        <v>0.24662966168731185</v>
      </c>
      <c r="O331" s="43">
        <v>0.31916839501992395</v>
      </c>
    </row>
    <row r="332" spans="1:15" x14ac:dyDescent="0.25">
      <c r="A332" s="42" t="s">
        <v>86</v>
      </c>
      <c r="B332" s="42" t="s">
        <v>99</v>
      </c>
      <c r="C332" s="42" t="s">
        <v>4</v>
      </c>
      <c r="D332" s="42" t="s">
        <v>189</v>
      </c>
      <c r="E332" s="43">
        <v>0</v>
      </c>
      <c r="F332" s="43">
        <v>0</v>
      </c>
      <c r="G332" s="43">
        <v>0</v>
      </c>
      <c r="H332" s="43">
        <v>2.3754346907377391E-4</v>
      </c>
      <c r="I332" s="43">
        <v>7.0767761620719148E-4</v>
      </c>
      <c r="J332" s="43">
        <v>1.981353277086189E-3</v>
      </c>
      <c r="K332" s="43">
        <v>5.348796868368577E-3</v>
      </c>
      <c r="L332" s="43">
        <v>1.1131921211877012E-2</v>
      </c>
      <c r="M332" s="43">
        <v>9.4431784461115401E-3</v>
      </c>
      <c r="N332" s="43">
        <v>1.0524604609177753E-2</v>
      </c>
      <c r="O332" s="43">
        <v>1.0042239935455262E-2</v>
      </c>
    </row>
    <row r="333" spans="1:15" x14ac:dyDescent="0.25">
      <c r="A333" s="42" t="s">
        <v>86</v>
      </c>
      <c r="B333" s="42" t="s">
        <v>99</v>
      </c>
      <c r="C333" s="42" t="s">
        <v>4</v>
      </c>
      <c r="D333" s="42" t="s">
        <v>5</v>
      </c>
      <c r="E333" s="43">
        <v>1.0683089688828587E-3</v>
      </c>
      <c r="F333" s="43">
        <v>9.303530542842442E-3</v>
      </c>
      <c r="G333" s="43">
        <v>3.0444047245880002E-2</v>
      </c>
      <c r="H333" s="43">
        <v>2.0291694031263532E-2</v>
      </c>
      <c r="I333" s="43">
        <v>1.3803896007861791E-3</v>
      </c>
      <c r="J333" s="43">
        <v>1.1628024223520762E-3</v>
      </c>
      <c r="K333" s="43">
        <v>3.575972102398697E-4</v>
      </c>
      <c r="L333" s="43">
        <v>0</v>
      </c>
      <c r="M333" s="43">
        <v>0</v>
      </c>
      <c r="N333" s="43">
        <v>0</v>
      </c>
      <c r="O333" s="43">
        <v>0</v>
      </c>
    </row>
    <row r="334" spans="1:15" x14ac:dyDescent="0.25">
      <c r="A334" s="42" t="s">
        <v>86</v>
      </c>
      <c r="B334" s="42" t="s">
        <v>99</v>
      </c>
      <c r="C334" s="42" t="s">
        <v>4</v>
      </c>
      <c r="D334" s="42" t="s">
        <v>190</v>
      </c>
      <c r="E334" s="43">
        <v>0</v>
      </c>
      <c r="F334" s="43">
        <v>0</v>
      </c>
      <c r="G334" s="43">
        <v>1.7229228775257501E-5</v>
      </c>
      <c r="H334" s="43">
        <v>9.3636320948848085E-3</v>
      </c>
      <c r="I334" s="43">
        <v>2.8376701312198344E-2</v>
      </c>
      <c r="J334" s="43">
        <v>4.2298861035350542E-2</v>
      </c>
      <c r="K334" s="43">
        <v>3.3684820719893302E-2</v>
      </c>
      <c r="L334" s="43">
        <v>2.3091100620587578E-2</v>
      </c>
      <c r="M334" s="43">
        <v>1.2168600737691644E-2</v>
      </c>
      <c r="N334" s="43">
        <v>1.0809312485654263E-2</v>
      </c>
      <c r="O334" s="43">
        <v>9.2437832677388348E-3</v>
      </c>
    </row>
    <row r="335" spans="1:15" x14ac:dyDescent="0.25">
      <c r="A335" s="42" t="s">
        <v>86</v>
      </c>
      <c r="B335" s="42" t="s">
        <v>99</v>
      </c>
      <c r="C335" s="42" t="s">
        <v>4</v>
      </c>
      <c r="D335" s="42" t="s">
        <v>6</v>
      </c>
      <c r="E335" s="43">
        <v>0.6407198586698124</v>
      </c>
      <c r="F335" s="43">
        <v>0.65847522399082503</v>
      </c>
      <c r="G335" s="43">
        <v>0.52643491686619248</v>
      </c>
      <c r="H335" s="43">
        <v>0.22798627517179948</v>
      </c>
      <c r="I335" s="43">
        <v>5.3935574234378315E-2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</row>
    <row r="336" spans="1:15" x14ac:dyDescent="0.25">
      <c r="A336" s="42" t="s">
        <v>86</v>
      </c>
      <c r="B336" s="42" t="s">
        <v>99</v>
      </c>
      <c r="C336" s="42" t="s">
        <v>4</v>
      </c>
      <c r="D336" s="42" t="s">
        <v>191</v>
      </c>
      <c r="E336" s="43">
        <v>0</v>
      </c>
      <c r="F336" s="43">
        <v>0</v>
      </c>
      <c r="G336" s="43">
        <v>0</v>
      </c>
      <c r="H336" s="43">
        <v>2.8172060511117914E-2</v>
      </c>
      <c r="I336" s="43">
        <v>9.1557255468942958E-2</v>
      </c>
      <c r="J336" s="43">
        <v>0.15564359271949968</v>
      </c>
      <c r="K336" s="43">
        <v>0.11151355319566969</v>
      </c>
      <c r="L336" s="43">
        <v>4.1029128384715827E-2</v>
      </c>
      <c r="M336" s="43">
        <v>1.4313565227491649E-2</v>
      </c>
      <c r="N336" s="43">
        <v>1.2789370243833547E-2</v>
      </c>
      <c r="O336" s="43">
        <v>1.096307919044353E-2</v>
      </c>
    </row>
    <row r="337" spans="1:15" x14ac:dyDescent="0.25">
      <c r="A337" s="42" t="s">
        <v>86</v>
      </c>
      <c r="B337" s="42" t="s">
        <v>99</v>
      </c>
      <c r="C337" s="42" t="s">
        <v>4</v>
      </c>
      <c r="D337" s="42" t="s">
        <v>7</v>
      </c>
      <c r="E337" s="43">
        <v>0.1100961415888702</v>
      </c>
      <c r="F337" s="43">
        <v>0.10904837270343393</v>
      </c>
      <c r="G337" s="43">
        <v>0.109022391328029</v>
      </c>
      <c r="H337" s="43">
        <v>0.15818695265937144</v>
      </c>
      <c r="I337" s="43">
        <v>0.14744320928954904</v>
      </c>
      <c r="J337" s="43">
        <v>3.3810597260310854E-2</v>
      </c>
      <c r="K337" s="43">
        <v>1.2391998061864957E-2</v>
      </c>
      <c r="L337" s="43">
        <v>7.240449812159629E-3</v>
      </c>
      <c r="M337" s="43">
        <v>2.5259141531910854E-3</v>
      </c>
      <c r="N337" s="43">
        <v>2.2569720324169726E-3</v>
      </c>
      <c r="O337" s="43">
        <v>1.9346719521755108E-3</v>
      </c>
    </row>
    <row r="338" spans="1:15" x14ac:dyDescent="0.25">
      <c r="A338" s="42" t="s">
        <v>86</v>
      </c>
      <c r="B338" s="42" t="s">
        <v>99</v>
      </c>
      <c r="C338" s="42" t="s">
        <v>4</v>
      </c>
      <c r="D338" s="42" t="s">
        <v>8</v>
      </c>
      <c r="E338" s="43">
        <v>0.13826890418736076</v>
      </c>
      <c r="F338" s="43">
        <v>0.15222352425538074</v>
      </c>
      <c r="G338" s="43">
        <v>0.1603729961295369</v>
      </c>
      <c r="H338" s="43">
        <v>0.19505548382271592</v>
      </c>
      <c r="I338" s="43">
        <v>0.18251708380609491</v>
      </c>
      <c r="J338" s="43">
        <v>0.15492703754138862</v>
      </c>
      <c r="K338" s="43">
        <v>0.12654141911511749</v>
      </c>
      <c r="L338" s="43">
        <v>0.10589907920973171</v>
      </c>
      <c r="M338" s="43">
        <v>9.4287018936679221E-2</v>
      </c>
      <c r="N338" s="43">
        <v>8.3921370967741299E-2</v>
      </c>
      <c r="O338" s="43">
        <v>7.5306064743976706E-2</v>
      </c>
    </row>
    <row r="339" spans="1:15" x14ac:dyDescent="0.25">
      <c r="A339" s="42" t="s">
        <v>86</v>
      </c>
      <c r="B339" s="42" t="s">
        <v>99</v>
      </c>
      <c r="C339" s="42" t="s">
        <v>4</v>
      </c>
      <c r="D339" s="42" t="s">
        <v>9</v>
      </c>
      <c r="E339" s="43">
        <v>5.7884561691733789E-2</v>
      </c>
      <c r="F339" s="43">
        <v>4.288905540867255E-2</v>
      </c>
      <c r="G339" s="43">
        <v>7.5077475951331352E-2</v>
      </c>
      <c r="H339" s="43">
        <v>0.1433683196476708</v>
      </c>
      <c r="I339" s="43">
        <v>0.20671346819248329</v>
      </c>
      <c r="J339" s="43">
        <v>0.27794377750102095</v>
      </c>
      <c r="K339" s="43">
        <v>0.33161693643124085</v>
      </c>
      <c r="L339" s="43">
        <v>0.37770045072271091</v>
      </c>
      <c r="M339" s="43">
        <v>0.38174001957242309</v>
      </c>
      <c r="N339" s="43">
        <v>0.34742285575242354</v>
      </c>
      <c r="O339" s="43">
        <v>0.29641706104836996</v>
      </c>
    </row>
    <row r="340" spans="1:15" x14ac:dyDescent="0.25">
      <c r="A340" s="42" t="s">
        <v>86</v>
      </c>
      <c r="B340" s="42" t="s">
        <v>99</v>
      </c>
      <c r="C340" s="42" t="s">
        <v>4</v>
      </c>
      <c r="D340" s="42" t="s">
        <v>10</v>
      </c>
      <c r="E340" s="43">
        <v>4.9563193460307478E-2</v>
      </c>
      <c r="F340" s="43">
        <v>2.0140253644191211E-2</v>
      </c>
      <c r="G340" s="43">
        <v>5.8123636945691271E-3</v>
      </c>
      <c r="H340" s="43">
        <v>1.9802371482715297E-3</v>
      </c>
      <c r="I340" s="43">
        <v>2.68181375598139E-4</v>
      </c>
      <c r="J340" s="43">
        <v>7.2909457054649352E-5</v>
      </c>
      <c r="K340" s="43">
        <v>0</v>
      </c>
      <c r="L340" s="43">
        <v>0</v>
      </c>
      <c r="M340" s="43">
        <v>0</v>
      </c>
      <c r="N340" s="43">
        <v>0</v>
      </c>
      <c r="O340" s="43">
        <v>0</v>
      </c>
    </row>
    <row r="341" spans="1:15" x14ac:dyDescent="0.25">
      <c r="A341" s="42" t="s">
        <v>86</v>
      </c>
      <c r="B341" s="42" t="s">
        <v>99</v>
      </c>
      <c r="C341" s="42" t="s">
        <v>4</v>
      </c>
      <c r="D341" s="42" t="s">
        <v>11</v>
      </c>
      <c r="E341" s="43">
        <v>0</v>
      </c>
      <c r="F341" s="43">
        <v>2.2413636805936166E-4</v>
      </c>
      <c r="G341" s="43">
        <v>1.8552544701511957E-2</v>
      </c>
      <c r="H341" s="43">
        <v>2.3323666574807823E-2</v>
      </c>
      <c r="I341" s="43">
        <v>4.8249560252810041E-2</v>
      </c>
      <c r="J341" s="43">
        <v>9.0768137326255216E-2</v>
      </c>
      <c r="K341" s="43">
        <v>0.12755502945314931</v>
      </c>
      <c r="L341" s="43">
        <v>0.17801410237557869</v>
      </c>
      <c r="M341" s="43">
        <v>0.2000604494926892</v>
      </c>
      <c r="N341" s="43">
        <v>0.23171627811766177</v>
      </c>
      <c r="O341" s="43">
        <v>0.27269983535891601</v>
      </c>
    </row>
    <row r="342" spans="1:15" x14ac:dyDescent="0.25">
      <c r="A342" s="42" t="s">
        <v>86</v>
      </c>
      <c r="B342" s="42" t="s">
        <v>99</v>
      </c>
      <c r="C342" s="42" t="s">
        <v>4</v>
      </c>
      <c r="D342" s="42" t="s">
        <v>12</v>
      </c>
      <c r="E342" s="43">
        <v>2.399031433032636E-3</v>
      </c>
      <c r="F342" s="43">
        <v>7.6959030865948169E-3</v>
      </c>
      <c r="G342" s="43">
        <v>7.4266034854174059E-2</v>
      </c>
      <c r="H342" s="43">
        <v>0.19203413486902288</v>
      </c>
      <c r="I342" s="43">
        <v>0.23885089885095151</v>
      </c>
      <c r="J342" s="43">
        <v>0.24139093145968124</v>
      </c>
      <c r="K342" s="43">
        <v>0.25098984894445592</v>
      </c>
      <c r="L342" s="43">
        <v>0.25589376766263866</v>
      </c>
      <c r="M342" s="43">
        <v>0.28546125343372258</v>
      </c>
      <c r="N342" s="43">
        <v>0.30055923579109084</v>
      </c>
      <c r="O342" s="43">
        <v>0.3233932645029241</v>
      </c>
    </row>
    <row r="343" spans="1:15" x14ac:dyDescent="0.25">
      <c r="A343" s="42" t="s">
        <v>86</v>
      </c>
      <c r="B343" s="42" t="s">
        <v>99</v>
      </c>
      <c r="C343" s="42" t="s">
        <v>13</v>
      </c>
      <c r="D343" s="42" t="s">
        <v>189</v>
      </c>
      <c r="E343" s="43">
        <v>0</v>
      </c>
      <c r="F343" s="43">
        <v>0</v>
      </c>
      <c r="G343" s="43">
        <v>0</v>
      </c>
      <c r="H343" s="43">
        <v>3.8661283795502285E-4</v>
      </c>
      <c r="I343" s="43">
        <v>2.9160080667139048E-4</v>
      </c>
      <c r="J343" s="43">
        <v>1.4452269547701403E-3</v>
      </c>
      <c r="K343" s="43">
        <v>1.4620452680262927E-2</v>
      </c>
      <c r="L343" s="43">
        <v>5.3510631256588538E-2</v>
      </c>
      <c r="M343" s="43">
        <v>7.3673524047769293E-2</v>
      </c>
      <c r="N343" s="43">
        <v>5.1326619159826753E-2</v>
      </c>
      <c r="O343" s="43">
        <v>4.8101759848056249E-3</v>
      </c>
    </row>
    <row r="344" spans="1:15" x14ac:dyDescent="0.25">
      <c r="A344" s="42" t="s">
        <v>86</v>
      </c>
      <c r="B344" s="42" t="s">
        <v>99</v>
      </c>
      <c r="C344" s="42" t="s">
        <v>13</v>
      </c>
      <c r="D344" s="42" t="s">
        <v>5</v>
      </c>
      <c r="E344" s="43">
        <v>1.9843955607106285E-2</v>
      </c>
      <c r="F344" s="43">
        <v>2.9794631908033862E-2</v>
      </c>
      <c r="G344" s="43">
        <v>2.2014847368859506E-2</v>
      </c>
      <c r="H344" s="43">
        <v>2.8640664444144681E-3</v>
      </c>
      <c r="I344" s="43">
        <v>3.8989117203539186E-3</v>
      </c>
      <c r="J344" s="43">
        <v>4.2670177289535873E-3</v>
      </c>
      <c r="K344" s="43">
        <v>5.5873006133400826E-3</v>
      </c>
      <c r="L344" s="43">
        <v>9.1803657132894338E-3</v>
      </c>
      <c r="M344" s="43">
        <v>6.7788567685903613E-3</v>
      </c>
      <c r="N344" s="43">
        <v>6.0522850259327621E-3</v>
      </c>
      <c r="O344" s="43">
        <v>1.6785970762427151E-4</v>
      </c>
    </row>
    <row r="345" spans="1:15" x14ac:dyDescent="0.25">
      <c r="A345" s="42" t="s">
        <v>86</v>
      </c>
      <c r="B345" s="42" t="s">
        <v>99</v>
      </c>
      <c r="C345" s="42" t="s">
        <v>13</v>
      </c>
      <c r="D345" s="42" t="s">
        <v>190</v>
      </c>
      <c r="E345" s="43">
        <v>0</v>
      </c>
      <c r="F345" s="43">
        <v>0</v>
      </c>
      <c r="G345" s="43">
        <v>0</v>
      </c>
      <c r="H345" s="43">
        <v>1.397105582641204E-4</v>
      </c>
      <c r="I345" s="43">
        <v>9.7381951636053138E-4</v>
      </c>
      <c r="J345" s="43">
        <v>2.0711178424458339E-3</v>
      </c>
      <c r="K345" s="43">
        <v>3.8830384238770555E-3</v>
      </c>
      <c r="L345" s="43">
        <v>2.5817382278064144E-3</v>
      </c>
      <c r="M345" s="43">
        <v>5.9514948131933021E-4</v>
      </c>
      <c r="N345" s="43">
        <v>0</v>
      </c>
      <c r="O345" s="43">
        <v>0</v>
      </c>
    </row>
    <row r="346" spans="1:15" x14ac:dyDescent="0.25">
      <c r="A346" s="42" t="s">
        <v>86</v>
      </c>
      <c r="B346" s="42" t="s">
        <v>99</v>
      </c>
      <c r="C346" s="42" t="s">
        <v>13</v>
      </c>
      <c r="D346" s="42" t="s">
        <v>6</v>
      </c>
      <c r="E346" s="43">
        <v>5.3961368822823444E-2</v>
      </c>
      <c r="F346" s="43">
        <v>5.3625661766424873E-2</v>
      </c>
      <c r="G346" s="43">
        <v>1.0900540232974487E-2</v>
      </c>
      <c r="H346" s="43">
        <v>6.6723835584760953E-4</v>
      </c>
      <c r="I346" s="43">
        <v>9.0841372794825697E-7</v>
      </c>
      <c r="J346" s="43">
        <v>0</v>
      </c>
      <c r="K346" s="43">
        <v>0</v>
      </c>
      <c r="L346" s="43">
        <v>0</v>
      </c>
      <c r="M346" s="43">
        <v>0</v>
      </c>
      <c r="N346" s="43">
        <v>0</v>
      </c>
      <c r="O346" s="43">
        <v>0</v>
      </c>
    </row>
    <row r="347" spans="1:15" x14ac:dyDescent="0.25">
      <c r="A347" s="42" t="s">
        <v>86</v>
      </c>
      <c r="B347" s="42" t="s">
        <v>99</v>
      </c>
      <c r="C347" s="42" t="s">
        <v>13</v>
      </c>
      <c r="D347" s="42" t="s">
        <v>191</v>
      </c>
      <c r="E347" s="43">
        <v>0</v>
      </c>
      <c r="F347" s="43">
        <v>0</v>
      </c>
      <c r="G347" s="43">
        <v>0</v>
      </c>
      <c r="H347" s="43">
        <v>4.458212090262656E-2</v>
      </c>
      <c r="I347" s="43">
        <v>0.16875238458603589</v>
      </c>
      <c r="J347" s="43">
        <v>0.2116778827458124</v>
      </c>
      <c r="K347" s="43">
        <v>0.18687467562516458</v>
      </c>
      <c r="L347" s="43">
        <v>0.12658387238940541</v>
      </c>
      <c r="M347" s="43">
        <v>5.9137224802174169E-2</v>
      </c>
      <c r="N347" s="43">
        <v>2.2338518336247677E-2</v>
      </c>
      <c r="O347" s="43">
        <v>0</v>
      </c>
    </row>
    <row r="348" spans="1:15" x14ac:dyDescent="0.25">
      <c r="A348" s="42" t="s">
        <v>86</v>
      </c>
      <c r="B348" s="42" t="s">
        <v>99</v>
      </c>
      <c r="C348" s="42" t="s">
        <v>13</v>
      </c>
      <c r="D348" s="42" t="s">
        <v>7</v>
      </c>
      <c r="E348" s="43">
        <v>0.18648588127844692</v>
      </c>
      <c r="F348" s="43">
        <v>0.27073393111040739</v>
      </c>
      <c r="G348" s="43">
        <v>0.4381875710264112</v>
      </c>
      <c r="H348" s="43">
        <v>0.4511844083016977</v>
      </c>
      <c r="I348" s="43">
        <v>0.2932205083483222</v>
      </c>
      <c r="J348" s="43">
        <v>1.4895278815244009E-2</v>
      </c>
      <c r="K348" s="43">
        <v>1.8360318762990973E-2</v>
      </c>
      <c r="L348" s="43">
        <v>1.9999693274808016E-2</v>
      </c>
      <c r="M348" s="43">
        <v>1.0436119222118463E-2</v>
      </c>
      <c r="N348" s="43">
        <v>3.9419889366333052E-3</v>
      </c>
      <c r="O348" s="43">
        <v>0</v>
      </c>
    </row>
    <row r="349" spans="1:15" x14ac:dyDescent="0.25">
      <c r="A349" s="42" t="s">
        <v>86</v>
      </c>
      <c r="B349" s="42" t="s">
        <v>99</v>
      </c>
      <c r="C349" s="42" t="s">
        <v>13</v>
      </c>
      <c r="D349" s="42" t="s">
        <v>8</v>
      </c>
      <c r="E349" s="43">
        <v>0.58485196917355853</v>
      </c>
      <c r="F349" s="43">
        <v>0.58199952818258915</v>
      </c>
      <c r="G349" s="43">
        <v>0.45696605035782378</v>
      </c>
      <c r="H349" s="43">
        <v>0.37238524463800515</v>
      </c>
      <c r="I349" s="43">
        <v>0.29576770044148909</v>
      </c>
      <c r="J349" s="43">
        <v>0.4071809755579045</v>
      </c>
      <c r="K349" s="43">
        <v>0.34346379912920533</v>
      </c>
      <c r="L349" s="43">
        <v>0.28699025098192421</v>
      </c>
      <c r="M349" s="43">
        <v>0.24800829915956546</v>
      </c>
      <c r="N349" s="43">
        <v>0.21955940015763312</v>
      </c>
      <c r="O349" s="43">
        <v>0.18856371566187599</v>
      </c>
    </row>
    <row r="350" spans="1:15" x14ac:dyDescent="0.25">
      <c r="A350" s="42" t="s">
        <v>86</v>
      </c>
      <c r="B350" s="42" t="s">
        <v>99</v>
      </c>
      <c r="C350" s="42" t="s">
        <v>13</v>
      </c>
      <c r="D350" s="42" t="s">
        <v>9</v>
      </c>
      <c r="E350" s="43">
        <v>2.4918795021273067E-2</v>
      </c>
      <c r="F350" s="43">
        <v>2.1295542600649066E-2</v>
      </c>
      <c r="G350" s="43">
        <v>1.193951025373817E-2</v>
      </c>
      <c r="H350" s="43">
        <v>4.4249706126067104E-3</v>
      </c>
      <c r="I350" s="43">
        <v>1.309024181973438E-3</v>
      </c>
      <c r="J350" s="43">
        <v>1.0869242282494664E-2</v>
      </c>
      <c r="K350" s="43">
        <v>2.449423092164638E-2</v>
      </c>
      <c r="L350" s="43">
        <v>3.6684332961496299E-2</v>
      </c>
      <c r="M350" s="43">
        <v>3.082175323442406E-2</v>
      </c>
      <c r="N350" s="43">
        <v>2.1408581967601262E-2</v>
      </c>
      <c r="O350" s="43">
        <v>1.0208229598655551E-2</v>
      </c>
    </row>
    <row r="351" spans="1:15" x14ac:dyDescent="0.25">
      <c r="A351" s="42" t="s">
        <v>86</v>
      </c>
      <c r="B351" s="42" t="s">
        <v>99</v>
      </c>
      <c r="C351" s="42" t="s">
        <v>13</v>
      </c>
      <c r="D351" s="42" t="s">
        <v>10</v>
      </c>
      <c r="E351" s="43">
        <v>0.12993803009679183</v>
      </c>
      <c r="F351" s="43">
        <v>4.2410434390813587E-2</v>
      </c>
      <c r="G351" s="43">
        <v>1.337772140199652E-2</v>
      </c>
      <c r="H351" s="43">
        <v>5.903975488023433E-3</v>
      </c>
      <c r="I351" s="43">
        <v>1.5225014080412786E-3</v>
      </c>
      <c r="J351" s="43">
        <v>3.558599034358637E-4</v>
      </c>
      <c r="K351" s="43">
        <v>5.1132978981788987E-7</v>
      </c>
      <c r="L351" s="43">
        <v>0</v>
      </c>
      <c r="M351" s="43">
        <v>0</v>
      </c>
      <c r="N351" s="43">
        <v>0</v>
      </c>
      <c r="O351" s="43">
        <v>0</v>
      </c>
    </row>
    <row r="352" spans="1:15" x14ac:dyDescent="0.25">
      <c r="A352" s="42" t="s">
        <v>86</v>
      </c>
      <c r="B352" s="42" t="s">
        <v>99</v>
      </c>
      <c r="C352" s="42" t="s">
        <v>13</v>
      </c>
      <c r="D352" s="42" t="s">
        <v>11</v>
      </c>
      <c r="E352" s="43">
        <v>0</v>
      </c>
      <c r="F352" s="43">
        <v>1.402700410821196E-4</v>
      </c>
      <c r="G352" s="43">
        <v>1.0373982053011048E-4</v>
      </c>
      <c r="H352" s="43">
        <v>2.7424219066155358E-3</v>
      </c>
      <c r="I352" s="43">
        <v>4.8148652822441455E-2</v>
      </c>
      <c r="J352" s="43">
        <v>0.12374285391719887</v>
      </c>
      <c r="K352" s="43">
        <v>0.14632724595218555</v>
      </c>
      <c r="L352" s="43">
        <v>0.18022930129615608</v>
      </c>
      <c r="M352" s="43">
        <v>0.2475374892085048</v>
      </c>
      <c r="N352" s="43">
        <v>0.28735614819833183</v>
      </c>
      <c r="O352" s="43">
        <v>0.32070174696980053</v>
      </c>
    </row>
    <row r="353" spans="1:15" x14ac:dyDescent="0.25">
      <c r="A353" s="42" t="s">
        <v>86</v>
      </c>
      <c r="B353" s="42" t="s">
        <v>99</v>
      </c>
      <c r="C353" s="42" t="s">
        <v>13</v>
      </c>
      <c r="D353" s="42" t="s">
        <v>12</v>
      </c>
      <c r="E353" s="43">
        <v>0</v>
      </c>
      <c r="F353" s="43">
        <v>0</v>
      </c>
      <c r="G353" s="43">
        <v>4.6510019537666196E-2</v>
      </c>
      <c r="H353" s="43">
        <v>0.11471922995394369</v>
      </c>
      <c r="I353" s="43">
        <v>0.18611398775458296</v>
      </c>
      <c r="J353" s="43">
        <v>0.22349454425174017</v>
      </c>
      <c r="K353" s="43">
        <v>0.25638842656153726</v>
      </c>
      <c r="L353" s="43">
        <v>0.28423981389852565</v>
      </c>
      <c r="M353" s="43">
        <v>0.3230115840755341</v>
      </c>
      <c r="N353" s="43">
        <v>0.3880164582177934</v>
      </c>
      <c r="O353" s="43">
        <v>0.47554827207723815</v>
      </c>
    </row>
    <row r="354" spans="1:15" x14ac:dyDescent="0.25">
      <c r="A354" s="42" t="s">
        <v>86</v>
      </c>
      <c r="B354" s="42" t="s">
        <v>99</v>
      </c>
      <c r="C354" s="42" t="s">
        <v>14</v>
      </c>
      <c r="D354" s="42" t="s">
        <v>189</v>
      </c>
      <c r="E354" s="43">
        <v>0</v>
      </c>
      <c r="F354" s="43">
        <v>0</v>
      </c>
      <c r="G354" s="43">
        <v>0</v>
      </c>
      <c r="H354" s="43">
        <v>4.4069671735095378E-4</v>
      </c>
      <c r="I354" s="43">
        <v>1.2294361166729807E-3</v>
      </c>
      <c r="J354" s="43">
        <v>2.1678632967441153E-3</v>
      </c>
      <c r="K354" s="43">
        <v>4.3876719811351281E-3</v>
      </c>
      <c r="L354" s="43">
        <v>9.6395300421508404E-3</v>
      </c>
      <c r="M354" s="43">
        <v>9.4013946105688667E-3</v>
      </c>
      <c r="N354" s="43">
        <v>6.8760400509083148E-3</v>
      </c>
      <c r="O354" s="43">
        <v>5.9985399534971985E-3</v>
      </c>
    </row>
    <row r="355" spans="1:15" x14ac:dyDescent="0.25">
      <c r="A355" s="42" t="s">
        <v>86</v>
      </c>
      <c r="B355" s="42" t="s">
        <v>99</v>
      </c>
      <c r="C355" s="42" t="s">
        <v>14</v>
      </c>
      <c r="D355" s="42" t="s">
        <v>5</v>
      </c>
      <c r="E355" s="43">
        <v>5.5487737210076594E-5</v>
      </c>
      <c r="F355" s="43">
        <v>1.074846305788488E-4</v>
      </c>
      <c r="G355" s="43">
        <v>0</v>
      </c>
      <c r="H355" s="43">
        <v>3.873799122272096E-4</v>
      </c>
      <c r="I355" s="43">
        <v>2.2728502624600913E-3</v>
      </c>
      <c r="J355" s="43">
        <v>2.3690622360645788E-3</v>
      </c>
      <c r="K355" s="43">
        <v>1.1652560518136887E-3</v>
      </c>
      <c r="L355" s="43">
        <v>0</v>
      </c>
      <c r="M355" s="43">
        <v>0</v>
      </c>
      <c r="N355" s="43">
        <v>0</v>
      </c>
      <c r="O355" s="43">
        <v>0</v>
      </c>
    </row>
    <row r="356" spans="1:15" x14ac:dyDescent="0.25">
      <c r="A356" s="42" t="s">
        <v>86</v>
      </c>
      <c r="B356" s="42" t="s">
        <v>99</v>
      </c>
      <c r="C356" s="42" t="s">
        <v>14</v>
      </c>
      <c r="D356" s="42" t="s">
        <v>190</v>
      </c>
      <c r="E356" s="43">
        <v>0</v>
      </c>
      <c r="F356" s="43">
        <v>0</v>
      </c>
      <c r="G356" s="43">
        <v>0</v>
      </c>
      <c r="H356" s="43">
        <v>0</v>
      </c>
      <c r="I356" s="43">
        <v>4.8703934195573379E-4</v>
      </c>
      <c r="J356" s="43">
        <v>1.0000987569885311E-3</v>
      </c>
      <c r="K356" s="43">
        <v>1.3322649836987864E-3</v>
      </c>
      <c r="L356" s="43">
        <v>2.2011653611829283E-3</v>
      </c>
      <c r="M356" s="43">
        <v>1.6727599810942649E-3</v>
      </c>
      <c r="N356" s="43">
        <v>1.1112867063555964E-3</v>
      </c>
      <c r="O356" s="43">
        <v>1.2035414167596617E-3</v>
      </c>
    </row>
    <row r="357" spans="1:15" x14ac:dyDescent="0.25">
      <c r="A357" s="42" t="s">
        <v>86</v>
      </c>
      <c r="B357" s="42" t="s">
        <v>99</v>
      </c>
      <c r="C357" s="42" t="s">
        <v>14</v>
      </c>
      <c r="D357" s="42" t="s">
        <v>6</v>
      </c>
      <c r="E357" s="43">
        <v>0.24029426996633751</v>
      </c>
      <c r="F357" s="43">
        <v>0.19071297550936267</v>
      </c>
      <c r="G357" s="43">
        <v>0.14266251484060966</v>
      </c>
      <c r="H357" s="43">
        <v>7.256083947309661E-4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</row>
    <row r="358" spans="1:15" x14ac:dyDescent="0.25">
      <c r="A358" s="42" t="s">
        <v>86</v>
      </c>
      <c r="B358" s="42" t="s">
        <v>99</v>
      </c>
      <c r="C358" s="42" t="s">
        <v>14</v>
      </c>
      <c r="D358" s="42" t="s">
        <v>191</v>
      </c>
      <c r="E358" s="43">
        <v>0</v>
      </c>
      <c r="F358" s="43">
        <v>0</v>
      </c>
      <c r="G358" s="43">
        <v>0</v>
      </c>
      <c r="H358" s="43">
        <v>7.8823897924976613E-2</v>
      </c>
      <c r="I358" s="43">
        <v>0.23630427331926346</v>
      </c>
      <c r="J358" s="43">
        <v>0.53191803759545908</v>
      </c>
      <c r="K358" s="43">
        <v>0.39460856151543239</v>
      </c>
      <c r="L358" s="43">
        <v>0.25288679895604754</v>
      </c>
      <c r="M358" s="43">
        <v>0.12222009639335696</v>
      </c>
      <c r="N358" s="43">
        <v>6.5089414034265575E-2</v>
      </c>
      <c r="O358" s="43">
        <v>1.7444018150886482E-2</v>
      </c>
    </row>
    <row r="359" spans="1:15" x14ac:dyDescent="0.25">
      <c r="A359" s="42" t="s">
        <v>86</v>
      </c>
      <c r="B359" s="42" t="s">
        <v>99</v>
      </c>
      <c r="C359" s="42" t="s">
        <v>14</v>
      </c>
      <c r="D359" s="42" t="s">
        <v>7</v>
      </c>
      <c r="E359" s="43">
        <v>0.41345762586468404</v>
      </c>
      <c r="F359" s="43">
        <v>0.49986696574411971</v>
      </c>
      <c r="G359" s="43">
        <v>0.67509041981566997</v>
      </c>
      <c r="H359" s="43">
        <v>0.67910697683718058</v>
      </c>
      <c r="I359" s="43">
        <v>0.43750338221765217</v>
      </c>
      <c r="J359" s="43">
        <v>5.5791434084132119E-2</v>
      </c>
      <c r="K359" s="43">
        <v>3.7027926177294015E-2</v>
      </c>
      <c r="L359" s="43">
        <v>3.5550279117936796E-2</v>
      </c>
      <c r="M359" s="43">
        <v>2.1568320348169176E-2</v>
      </c>
      <c r="N359" s="43">
        <v>1.1486406038186526E-2</v>
      </c>
      <c r="O359" s="43">
        <v>3.0783826286625783E-3</v>
      </c>
    </row>
    <row r="360" spans="1:15" x14ac:dyDescent="0.25">
      <c r="A360" s="42" t="s">
        <v>86</v>
      </c>
      <c r="B360" s="42" t="s">
        <v>99</v>
      </c>
      <c r="C360" s="42" t="s">
        <v>14</v>
      </c>
      <c r="D360" s="42" t="s">
        <v>8</v>
      </c>
      <c r="E360" s="43">
        <v>9.1705045684903438E-2</v>
      </c>
      <c r="F360" s="43">
        <v>8.7307474763137369E-2</v>
      </c>
      <c r="G360" s="43">
        <v>8.609742946253536E-2</v>
      </c>
      <c r="H360" s="43">
        <v>7.2283425471437207E-2</v>
      </c>
      <c r="I360" s="43">
        <v>5.7017988888287637E-2</v>
      </c>
      <c r="J360" s="43">
        <v>4.0992257157302203E-2</v>
      </c>
      <c r="K360" s="43">
        <v>6.5806990965340179E-2</v>
      </c>
      <c r="L360" s="43">
        <v>5.0561291463334143E-2</v>
      </c>
      <c r="M360" s="43">
        <v>3.7267926386068143E-2</v>
      </c>
      <c r="N360" s="43">
        <v>2.7169676033379414E-2</v>
      </c>
      <c r="O360" s="43">
        <v>2.1412192996279136E-2</v>
      </c>
    </row>
    <row r="361" spans="1:15" x14ac:dyDescent="0.25">
      <c r="A361" s="42" t="s">
        <v>86</v>
      </c>
      <c r="B361" s="42" t="s">
        <v>99</v>
      </c>
      <c r="C361" s="42" t="s">
        <v>14</v>
      </c>
      <c r="D361" s="42" t="s">
        <v>9</v>
      </c>
      <c r="E361" s="43">
        <v>9.4074834461584014E-3</v>
      </c>
      <c r="F361" s="43">
        <v>7.3019067068647442E-3</v>
      </c>
      <c r="G361" s="43">
        <v>2.0329602277916296E-3</v>
      </c>
      <c r="H361" s="43">
        <v>3.3684557787086004E-2</v>
      </c>
      <c r="I361" s="43">
        <v>7.9190680411999254E-2</v>
      </c>
      <c r="J361" s="43">
        <v>0.1297047755636887</v>
      </c>
      <c r="K361" s="43">
        <v>0.17795824681541089</v>
      </c>
      <c r="L361" s="43">
        <v>0.24889872471906907</v>
      </c>
      <c r="M361" s="43">
        <v>0.26171145983444349</v>
      </c>
      <c r="N361" s="43">
        <v>0.24898734112414775</v>
      </c>
      <c r="O361" s="43">
        <v>0.19821501275128722</v>
      </c>
    </row>
    <row r="362" spans="1:15" x14ac:dyDescent="0.25">
      <c r="A362" s="42" t="s">
        <v>86</v>
      </c>
      <c r="B362" s="42" t="s">
        <v>99</v>
      </c>
      <c r="C362" s="42" t="s">
        <v>14</v>
      </c>
      <c r="D362" s="42" t="s">
        <v>10</v>
      </c>
      <c r="E362" s="43">
        <v>0.24271492250212709</v>
      </c>
      <c r="F362" s="43">
        <v>0.20525159332749512</v>
      </c>
      <c r="G362" s="43">
        <v>8.6925626183026475E-2</v>
      </c>
      <c r="H362" s="43">
        <v>3.3901990382981279E-2</v>
      </c>
      <c r="I362" s="43">
        <v>1.267993397911143E-2</v>
      </c>
      <c r="J362" s="43">
        <v>2.9092777031777609E-3</v>
      </c>
      <c r="K362" s="43">
        <v>5.9523696235970784E-4</v>
      </c>
      <c r="L362" s="43">
        <v>3.2592957150854057E-7</v>
      </c>
      <c r="M362" s="43">
        <v>0</v>
      </c>
      <c r="N362" s="43">
        <v>0</v>
      </c>
      <c r="O362" s="43">
        <v>0</v>
      </c>
    </row>
    <row r="363" spans="1:15" x14ac:dyDescent="0.25">
      <c r="A363" s="42" t="s">
        <v>86</v>
      </c>
      <c r="B363" s="42" t="s">
        <v>99</v>
      </c>
      <c r="C363" s="42" t="s">
        <v>14</v>
      </c>
      <c r="D363" s="42" t="s">
        <v>11</v>
      </c>
      <c r="E363" s="43">
        <v>0</v>
      </c>
      <c r="F363" s="43">
        <v>1.8378109785858725E-3</v>
      </c>
      <c r="G363" s="43">
        <v>1.3048477031302457E-3</v>
      </c>
      <c r="H363" s="43">
        <v>1.8353477088769152E-2</v>
      </c>
      <c r="I363" s="43">
        <v>3.8499219835128183E-2</v>
      </c>
      <c r="J363" s="43">
        <v>6.8554300866850534E-2</v>
      </c>
      <c r="K363" s="43">
        <v>9.5842667118367947E-2</v>
      </c>
      <c r="L363" s="43">
        <v>0.12740277317175916</v>
      </c>
      <c r="M363" s="43">
        <v>0.16144221731096553</v>
      </c>
      <c r="N363" s="43">
        <v>0.19738207306864927</v>
      </c>
      <c r="O363" s="43">
        <v>0.25694252112082688</v>
      </c>
    </row>
    <row r="364" spans="1:15" x14ac:dyDescent="0.25">
      <c r="A364" s="42" t="s">
        <v>86</v>
      </c>
      <c r="B364" s="42" t="s">
        <v>99</v>
      </c>
      <c r="C364" s="42" t="s">
        <v>14</v>
      </c>
      <c r="D364" s="42" t="s">
        <v>12</v>
      </c>
      <c r="E364" s="43">
        <v>2.3651647985795145E-3</v>
      </c>
      <c r="F364" s="43">
        <v>7.6137883398558308E-3</v>
      </c>
      <c r="G364" s="43">
        <v>5.886201767236688E-3</v>
      </c>
      <c r="H364" s="43">
        <v>8.2291989483260206E-2</v>
      </c>
      <c r="I364" s="43">
        <v>0.1348151956274691</v>
      </c>
      <c r="J364" s="43">
        <v>0.1645928927395926</v>
      </c>
      <c r="K364" s="43">
        <v>0.22127517742914732</v>
      </c>
      <c r="L364" s="43">
        <v>0.2728591112389479</v>
      </c>
      <c r="M364" s="43">
        <v>0.38471582513533353</v>
      </c>
      <c r="N364" s="43">
        <v>0.44189776294410754</v>
      </c>
      <c r="O364" s="43">
        <v>0.49570579098180095</v>
      </c>
    </row>
    <row r="365" spans="1:15" x14ac:dyDescent="0.25">
      <c r="A365" s="42" t="s">
        <v>86</v>
      </c>
      <c r="B365" s="42" t="s">
        <v>99</v>
      </c>
      <c r="C365" s="42" t="s">
        <v>15</v>
      </c>
      <c r="D365" s="42" t="s">
        <v>189</v>
      </c>
      <c r="E365" s="43">
        <v>0</v>
      </c>
      <c r="F365" s="43">
        <v>0</v>
      </c>
      <c r="G365" s="43">
        <v>0</v>
      </c>
      <c r="H365" s="43">
        <v>2.9941097187309086E-4</v>
      </c>
      <c r="I365" s="43">
        <v>1.0749715964925742E-3</v>
      </c>
      <c r="J365" s="43">
        <v>2.2104338701260501E-3</v>
      </c>
      <c r="K365" s="43">
        <v>4.3646623576662153E-3</v>
      </c>
      <c r="L365" s="43">
        <v>6.4914431928648451E-3</v>
      </c>
      <c r="M365" s="43">
        <v>9.5501052304862045E-3</v>
      </c>
      <c r="N365" s="43">
        <v>1.1099447151049867E-2</v>
      </c>
      <c r="O365" s="43">
        <v>1.0543072860745325E-2</v>
      </c>
    </row>
    <row r="366" spans="1:15" x14ac:dyDescent="0.25">
      <c r="A366" s="42" t="s">
        <v>86</v>
      </c>
      <c r="B366" s="42" t="s">
        <v>99</v>
      </c>
      <c r="C366" s="42" t="s">
        <v>15</v>
      </c>
      <c r="D366" s="42" t="s">
        <v>5</v>
      </c>
      <c r="E366" s="43">
        <v>1.0722535208891213E-2</v>
      </c>
      <c r="F366" s="43">
        <v>1.1919760346889397E-2</v>
      </c>
      <c r="G366" s="43">
        <v>1.2297600909020481E-2</v>
      </c>
      <c r="H366" s="43">
        <v>3.66102200810555E-3</v>
      </c>
      <c r="I366" s="43">
        <v>0</v>
      </c>
      <c r="J366" s="43">
        <v>0</v>
      </c>
      <c r="K366" s="43">
        <v>0</v>
      </c>
      <c r="L366" s="43">
        <v>0</v>
      </c>
      <c r="M366" s="43">
        <v>1.0126241259346464E-5</v>
      </c>
      <c r="N366" s="43">
        <v>1.3252471836991383E-5</v>
      </c>
      <c r="O366" s="43">
        <v>3.605456033722307E-5</v>
      </c>
    </row>
    <row r="367" spans="1:15" x14ac:dyDescent="0.25">
      <c r="A367" s="42" t="s">
        <v>86</v>
      </c>
      <c r="B367" s="42" t="s">
        <v>99</v>
      </c>
      <c r="C367" s="42" t="s">
        <v>15</v>
      </c>
      <c r="D367" s="42" t="s">
        <v>190</v>
      </c>
      <c r="E367" s="43">
        <v>0</v>
      </c>
      <c r="F367" s="43">
        <v>0</v>
      </c>
      <c r="G367" s="43">
        <v>0</v>
      </c>
      <c r="H367" s="43">
        <v>8.3364036171830187E-4</v>
      </c>
      <c r="I367" s="43">
        <v>2.5272552805299608E-3</v>
      </c>
      <c r="J367" s="43">
        <v>4.8649344294520863E-3</v>
      </c>
      <c r="K367" s="43">
        <v>7.7102872776395907E-3</v>
      </c>
      <c r="L367" s="43">
        <v>1.0357730098360534E-2</v>
      </c>
      <c r="M367" s="43">
        <v>9.0952486027553285E-3</v>
      </c>
      <c r="N367" s="43">
        <v>4.624108695970827E-3</v>
      </c>
      <c r="O367" s="43">
        <v>4.3290568386340924E-4</v>
      </c>
    </row>
    <row r="368" spans="1:15" x14ac:dyDescent="0.25">
      <c r="A368" s="42" t="s">
        <v>86</v>
      </c>
      <c r="B368" s="42" t="s">
        <v>99</v>
      </c>
      <c r="C368" s="42" t="s">
        <v>15</v>
      </c>
      <c r="D368" s="42" t="s">
        <v>6</v>
      </c>
      <c r="E368" s="43">
        <v>0.39525351357765809</v>
      </c>
      <c r="F368" s="43">
        <v>0.35943109060528461</v>
      </c>
      <c r="G368" s="43">
        <v>0.24308240580533536</v>
      </c>
      <c r="H368" s="43">
        <v>8.2767779275350839E-2</v>
      </c>
      <c r="I368" s="43">
        <v>3.2013721968286659E-4</v>
      </c>
      <c r="J368" s="43">
        <v>4.0482194198565692E-5</v>
      </c>
      <c r="K368" s="43">
        <v>3.4700308287236725E-5</v>
      </c>
      <c r="L368" s="43">
        <v>0</v>
      </c>
      <c r="M368" s="43">
        <v>0</v>
      </c>
      <c r="N368" s="43">
        <v>0</v>
      </c>
      <c r="O368" s="43">
        <v>0</v>
      </c>
    </row>
    <row r="369" spans="1:15" x14ac:dyDescent="0.25">
      <c r="A369" s="42" t="s">
        <v>86</v>
      </c>
      <c r="B369" s="42" t="s">
        <v>99</v>
      </c>
      <c r="C369" s="42" t="s">
        <v>15</v>
      </c>
      <c r="D369" s="42" t="s">
        <v>191</v>
      </c>
      <c r="E369" s="43">
        <v>0</v>
      </c>
      <c r="F369" s="43">
        <v>0</v>
      </c>
      <c r="G369" s="43">
        <v>1.6104124163933582E-3</v>
      </c>
      <c r="H369" s="43">
        <v>2.404731812648948E-2</v>
      </c>
      <c r="I369" s="43">
        <v>0.10053254605782418</v>
      </c>
      <c r="J369" s="43">
        <v>0.21961873197746856</v>
      </c>
      <c r="K369" s="43">
        <v>0.25100036139840731</v>
      </c>
      <c r="L369" s="43">
        <v>0.17045951957400274</v>
      </c>
      <c r="M369" s="43">
        <v>8.9162496264476601E-2</v>
      </c>
      <c r="N369" s="43">
        <v>2.4653713914874555E-2</v>
      </c>
      <c r="O369" s="43">
        <v>3.2026655278667875E-3</v>
      </c>
    </row>
    <row r="370" spans="1:15" x14ac:dyDescent="0.25">
      <c r="A370" s="42" t="s">
        <v>86</v>
      </c>
      <c r="B370" s="42" t="s">
        <v>99</v>
      </c>
      <c r="C370" s="42" t="s">
        <v>15</v>
      </c>
      <c r="D370" s="42" t="s">
        <v>7</v>
      </c>
      <c r="E370" s="43">
        <v>0.18688622414344908</v>
      </c>
      <c r="F370" s="43">
        <v>0.21006513863193427</v>
      </c>
      <c r="G370" s="43">
        <v>0.27394287632673092</v>
      </c>
      <c r="H370" s="43">
        <v>0.39731229683659719</v>
      </c>
      <c r="I370" s="43">
        <v>0.36189021794765347</v>
      </c>
      <c r="J370" s="43">
        <v>0.16986593852929072</v>
      </c>
      <c r="K370" s="43">
        <v>2.8310602611008786E-2</v>
      </c>
      <c r="L370" s="43">
        <v>2.5695306886441303E-2</v>
      </c>
      <c r="M370" s="43">
        <v>1.5734530459144976E-2</v>
      </c>
      <c r="N370" s="43">
        <v>4.3506258680620045E-3</v>
      </c>
      <c r="O370" s="43">
        <v>5.6524516055363411E-4</v>
      </c>
    </row>
    <row r="371" spans="1:15" x14ac:dyDescent="0.25">
      <c r="A371" s="42" t="s">
        <v>86</v>
      </c>
      <c r="B371" s="42" t="s">
        <v>99</v>
      </c>
      <c r="C371" s="42" t="s">
        <v>15</v>
      </c>
      <c r="D371" s="42" t="s">
        <v>8</v>
      </c>
      <c r="E371" s="43">
        <v>0.13216529970512364</v>
      </c>
      <c r="F371" s="43">
        <v>0.1409177811140927</v>
      </c>
      <c r="G371" s="43">
        <v>0.1300534566020195</v>
      </c>
      <c r="H371" s="43">
        <v>0.11878524025165448</v>
      </c>
      <c r="I371" s="43">
        <v>0.11143823169905</v>
      </c>
      <c r="J371" s="43">
        <v>0.10431289165197051</v>
      </c>
      <c r="K371" s="43">
        <v>9.1952786366567077E-2</v>
      </c>
      <c r="L371" s="43">
        <v>8.1471266306866394E-2</v>
      </c>
      <c r="M371" s="43">
        <v>7.4885202570746531E-2</v>
      </c>
      <c r="N371" s="43">
        <v>6.6938335646157393E-2</v>
      </c>
      <c r="O371" s="43">
        <v>5.6812617924972213E-2</v>
      </c>
    </row>
    <row r="372" spans="1:15" x14ac:dyDescent="0.25">
      <c r="A372" s="42" t="s">
        <v>86</v>
      </c>
      <c r="B372" s="42" t="s">
        <v>99</v>
      </c>
      <c r="C372" s="42" t="s">
        <v>15</v>
      </c>
      <c r="D372" s="42" t="s">
        <v>9</v>
      </c>
      <c r="E372" s="43">
        <v>0.22327760314640246</v>
      </c>
      <c r="F372" s="43">
        <v>0.21633219438767184</v>
      </c>
      <c r="G372" s="43">
        <v>0.21817524468662039</v>
      </c>
      <c r="H372" s="43">
        <v>0.21559315552114769</v>
      </c>
      <c r="I372" s="43">
        <v>0.2042717193554795</v>
      </c>
      <c r="J372" s="43">
        <v>0.2334793756478919</v>
      </c>
      <c r="K372" s="43">
        <v>0.3335164822676121</v>
      </c>
      <c r="L372" s="43">
        <v>0.37640573497696317</v>
      </c>
      <c r="M372" s="43">
        <v>0.37607894511883388</v>
      </c>
      <c r="N372" s="43">
        <v>0.30344877508005197</v>
      </c>
      <c r="O372" s="43">
        <v>0.22134689297107563</v>
      </c>
    </row>
    <row r="373" spans="1:15" x14ac:dyDescent="0.25">
      <c r="A373" s="42" t="s">
        <v>86</v>
      </c>
      <c r="B373" s="42" t="s">
        <v>99</v>
      </c>
      <c r="C373" s="42" t="s">
        <v>15</v>
      </c>
      <c r="D373" s="42" t="s">
        <v>10</v>
      </c>
      <c r="E373" s="43">
        <v>4.1760520485863414E-2</v>
      </c>
      <c r="F373" s="43">
        <v>1.461246037814044E-2</v>
      </c>
      <c r="G373" s="43">
        <v>3.8563644345737682E-3</v>
      </c>
      <c r="H373" s="43">
        <v>1.6649488622849419E-3</v>
      </c>
      <c r="I373" s="43">
        <v>3.4367981233190433E-4</v>
      </c>
      <c r="J373" s="43">
        <v>1.0094031828550659E-4</v>
      </c>
      <c r="K373" s="43">
        <v>1.5152973051195077E-7</v>
      </c>
      <c r="L373" s="43">
        <v>0</v>
      </c>
      <c r="M373" s="43">
        <v>0</v>
      </c>
      <c r="N373" s="43">
        <v>0</v>
      </c>
      <c r="O373" s="43">
        <v>0</v>
      </c>
    </row>
    <row r="374" spans="1:15" x14ac:dyDescent="0.25">
      <c r="A374" s="42" t="s">
        <v>86</v>
      </c>
      <c r="B374" s="42" t="s">
        <v>99</v>
      </c>
      <c r="C374" s="42" t="s">
        <v>15</v>
      </c>
      <c r="D374" s="42" t="s">
        <v>11</v>
      </c>
      <c r="E374" s="43">
        <v>4.1731555861511811E-4</v>
      </c>
      <c r="F374" s="43">
        <v>6.4978586155590877E-3</v>
      </c>
      <c r="G374" s="43">
        <v>2.3392040905921549E-2</v>
      </c>
      <c r="H374" s="43">
        <v>2.2104877787157043E-2</v>
      </c>
      <c r="I374" s="43">
        <v>2.241023598296105E-2</v>
      </c>
      <c r="J374" s="43">
        <v>2.9293905679669524E-2</v>
      </c>
      <c r="K374" s="43">
        <v>5.1498439622600048E-2</v>
      </c>
      <c r="L374" s="43">
        <v>9.1545563874873712E-2</v>
      </c>
      <c r="M374" s="43">
        <v>0.14332434609797071</v>
      </c>
      <c r="N374" s="43">
        <v>0.18602826029380731</v>
      </c>
      <c r="O374" s="43">
        <v>0.24814839755883022</v>
      </c>
    </row>
    <row r="375" spans="1:15" x14ac:dyDescent="0.25">
      <c r="A375" s="42" t="s">
        <v>86</v>
      </c>
      <c r="B375" s="42" t="s">
        <v>99</v>
      </c>
      <c r="C375" s="42" t="s">
        <v>15</v>
      </c>
      <c r="D375" s="42" t="s">
        <v>12</v>
      </c>
      <c r="E375" s="43">
        <v>9.5169881739969927E-3</v>
      </c>
      <c r="F375" s="43">
        <v>4.0223715920427477E-2</v>
      </c>
      <c r="G375" s="43">
        <v>9.3589597913384573E-2</v>
      </c>
      <c r="H375" s="43">
        <v>0.13293030999762154</v>
      </c>
      <c r="I375" s="43">
        <v>0.19519100504799433</v>
      </c>
      <c r="J375" s="43">
        <v>0.23621236570164658</v>
      </c>
      <c r="K375" s="43">
        <v>0.23161152626048112</v>
      </c>
      <c r="L375" s="43">
        <v>0.23757343508962742</v>
      </c>
      <c r="M375" s="43">
        <v>0.28215899941432648</v>
      </c>
      <c r="N375" s="43">
        <v>0.3988434808781891</v>
      </c>
      <c r="O375" s="43">
        <v>0.45891214775175559</v>
      </c>
    </row>
    <row r="376" spans="1:15" x14ac:dyDescent="0.25">
      <c r="A376" s="42" t="s">
        <v>86</v>
      </c>
      <c r="B376" s="42" t="s">
        <v>99</v>
      </c>
      <c r="C376" s="42" t="s">
        <v>16</v>
      </c>
      <c r="D376" s="42" t="s">
        <v>189</v>
      </c>
      <c r="E376" s="43">
        <v>0</v>
      </c>
      <c r="F376" s="43">
        <v>0</v>
      </c>
      <c r="G376" s="43">
        <v>0</v>
      </c>
      <c r="H376" s="43">
        <v>5.3829436149233306E-4</v>
      </c>
      <c r="I376" s="43">
        <v>2.0358100430407787E-3</v>
      </c>
      <c r="J376" s="43">
        <v>6.0043234110222134E-3</v>
      </c>
      <c r="K376" s="43">
        <v>1.0266532937837435E-2</v>
      </c>
      <c r="L376" s="43">
        <v>1.0568940837645053E-2</v>
      </c>
      <c r="M376" s="43">
        <v>8.4786903675917631E-3</v>
      </c>
      <c r="N376" s="43">
        <v>4.0395944330375534E-3</v>
      </c>
      <c r="O376" s="43">
        <v>1.1654416932553612E-3</v>
      </c>
    </row>
    <row r="377" spans="1:15" x14ac:dyDescent="0.25">
      <c r="A377" s="42" t="s">
        <v>86</v>
      </c>
      <c r="B377" s="42" t="s">
        <v>99</v>
      </c>
      <c r="C377" s="42" t="s">
        <v>16</v>
      </c>
      <c r="D377" s="42" t="s">
        <v>5</v>
      </c>
      <c r="E377" s="43">
        <v>1.457628424362465E-3</v>
      </c>
      <c r="F377" s="43">
        <v>2.0093018857889172E-4</v>
      </c>
      <c r="G377" s="43">
        <v>2.5824449956783575E-4</v>
      </c>
      <c r="H377" s="43">
        <v>7.3784896902375879E-5</v>
      </c>
      <c r="I377" s="43">
        <v>7.7967193137731944E-5</v>
      </c>
      <c r="J377" s="43">
        <v>6.7087412413656031E-5</v>
      </c>
      <c r="K377" s="43">
        <v>0</v>
      </c>
      <c r="L377" s="43">
        <v>3.8663713331763869E-5</v>
      </c>
      <c r="M377" s="43">
        <v>0</v>
      </c>
      <c r="N377" s="43">
        <v>0</v>
      </c>
      <c r="O377" s="43">
        <v>0</v>
      </c>
    </row>
    <row r="378" spans="1:15" x14ac:dyDescent="0.25">
      <c r="A378" s="42" t="s">
        <v>86</v>
      </c>
      <c r="B378" s="42" t="s">
        <v>99</v>
      </c>
      <c r="C378" s="42" t="s">
        <v>16</v>
      </c>
      <c r="D378" s="42" t="s">
        <v>190</v>
      </c>
      <c r="E378" s="43">
        <v>0</v>
      </c>
      <c r="F378" s="43">
        <v>0</v>
      </c>
      <c r="G378" s="43">
        <v>0</v>
      </c>
      <c r="H378" s="43">
        <v>6.6909486054654479E-4</v>
      </c>
      <c r="I378" s="43">
        <v>2.4314213563692705E-3</v>
      </c>
      <c r="J378" s="43">
        <v>7.551060975003728E-3</v>
      </c>
      <c r="K378" s="43">
        <v>1.4876976590341649E-2</v>
      </c>
      <c r="L378" s="43">
        <v>1.6398569614445451E-2</v>
      </c>
      <c r="M378" s="43">
        <v>9.9578689607976219E-3</v>
      </c>
      <c r="N378" s="43">
        <v>4.056456521946852E-3</v>
      </c>
      <c r="O378" s="43">
        <v>5.7766626679323981E-6</v>
      </c>
    </row>
    <row r="379" spans="1:15" x14ac:dyDescent="0.25">
      <c r="A379" s="42" t="s">
        <v>86</v>
      </c>
      <c r="B379" s="42" t="s">
        <v>99</v>
      </c>
      <c r="C379" s="42" t="s">
        <v>16</v>
      </c>
      <c r="D379" s="42" t="s">
        <v>6</v>
      </c>
      <c r="E379" s="43">
        <v>0.18878214030129728</v>
      </c>
      <c r="F379" s="43">
        <v>0.22075136071105647</v>
      </c>
      <c r="G379" s="43">
        <v>0.19072322514001422</v>
      </c>
      <c r="H379" s="43">
        <v>1.199004574663608E-3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0</v>
      </c>
      <c r="O379" s="43">
        <v>0</v>
      </c>
    </row>
    <row r="380" spans="1:15" x14ac:dyDescent="0.25">
      <c r="A380" s="42" t="s">
        <v>86</v>
      </c>
      <c r="B380" s="42" t="s">
        <v>99</v>
      </c>
      <c r="C380" s="42" t="s">
        <v>16</v>
      </c>
      <c r="D380" s="42" t="s">
        <v>191</v>
      </c>
      <c r="E380" s="43">
        <v>0</v>
      </c>
      <c r="F380" s="43">
        <v>0</v>
      </c>
      <c r="G380" s="43">
        <v>0</v>
      </c>
      <c r="H380" s="43">
        <v>3.7442481319005648E-2</v>
      </c>
      <c r="I380" s="43">
        <v>0.13802936475507474</v>
      </c>
      <c r="J380" s="43">
        <v>0.27185186105451475</v>
      </c>
      <c r="K380" s="43">
        <v>0.20442265423273087</v>
      </c>
      <c r="L380" s="43">
        <v>2.5909843094059359E-2</v>
      </c>
      <c r="M380" s="43">
        <v>0</v>
      </c>
      <c r="N380" s="43">
        <v>0</v>
      </c>
      <c r="O380" s="43">
        <v>0</v>
      </c>
    </row>
    <row r="381" spans="1:15" x14ac:dyDescent="0.25">
      <c r="A381" s="42" t="s">
        <v>86</v>
      </c>
      <c r="B381" s="42" t="s">
        <v>99</v>
      </c>
      <c r="C381" s="42" t="s">
        <v>16</v>
      </c>
      <c r="D381" s="42" t="s">
        <v>7</v>
      </c>
      <c r="E381" s="43">
        <v>0.42375022046883332</v>
      </c>
      <c r="F381" s="43">
        <v>0.40837287915231096</v>
      </c>
      <c r="G381" s="43">
        <v>0.4379194277161349</v>
      </c>
      <c r="H381" s="43">
        <v>0.56730356448129216</v>
      </c>
      <c r="I381" s="43">
        <v>0.38356393815180218</v>
      </c>
      <c r="J381" s="43">
        <v>1.2161457039208868E-2</v>
      </c>
      <c r="K381" s="43">
        <v>1.0243059260365764E-2</v>
      </c>
      <c r="L381" s="43">
        <v>4.5726284967032736E-3</v>
      </c>
      <c r="M381" s="43">
        <v>0</v>
      </c>
      <c r="N381" s="43">
        <v>0</v>
      </c>
      <c r="O381" s="43">
        <v>0</v>
      </c>
    </row>
    <row r="382" spans="1:15" x14ac:dyDescent="0.25">
      <c r="A382" s="42" t="s">
        <v>86</v>
      </c>
      <c r="B382" s="42" t="s">
        <v>99</v>
      </c>
      <c r="C382" s="42" t="s">
        <v>16</v>
      </c>
      <c r="D382" s="42" t="s">
        <v>8</v>
      </c>
      <c r="E382" s="43">
        <v>0.19440384213823345</v>
      </c>
      <c r="F382" s="43">
        <v>0.18889998601368294</v>
      </c>
      <c r="G382" s="43">
        <v>0.16846149521808484</v>
      </c>
      <c r="H382" s="43">
        <v>0.1776304315745697</v>
      </c>
      <c r="I382" s="43">
        <v>0.17329652511770885</v>
      </c>
      <c r="J382" s="43">
        <v>0.18009118918650302</v>
      </c>
      <c r="K382" s="43">
        <v>0.17030686498367514</v>
      </c>
      <c r="L382" s="43">
        <v>0.37347772368676552</v>
      </c>
      <c r="M382" s="43">
        <v>0.44108318411492015</v>
      </c>
      <c r="N382" s="43">
        <v>0.43526784585127976</v>
      </c>
      <c r="O382" s="43">
        <v>0.38332489298732414</v>
      </c>
    </row>
    <row r="383" spans="1:15" x14ac:dyDescent="0.25">
      <c r="A383" s="42" t="s">
        <v>86</v>
      </c>
      <c r="B383" s="42" t="s">
        <v>99</v>
      </c>
      <c r="C383" s="42" t="s">
        <v>16</v>
      </c>
      <c r="D383" s="42" t="s">
        <v>9</v>
      </c>
      <c r="E383" s="43">
        <v>0.15465255125520258</v>
      </c>
      <c r="F383" s="43">
        <v>0.16327941706606466</v>
      </c>
      <c r="G383" s="43">
        <v>0.1970282558131364</v>
      </c>
      <c r="H383" s="43">
        <v>0.18934713781677195</v>
      </c>
      <c r="I383" s="43">
        <v>0.23877741665812399</v>
      </c>
      <c r="J383" s="43">
        <v>0.3845028077324455</v>
      </c>
      <c r="K383" s="43">
        <v>0.39036298841253925</v>
      </c>
      <c r="L383" s="43">
        <v>0.30415626326380163</v>
      </c>
      <c r="M383" s="43">
        <v>0.1864593698920172</v>
      </c>
      <c r="N383" s="43">
        <v>0.159128095106678</v>
      </c>
      <c r="O383" s="43">
        <v>0.10348891169600891</v>
      </c>
    </row>
    <row r="384" spans="1:15" x14ac:dyDescent="0.25">
      <c r="A384" s="42" t="s">
        <v>86</v>
      </c>
      <c r="B384" s="42" t="s">
        <v>99</v>
      </c>
      <c r="C384" s="42" t="s">
        <v>16</v>
      </c>
      <c r="D384" s="42" t="s">
        <v>10</v>
      </c>
      <c r="E384" s="43">
        <v>3.6953617412070948E-2</v>
      </c>
      <c r="F384" s="43">
        <v>1.849542686830602E-2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</row>
    <row r="385" spans="1:15" x14ac:dyDescent="0.25">
      <c r="A385" s="42" t="s">
        <v>86</v>
      </c>
      <c r="B385" s="42" t="s">
        <v>99</v>
      </c>
      <c r="C385" s="42" t="s">
        <v>16</v>
      </c>
      <c r="D385" s="42" t="s">
        <v>11</v>
      </c>
      <c r="E385" s="43">
        <v>0</v>
      </c>
      <c r="F385" s="43">
        <v>0</v>
      </c>
      <c r="G385" s="43">
        <v>0</v>
      </c>
      <c r="H385" s="43">
        <v>2.7048872432620971E-3</v>
      </c>
      <c r="I385" s="43">
        <v>1.183368731401576E-2</v>
      </c>
      <c r="J385" s="43">
        <v>2.8040053669929937E-2</v>
      </c>
      <c r="K385" s="43">
        <v>5.0625253409018162E-2</v>
      </c>
      <c r="L385" s="43">
        <v>7.5582404401820791E-2</v>
      </c>
      <c r="M385" s="43">
        <v>0.10632890937855853</v>
      </c>
      <c r="N385" s="43">
        <v>0.14697614969937706</v>
      </c>
      <c r="O385" s="43">
        <v>0.20645407264345861</v>
      </c>
    </row>
    <row r="386" spans="1:15" x14ac:dyDescent="0.25">
      <c r="A386" s="42" t="s">
        <v>86</v>
      </c>
      <c r="B386" s="42" t="s">
        <v>99</v>
      </c>
      <c r="C386" s="42" t="s">
        <v>16</v>
      </c>
      <c r="D386" s="42" t="s">
        <v>12</v>
      </c>
      <c r="E386" s="43">
        <v>0</v>
      </c>
      <c r="F386" s="43">
        <v>0</v>
      </c>
      <c r="G386" s="43">
        <v>5.6093516130619019E-3</v>
      </c>
      <c r="H386" s="43">
        <v>2.3091318871493537E-2</v>
      </c>
      <c r="I386" s="43">
        <v>4.9953869410726853E-2</v>
      </c>
      <c r="J386" s="43">
        <v>0.1097301595189583</v>
      </c>
      <c r="K386" s="43">
        <v>0.14889567017349184</v>
      </c>
      <c r="L386" s="43">
        <v>0.18929496289142714</v>
      </c>
      <c r="M386" s="43">
        <v>0.2476919772861147</v>
      </c>
      <c r="N386" s="43">
        <v>0.25053185838768077</v>
      </c>
      <c r="O386" s="43">
        <v>0.30556090431728516</v>
      </c>
    </row>
    <row r="387" spans="1:15" x14ac:dyDescent="0.25">
      <c r="A387" s="42" t="s">
        <v>86</v>
      </c>
      <c r="B387" s="42" t="s">
        <v>100</v>
      </c>
      <c r="C387" s="42" t="s">
        <v>4</v>
      </c>
      <c r="D387" s="42" t="s">
        <v>189</v>
      </c>
      <c r="E387" s="43">
        <v>0</v>
      </c>
      <c r="F387" s="43">
        <v>0</v>
      </c>
      <c r="G387" s="43">
        <v>0</v>
      </c>
      <c r="H387" s="43">
        <v>9.4922951040640307E-5</v>
      </c>
      <c r="I387" s="43">
        <v>4.2977316606814848E-4</v>
      </c>
      <c r="J387" s="43">
        <v>1.3306096599972296E-3</v>
      </c>
      <c r="K387" s="43">
        <v>4.2756283807028296E-3</v>
      </c>
      <c r="L387" s="43">
        <v>7.6842063434858438E-3</v>
      </c>
      <c r="M387" s="43">
        <v>7.8386829456175179E-3</v>
      </c>
      <c r="N387" s="43">
        <v>7.7783250175409869E-3</v>
      </c>
      <c r="O387" s="43">
        <v>8.959556652499737E-3</v>
      </c>
    </row>
    <row r="388" spans="1:15" x14ac:dyDescent="0.25">
      <c r="A388" s="42" t="s">
        <v>86</v>
      </c>
      <c r="B388" s="42" t="s">
        <v>100</v>
      </c>
      <c r="C388" s="42" t="s">
        <v>4</v>
      </c>
      <c r="D388" s="42" t="s">
        <v>5</v>
      </c>
      <c r="E388" s="43">
        <v>1.0683076402651244E-3</v>
      </c>
      <c r="F388" s="43">
        <v>9.3035305428424454E-3</v>
      </c>
      <c r="G388" s="43">
        <v>3.0435222402048573E-2</v>
      </c>
      <c r="H388" s="43">
        <v>1.9826662253804143E-2</v>
      </c>
      <c r="I388" s="43">
        <v>1.0346832123006947E-2</v>
      </c>
      <c r="J388" s="43">
        <v>5.8948395885552113E-3</v>
      </c>
      <c r="K388" s="43">
        <v>4.0205888918980331E-3</v>
      </c>
      <c r="L388" s="43">
        <v>0</v>
      </c>
      <c r="M388" s="43">
        <v>0</v>
      </c>
      <c r="N388" s="43">
        <v>0</v>
      </c>
      <c r="O388" s="43">
        <v>0</v>
      </c>
    </row>
    <row r="389" spans="1:15" x14ac:dyDescent="0.25">
      <c r="A389" s="42" t="s">
        <v>86</v>
      </c>
      <c r="B389" s="42" t="s">
        <v>100</v>
      </c>
      <c r="C389" s="42" t="s">
        <v>4</v>
      </c>
      <c r="D389" s="42" t="s">
        <v>190</v>
      </c>
      <c r="E389" s="43">
        <v>0</v>
      </c>
      <c r="F389" s="43">
        <v>0</v>
      </c>
      <c r="G389" s="43">
        <v>1.5284027246696434E-5</v>
      </c>
      <c r="H389" s="43">
        <v>3.8496530144259682E-4</v>
      </c>
      <c r="I389" s="43">
        <v>5.7006217385135787E-3</v>
      </c>
      <c r="J389" s="43">
        <v>1.4085500113250911E-2</v>
      </c>
      <c r="K389" s="43">
        <v>2.6677130528981696E-2</v>
      </c>
      <c r="L389" s="43">
        <v>2.4942043803062475E-2</v>
      </c>
      <c r="M389" s="43">
        <v>2.2319593814797617E-2</v>
      </c>
      <c r="N389" s="43">
        <v>1.3817076373313074E-2</v>
      </c>
      <c r="O389" s="43">
        <v>1.2942838072742104E-2</v>
      </c>
    </row>
    <row r="390" spans="1:15" x14ac:dyDescent="0.25">
      <c r="A390" s="42" t="s">
        <v>86</v>
      </c>
      <c r="B390" s="42" t="s">
        <v>100</v>
      </c>
      <c r="C390" s="42" t="s">
        <v>4</v>
      </c>
      <c r="D390" s="42" t="s">
        <v>6</v>
      </c>
      <c r="E390" s="43">
        <v>0.64071906182939298</v>
      </c>
      <c r="F390" s="43">
        <v>0.65847647150307786</v>
      </c>
      <c r="G390" s="43">
        <v>0.53237657175378394</v>
      </c>
      <c r="H390" s="43">
        <v>0.4166010116255302</v>
      </c>
      <c r="I390" s="43">
        <v>0.18116233447260618</v>
      </c>
      <c r="J390" s="43">
        <v>2.885757050768761E-2</v>
      </c>
      <c r="K390" s="43">
        <v>4.9535988244852657E-3</v>
      </c>
      <c r="L390" s="43">
        <v>0</v>
      </c>
      <c r="M390" s="43">
        <v>0</v>
      </c>
      <c r="N390" s="43">
        <v>0</v>
      </c>
      <c r="O390" s="43">
        <v>0</v>
      </c>
    </row>
    <row r="391" spans="1:15" x14ac:dyDescent="0.25">
      <c r="A391" s="42" t="s">
        <v>86</v>
      </c>
      <c r="B391" s="42" t="s">
        <v>100</v>
      </c>
      <c r="C391" s="42" t="s">
        <v>4</v>
      </c>
      <c r="D391" s="42" t="s">
        <v>191</v>
      </c>
      <c r="E391" s="43">
        <v>0</v>
      </c>
      <c r="F391" s="43">
        <v>0</v>
      </c>
      <c r="G391" s="43">
        <v>0</v>
      </c>
      <c r="H391" s="43">
        <v>0</v>
      </c>
      <c r="I391" s="43">
        <v>4.0093176203200888E-3</v>
      </c>
      <c r="J391" s="43">
        <v>1.4084228425140037E-2</v>
      </c>
      <c r="K391" s="43">
        <v>3.8067903177403266E-2</v>
      </c>
      <c r="L391" s="43">
        <v>5.185712746103701E-2</v>
      </c>
      <c r="M391" s="43">
        <v>4.6549314556444815E-2</v>
      </c>
      <c r="N391" s="43">
        <v>4.9381091827962319E-2</v>
      </c>
      <c r="O391" s="43">
        <v>4.5371149143745869E-2</v>
      </c>
    </row>
    <row r="392" spans="1:15" x14ac:dyDescent="0.25">
      <c r="A392" s="42" t="s">
        <v>86</v>
      </c>
      <c r="B392" s="42" t="s">
        <v>100</v>
      </c>
      <c r="C392" s="42" t="s">
        <v>4</v>
      </c>
      <c r="D392" s="42" t="s">
        <v>7</v>
      </c>
      <c r="E392" s="43">
        <v>0.11009724833053613</v>
      </c>
      <c r="F392" s="43">
        <v>0.10904920437826904</v>
      </c>
      <c r="G392" s="43">
        <v>0.10428125055578256</v>
      </c>
      <c r="H392" s="43">
        <v>0.18483186086742281</v>
      </c>
      <c r="I392" s="43">
        <v>0.24651478126271842</v>
      </c>
      <c r="J392" s="43">
        <v>0.28013155472208212</v>
      </c>
      <c r="K392" s="43">
        <v>0.20199207570578506</v>
      </c>
      <c r="L392" s="43">
        <v>4.7692445584379309E-2</v>
      </c>
      <c r="M392" s="43">
        <v>6.3144898123981361E-3</v>
      </c>
      <c r="N392" s="43">
        <v>8.7143318435419868E-3</v>
      </c>
      <c r="O392" s="43">
        <v>8.0067192451323752E-3</v>
      </c>
    </row>
    <row r="393" spans="1:15" x14ac:dyDescent="0.25">
      <c r="A393" s="42" t="s">
        <v>86</v>
      </c>
      <c r="B393" s="42" t="s">
        <v>100</v>
      </c>
      <c r="C393" s="42" t="s">
        <v>4</v>
      </c>
      <c r="D393" s="42" t="s">
        <v>8</v>
      </c>
      <c r="E393" s="43">
        <v>0.13826873222725977</v>
      </c>
      <c r="F393" s="43">
        <v>0.15222144506829263</v>
      </c>
      <c r="G393" s="43">
        <v>0.16032833425222762</v>
      </c>
      <c r="H393" s="43">
        <v>0.15073279463503919</v>
      </c>
      <c r="I393" s="43">
        <v>0.1882972594279978</v>
      </c>
      <c r="J393" s="43">
        <v>0.16934039091975009</v>
      </c>
      <c r="K393" s="43">
        <v>0.13840993057436182</v>
      </c>
      <c r="L393" s="43">
        <v>0.11972289488430429</v>
      </c>
      <c r="M393" s="43">
        <v>0.10468275519021913</v>
      </c>
      <c r="N393" s="43">
        <v>8.9033478561221041E-2</v>
      </c>
      <c r="O393" s="43">
        <v>7.9086609437508254E-2</v>
      </c>
    </row>
    <row r="394" spans="1:15" x14ac:dyDescent="0.25">
      <c r="A394" s="42" t="s">
        <v>86</v>
      </c>
      <c r="B394" s="42" t="s">
        <v>100</v>
      </c>
      <c r="C394" s="42" t="s">
        <v>4</v>
      </c>
      <c r="D394" s="42" t="s">
        <v>9</v>
      </c>
      <c r="E394" s="43">
        <v>5.7884489702770457E-2</v>
      </c>
      <c r="F394" s="43">
        <v>4.2889055408672556E-2</v>
      </c>
      <c r="G394" s="43">
        <v>7.5085701709143318E-2</v>
      </c>
      <c r="H394" s="43">
        <v>8.0286253869955984E-2</v>
      </c>
      <c r="I394" s="43">
        <v>0.1226959239208292</v>
      </c>
      <c r="J394" s="43">
        <v>0.18641280380805617</v>
      </c>
      <c r="K394" s="43">
        <v>0.2589569182263336</v>
      </c>
      <c r="L394" s="43">
        <v>0.38270968281387713</v>
      </c>
      <c r="M394" s="43">
        <v>0.43579871249800484</v>
      </c>
      <c r="N394" s="43">
        <v>0.42741384870099453</v>
      </c>
      <c r="O394" s="43">
        <v>0.40002309318157275</v>
      </c>
    </row>
    <row r="395" spans="1:15" x14ac:dyDescent="0.25">
      <c r="A395" s="42" t="s">
        <v>86</v>
      </c>
      <c r="B395" s="42" t="s">
        <v>100</v>
      </c>
      <c r="C395" s="42" t="s">
        <v>4</v>
      </c>
      <c r="D395" s="42" t="s">
        <v>10</v>
      </c>
      <c r="E395" s="43">
        <v>4.9563131820332798E-2</v>
      </c>
      <c r="F395" s="43">
        <v>2.0140253644191218E-2</v>
      </c>
      <c r="G395" s="43">
        <v>5.8134881818343517E-3</v>
      </c>
      <c r="H395" s="43">
        <v>1.9769286603397358E-3</v>
      </c>
      <c r="I395" s="43">
        <v>2.8064705543245363E-4</v>
      </c>
      <c r="J395" s="43">
        <v>7.9692454947269563E-5</v>
      </c>
      <c r="K395" s="43">
        <v>0</v>
      </c>
      <c r="L395" s="43">
        <v>0</v>
      </c>
      <c r="M395" s="43">
        <v>0</v>
      </c>
      <c r="N395" s="43">
        <v>0</v>
      </c>
      <c r="O395" s="43">
        <v>0</v>
      </c>
    </row>
    <row r="396" spans="1:15" x14ac:dyDescent="0.25">
      <c r="A396" s="42" t="s">
        <v>86</v>
      </c>
      <c r="B396" s="42" t="s">
        <v>100</v>
      </c>
      <c r="C396" s="42" t="s">
        <v>4</v>
      </c>
      <c r="D396" s="42" t="s">
        <v>11</v>
      </c>
      <c r="E396" s="43">
        <v>0</v>
      </c>
      <c r="F396" s="43">
        <v>2.2413636805936171E-4</v>
      </c>
      <c r="G396" s="43">
        <v>1.8552585946253586E-2</v>
      </c>
      <c r="H396" s="43">
        <v>1.4504015979118618E-2</v>
      </c>
      <c r="I396" s="43">
        <v>2.7187899244600303E-2</v>
      </c>
      <c r="J396" s="43">
        <v>5.5248631275021429E-2</v>
      </c>
      <c r="K396" s="43">
        <v>9.1315573740493969E-2</v>
      </c>
      <c r="L396" s="43">
        <v>0.12660703898977232</v>
      </c>
      <c r="M396" s="43">
        <v>0.13873557999659461</v>
      </c>
      <c r="N396" s="43">
        <v>0.16675577707261829</v>
      </c>
      <c r="O396" s="43">
        <v>0.17802666229321415</v>
      </c>
    </row>
    <row r="397" spans="1:15" x14ac:dyDescent="0.25">
      <c r="A397" s="42" t="s">
        <v>86</v>
      </c>
      <c r="B397" s="42" t="s">
        <v>100</v>
      </c>
      <c r="C397" s="42" t="s">
        <v>4</v>
      </c>
      <c r="D397" s="42" t="s">
        <v>12</v>
      </c>
      <c r="E397" s="43">
        <v>2.3990284494428702E-3</v>
      </c>
      <c r="F397" s="43">
        <v>7.6959030865948195E-3</v>
      </c>
      <c r="G397" s="43">
        <v>7.3111561171679107E-2</v>
      </c>
      <c r="H397" s="43">
        <v>0.13076058385630607</v>
      </c>
      <c r="I397" s="43">
        <v>0.21337460996790678</v>
      </c>
      <c r="J397" s="43">
        <v>0.2445341785255119</v>
      </c>
      <c r="K397" s="43">
        <v>0.23133065194955435</v>
      </c>
      <c r="L397" s="43">
        <v>0.23878456012008181</v>
      </c>
      <c r="M397" s="43">
        <v>0.2377608711859234</v>
      </c>
      <c r="N397" s="43">
        <v>0.23710607060280775</v>
      </c>
      <c r="O397" s="43">
        <v>0.26758337197358484</v>
      </c>
    </row>
    <row r="398" spans="1:15" x14ac:dyDescent="0.25">
      <c r="A398" s="42" t="s">
        <v>86</v>
      </c>
      <c r="B398" s="42" t="s">
        <v>100</v>
      </c>
      <c r="C398" s="42" t="s">
        <v>13</v>
      </c>
      <c r="D398" s="42" t="s">
        <v>189</v>
      </c>
      <c r="E398" s="43">
        <v>0</v>
      </c>
      <c r="F398" s="43">
        <v>0</v>
      </c>
      <c r="G398" s="43">
        <v>0</v>
      </c>
      <c r="H398" s="43">
        <v>3.9681313315491161E-4</v>
      </c>
      <c r="I398" s="43">
        <v>1.344775689507507E-3</v>
      </c>
      <c r="J398" s="43">
        <v>3.7711393062845682E-3</v>
      </c>
      <c r="K398" s="43">
        <v>8.2903664685932427E-3</v>
      </c>
      <c r="L398" s="43">
        <v>2.3183314212979648E-2</v>
      </c>
      <c r="M398" s="43">
        <v>4.5125957447466523E-2</v>
      </c>
      <c r="N398" s="43">
        <v>7.0667483964904382E-2</v>
      </c>
      <c r="O398" s="43">
        <v>7.0702744656092192E-2</v>
      </c>
    </row>
    <row r="399" spans="1:15" x14ac:dyDescent="0.25">
      <c r="A399" s="42" t="s">
        <v>86</v>
      </c>
      <c r="B399" s="42" t="s">
        <v>100</v>
      </c>
      <c r="C399" s="42" t="s">
        <v>13</v>
      </c>
      <c r="D399" s="42" t="s">
        <v>5</v>
      </c>
      <c r="E399" s="43">
        <v>1.9843955607106285E-2</v>
      </c>
      <c r="F399" s="43">
        <v>2.9794631908033862E-2</v>
      </c>
      <c r="G399" s="43">
        <v>2.2589532569696522E-2</v>
      </c>
      <c r="H399" s="43">
        <v>1.1540957667084906E-2</v>
      </c>
      <c r="I399" s="43">
        <v>1.4973743493097772E-3</v>
      </c>
      <c r="J399" s="43">
        <v>2.226957777854872E-3</v>
      </c>
      <c r="K399" s="43">
        <v>2.1472513217633991E-3</v>
      </c>
      <c r="L399" s="43">
        <v>8.134174445486817E-4</v>
      </c>
      <c r="M399" s="43">
        <v>7.5768528691145078E-4</v>
      </c>
      <c r="N399" s="43">
        <v>3.8310033212327183E-3</v>
      </c>
      <c r="O399" s="43">
        <v>6.1769874630551976E-3</v>
      </c>
    </row>
    <row r="400" spans="1:15" x14ac:dyDescent="0.25">
      <c r="A400" s="42" t="s">
        <v>86</v>
      </c>
      <c r="B400" s="42" t="s">
        <v>100</v>
      </c>
      <c r="C400" s="42" t="s">
        <v>13</v>
      </c>
      <c r="D400" s="42" t="s">
        <v>190</v>
      </c>
      <c r="E400" s="43">
        <v>0</v>
      </c>
      <c r="F400" s="43">
        <v>0</v>
      </c>
      <c r="G400" s="43">
        <v>0</v>
      </c>
      <c r="H400" s="43">
        <v>5.1301386373610064E-4</v>
      </c>
      <c r="I400" s="43">
        <v>4.4158237180281964E-4</v>
      </c>
      <c r="J400" s="43">
        <v>4.0302252128232021E-4</v>
      </c>
      <c r="K400" s="43">
        <v>8.0364961750209105E-4</v>
      </c>
      <c r="L400" s="43">
        <v>1.8102435575412601E-3</v>
      </c>
      <c r="M400" s="43">
        <v>1.8331345053745405E-3</v>
      </c>
      <c r="N400" s="43">
        <v>9.3375775871844138E-4</v>
      </c>
      <c r="O400" s="43">
        <v>0</v>
      </c>
    </row>
    <row r="401" spans="1:15" x14ac:dyDescent="0.25">
      <c r="A401" s="42" t="s">
        <v>86</v>
      </c>
      <c r="B401" s="42" t="s">
        <v>100</v>
      </c>
      <c r="C401" s="42" t="s">
        <v>13</v>
      </c>
      <c r="D401" s="42" t="s">
        <v>6</v>
      </c>
      <c r="E401" s="43">
        <v>5.3961368822823444E-2</v>
      </c>
      <c r="F401" s="43">
        <v>5.3625661766424873E-2</v>
      </c>
      <c r="G401" s="43">
        <v>2.8588767534083629E-2</v>
      </c>
      <c r="H401" s="43">
        <v>5.960850243218018E-3</v>
      </c>
      <c r="I401" s="43">
        <v>9.537416237641895E-7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</row>
    <row r="402" spans="1:15" x14ac:dyDescent="0.25">
      <c r="A402" s="42" t="s">
        <v>86</v>
      </c>
      <c r="B402" s="42" t="s">
        <v>100</v>
      </c>
      <c r="C402" s="42" t="s">
        <v>13</v>
      </c>
      <c r="D402" s="42" t="s">
        <v>191</v>
      </c>
      <c r="E402" s="43">
        <v>0</v>
      </c>
      <c r="F402" s="43">
        <v>0</v>
      </c>
      <c r="G402" s="43">
        <v>0</v>
      </c>
      <c r="H402" s="43">
        <v>0</v>
      </c>
      <c r="I402" s="43">
        <v>1.5949421174208538E-2</v>
      </c>
      <c r="J402" s="43">
        <v>5.319749653629454E-2</v>
      </c>
      <c r="K402" s="43">
        <v>0.11167999895176138</v>
      </c>
      <c r="L402" s="43">
        <v>0.21352803997575337</v>
      </c>
      <c r="M402" s="43">
        <v>0.18241118652742788</v>
      </c>
      <c r="N402" s="43">
        <v>0.10835369731589838</v>
      </c>
      <c r="O402" s="43">
        <v>4.9421836780075598E-2</v>
      </c>
    </row>
    <row r="403" spans="1:15" x14ac:dyDescent="0.25">
      <c r="A403" s="42" t="s">
        <v>86</v>
      </c>
      <c r="B403" s="42" t="s">
        <v>100</v>
      </c>
      <c r="C403" s="42" t="s">
        <v>13</v>
      </c>
      <c r="D403" s="42" t="s">
        <v>7</v>
      </c>
      <c r="E403" s="43">
        <v>0.18648588127844692</v>
      </c>
      <c r="F403" s="43">
        <v>0.27073393111040739</v>
      </c>
      <c r="G403" s="43">
        <v>0.41865363416126117</v>
      </c>
      <c r="H403" s="43">
        <v>0.47055856702247983</v>
      </c>
      <c r="I403" s="43">
        <v>0.46357851487169316</v>
      </c>
      <c r="J403" s="43">
        <v>0.39123817228548463</v>
      </c>
      <c r="K403" s="43">
        <v>0.18542467859474876</v>
      </c>
      <c r="L403" s="43">
        <v>1.0103983544574268E-2</v>
      </c>
      <c r="M403" s="43">
        <v>1.2942115163524724E-2</v>
      </c>
      <c r="N403" s="43">
        <v>1.490988629584772E-2</v>
      </c>
      <c r="O403" s="43">
        <v>8.7215641063837588E-3</v>
      </c>
    </row>
    <row r="404" spans="1:15" x14ac:dyDescent="0.25">
      <c r="A404" s="42" t="s">
        <v>86</v>
      </c>
      <c r="B404" s="42" t="s">
        <v>100</v>
      </c>
      <c r="C404" s="42" t="s">
        <v>13</v>
      </c>
      <c r="D404" s="42" t="s">
        <v>8</v>
      </c>
      <c r="E404" s="43">
        <v>0.58485196917355853</v>
      </c>
      <c r="F404" s="43">
        <v>0.58199952818258915</v>
      </c>
      <c r="G404" s="43">
        <v>0.45621462315540073</v>
      </c>
      <c r="H404" s="43">
        <v>0.38221016261921387</v>
      </c>
      <c r="I404" s="43">
        <v>0.31052587405651111</v>
      </c>
      <c r="J404" s="43">
        <v>0.24735839405121043</v>
      </c>
      <c r="K404" s="43">
        <v>0.31915645179958552</v>
      </c>
      <c r="L404" s="43">
        <v>0.32605521884780841</v>
      </c>
      <c r="M404" s="43">
        <v>0.28529325126622324</v>
      </c>
      <c r="N404" s="43">
        <v>0.24839764079085111</v>
      </c>
      <c r="O404" s="43">
        <v>0.20705335380005221</v>
      </c>
    </row>
    <row r="405" spans="1:15" x14ac:dyDescent="0.25">
      <c r="A405" s="42" t="s">
        <v>86</v>
      </c>
      <c r="B405" s="42" t="s">
        <v>100</v>
      </c>
      <c r="C405" s="42" t="s">
        <v>13</v>
      </c>
      <c r="D405" s="42" t="s">
        <v>9</v>
      </c>
      <c r="E405" s="43">
        <v>2.4918795021273067E-2</v>
      </c>
      <c r="F405" s="43">
        <v>2.1295542600649066E-2</v>
      </c>
      <c r="G405" s="43">
        <v>1.2293831779321121E-2</v>
      </c>
      <c r="H405" s="43">
        <v>4.6653357150362503E-3</v>
      </c>
      <c r="I405" s="43">
        <v>1.4344274021413409E-3</v>
      </c>
      <c r="J405" s="43">
        <v>2.5938116113298046E-3</v>
      </c>
      <c r="K405" s="43">
        <v>5.5654919842502149E-3</v>
      </c>
      <c r="L405" s="43">
        <v>9.8884783591526876E-3</v>
      </c>
      <c r="M405" s="43">
        <v>1.5896314634227433E-2</v>
      </c>
      <c r="N405" s="43">
        <v>2.3838266977152352E-2</v>
      </c>
      <c r="O405" s="43">
        <v>3.5052494543287759E-2</v>
      </c>
    </row>
    <row r="406" spans="1:15" x14ac:dyDescent="0.25">
      <c r="A406" s="42" t="s">
        <v>86</v>
      </c>
      <c r="B406" s="42" t="s">
        <v>100</v>
      </c>
      <c r="C406" s="42" t="s">
        <v>13</v>
      </c>
      <c r="D406" s="42" t="s">
        <v>10</v>
      </c>
      <c r="E406" s="43">
        <v>0.12993803009679183</v>
      </c>
      <c r="F406" s="43">
        <v>4.2410434390813587E-2</v>
      </c>
      <c r="G406" s="43">
        <v>1.3794851019805385E-2</v>
      </c>
      <c r="H406" s="43">
        <v>6.313160968916303E-3</v>
      </c>
      <c r="I406" s="43">
        <v>1.7043362816666066E-3</v>
      </c>
      <c r="J406" s="43">
        <v>4.5912089420806446E-4</v>
      </c>
      <c r="K406" s="43">
        <v>5.459576205856597E-7</v>
      </c>
      <c r="L406" s="43">
        <v>0</v>
      </c>
      <c r="M406" s="43">
        <v>0</v>
      </c>
      <c r="N406" s="43">
        <v>0</v>
      </c>
      <c r="O406" s="43">
        <v>0</v>
      </c>
    </row>
    <row r="407" spans="1:15" x14ac:dyDescent="0.25">
      <c r="A407" s="42" t="s">
        <v>86</v>
      </c>
      <c r="B407" s="42" t="s">
        <v>100</v>
      </c>
      <c r="C407" s="42" t="s">
        <v>13</v>
      </c>
      <c r="D407" s="42" t="s">
        <v>11</v>
      </c>
      <c r="E407" s="43">
        <v>0</v>
      </c>
      <c r="F407" s="43">
        <v>1.402700410821196E-4</v>
      </c>
      <c r="G407" s="43">
        <v>1.0652394609888327E-4</v>
      </c>
      <c r="H407" s="43">
        <v>9.5185704837782531E-5</v>
      </c>
      <c r="I407" s="43">
        <v>8.1220636679758366E-3</v>
      </c>
      <c r="J407" s="43">
        <v>4.8882350639927359E-2</v>
      </c>
      <c r="K407" s="43">
        <v>0.11783894686958818</v>
      </c>
      <c r="L407" s="43">
        <v>0.14020583954859459</v>
      </c>
      <c r="M407" s="43">
        <v>0.15754673874470107</v>
      </c>
      <c r="N407" s="43">
        <v>0.19706988721612995</v>
      </c>
      <c r="O407" s="43">
        <v>0.25795406214714878</v>
      </c>
    </row>
    <row r="408" spans="1:15" x14ac:dyDescent="0.25">
      <c r="A408" s="42" t="s">
        <v>86</v>
      </c>
      <c r="B408" s="42" t="s">
        <v>100</v>
      </c>
      <c r="C408" s="42" t="s">
        <v>13</v>
      </c>
      <c r="D408" s="42" t="s">
        <v>12</v>
      </c>
      <c r="E408" s="43">
        <v>0</v>
      </c>
      <c r="F408" s="43">
        <v>0</v>
      </c>
      <c r="G408" s="43">
        <v>4.7758235834332669E-2</v>
      </c>
      <c r="H408" s="43">
        <v>0.1177459530623219</v>
      </c>
      <c r="I408" s="43">
        <v>0.19540067639355957</v>
      </c>
      <c r="J408" s="43">
        <v>0.24986953437612333</v>
      </c>
      <c r="K408" s="43">
        <v>0.24909261843458666</v>
      </c>
      <c r="L408" s="43">
        <v>0.27441146450904708</v>
      </c>
      <c r="M408" s="43">
        <v>0.29819361642414305</v>
      </c>
      <c r="N408" s="43">
        <v>0.33199837635926505</v>
      </c>
      <c r="O408" s="43">
        <v>0.36491695650390438</v>
      </c>
    </row>
    <row r="409" spans="1:15" x14ac:dyDescent="0.25">
      <c r="A409" s="42" t="s">
        <v>86</v>
      </c>
      <c r="B409" s="42" t="s">
        <v>100</v>
      </c>
      <c r="C409" s="42" t="s">
        <v>14</v>
      </c>
      <c r="D409" s="42" t="s">
        <v>189</v>
      </c>
      <c r="E409" s="43">
        <v>0</v>
      </c>
      <c r="F409" s="43">
        <v>0</v>
      </c>
      <c r="G409" s="43">
        <v>0</v>
      </c>
      <c r="H409" s="43">
        <v>2.6657963381425647E-4</v>
      </c>
      <c r="I409" s="43">
        <v>8.0961989207364903E-4</v>
      </c>
      <c r="J409" s="43">
        <v>2.0764955684260313E-3</v>
      </c>
      <c r="K409" s="43">
        <v>4.8800507188701322E-3</v>
      </c>
      <c r="L409" s="43">
        <v>1.1349676821549096E-2</v>
      </c>
      <c r="M409" s="43">
        <v>1.0887206640506851E-2</v>
      </c>
      <c r="N409" s="43">
        <v>6.5324890526996032E-3</v>
      </c>
      <c r="O409" s="43">
        <v>5.1716042840377115E-3</v>
      </c>
    </row>
    <row r="410" spans="1:15" x14ac:dyDescent="0.25">
      <c r="A410" s="42" t="s">
        <v>86</v>
      </c>
      <c r="B410" s="42" t="s">
        <v>100</v>
      </c>
      <c r="C410" s="42" t="s">
        <v>14</v>
      </c>
      <c r="D410" s="42" t="s">
        <v>5</v>
      </c>
      <c r="E410" s="43">
        <v>5.5487737210076594E-5</v>
      </c>
      <c r="F410" s="43">
        <v>1.074846305788488E-4</v>
      </c>
      <c r="G410" s="43">
        <v>0</v>
      </c>
      <c r="H410" s="43">
        <v>1.4948390681173261E-5</v>
      </c>
      <c r="I410" s="43">
        <v>8.1823286964890064E-4</v>
      </c>
      <c r="J410" s="43">
        <v>6.9715939151890885E-3</v>
      </c>
      <c r="K410" s="43">
        <v>4.482618837953636E-3</v>
      </c>
      <c r="L410" s="43">
        <v>0</v>
      </c>
      <c r="M410" s="43">
        <v>0</v>
      </c>
      <c r="N410" s="43">
        <v>0</v>
      </c>
      <c r="O410" s="43">
        <v>0</v>
      </c>
    </row>
    <row r="411" spans="1:15" x14ac:dyDescent="0.25">
      <c r="A411" s="42" t="s">
        <v>86</v>
      </c>
      <c r="B411" s="42" t="s">
        <v>100</v>
      </c>
      <c r="C411" s="42" t="s">
        <v>14</v>
      </c>
      <c r="D411" s="42" t="s">
        <v>190</v>
      </c>
      <c r="E411" s="43">
        <v>0</v>
      </c>
      <c r="F411" s="43">
        <v>0</v>
      </c>
      <c r="G411" s="43">
        <v>0</v>
      </c>
      <c r="H411" s="43">
        <v>3.9364095460422922E-4</v>
      </c>
      <c r="I411" s="43">
        <v>1.374631221010153E-3</v>
      </c>
      <c r="J411" s="43">
        <v>2.5228523760696575E-3</v>
      </c>
      <c r="K411" s="43">
        <v>2.5674311188633569E-3</v>
      </c>
      <c r="L411" s="43">
        <v>3.326822776931174E-3</v>
      </c>
      <c r="M411" s="43">
        <v>3.2104883192558015E-3</v>
      </c>
      <c r="N411" s="43">
        <v>3.3261446647508955E-3</v>
      </c>
      <c r="O411" s="43">
        <v>3.5876335871599693E-3</v>
      </c>
    </row>
    <row r="412" spans="1:15" x14ac:dyDescent="0.25">
      <c r="A412" s="42" t="s">
        <v>86</v>
      </c>
      <c r="B412" s="42" t="s">
        <v>100</v>
      </c>
      <c r="C412" s="42" t="s">
        <v>14</v>
      </c>
      <c r="D412" s="42" t="s">
        <v>6</v>
      </c>
      <c r="E412" s="43">
        <v>0.24029426996633751</v>
      </c>
      <c r="F412" s="43">
        <v>0.19071297550936267</v>
      </c>
      <c r="G412" s="43">
        <v>0.14271130588607664</v>
      </c>
      <c r="H412" s="43">
        <v>4.645129357559695E-2</v>
      </c>
      <c r="I412" s="43">
        <v>1.1274961844509343E-2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</row>
    <row r="413" spans="1:15" x14ac:dyDescent="0.25">
      <c r="A413" s="42" t="s">
        <v>86</v>
      </c>
      <c r="B413" s="42" t="s">
        <v>100</v>
      </c>
      <c r="C413" s="42" t="s">
        <v>14</v>
      </c>
      <c r="D413" s="42" t="s">
        <v>191</v>
      </c>
      <c r="E413" s="43">
        <v>0</v>
      </c>
      <c r="F413" s="43">
        <v>0</v>
      </c>
      <c r="G413" s="43">
        <v>0</v>
      </c>
      <c r="H413" s="43">
        <v>0</v>
      </c>
      <c r="I413" s="43">
        <v>2.6641088037263189E-2</v>
      </c>
      <c r="J413" s="43">
        <v>8.1742992120085622E-2</v>
      </c>
      <c r="K413" s="43">
        <v>0.22659438451508029</v>
      </c>
      <c r="L413" s="43">
        <v>0.35576294458911351</v>
      </c>
      <c r="M413" s="43">
        <v>0.25489518009735956</v>
      </c>
      <c r="N413" s="43">
        <v>0.13549059240210018</v>
      </c>
      <c r="O413" s="43">
        <v>2.5187423852941405E-2</v>
      </c>
    </row>
    <row r="414" spans="1:15" x14ac:dyDescent="0.25">
      <c r="A414" s="42" t="s">
        <v>86</v>
      </c>
      <c r="B414" s="42" t="s">
        <v>100</v>
      </c>
      <c r="C414" s="42" t="s">
        <v>14</v>
      </c>
      <c r="D414" s="42" t="s">
        <v>7</v>
      </c>
      <c r="E414" s="43">
        <v>0.41345762586468404</v>
      </c>
      <c r="F414" s="43">
        <v>0.49986696574411971</v>
      </c>
      <c r="G414" s="43">
        <v>0.67440484307423609</v>
      </c>
      <c r="H414" s="43">
        <v>0.74645370192742866</v>
      </c>
      <c r="I414" s="43">
        <v>0.69128619316726747</v>
      </c>
      <c r="J414" s="43">
        <v>0.55346176236026012</v>
      </c>
      <c r="K414" s="43">
        <v>0.26680485935885945</v>
      </c>
      <c r="L414" s="43">
        <v>1.7483947427498793E-2</v>
      </c>
      <c r="M414" s="43">
        <v>8.6430963572898326E-3</v>
      </c>
      <c r="N414" s="43">
        <v>7.4765152339009936E-3</v>
      </c>
      <c r="O414" s="43">
        <v>4.4448438908382543E-3</v>
      </c>
    </row>
    <row r="415" spans="1:15" x14ac:dyDescent="0.25">
      <c r="A415" s="42" t="s">
        <v>86</v>
      </c>
      <c r="B415" s="42" t="s">
        <v>100</v>
      </c>
      <c r="C415" s="42" t="s">
        <v>14</v>
      </c>
      <c r="D415" s="42" t="s">
        <v>8</v>
      </c>
      <c r="E415" s="43">
        <v>9.1705045684903438E-2</v>
      </c>
      <c r="F415" s="43">
        <v>8.7307474763137369E-2</v>
      </c>
      <c r="G415" s="43">
        <v>8.609742946253536E-2</v>
      </c>
      <c r="H415" s="43">
        <v>7.2057056346297804E-2</v>
      </c>
      <c r="I415" s="43">
        <v>5.8079604583941513E-2</v>
      </c>
      <c r="J415" s="43">
        <v>4.3403517478926824E-2</v>
      </c>
      <c r="K415" s="43">
        <v>5.9652355590929913E-2</v>
      </c>
      <c r="L415" s="43">
        <v>5.6807553405608946E-2</v>
      </c>
      <c r="M415" s="43">
        <v>4.3200866106425817E-2</v>
      </c>
      <c r="N415" s="43">
        <v>3.2180505864247998E-2</v>
      </c>
      <c r="O415" s="43">
        <v>2.4829861319587733E-2</v>
      </c>
    </row>
    <row r="416" spans="1:15" x14ac:dyDescent="0.25">
      <c r="A416" s="42" t="s">
        <v>86</v>
      </c>
      <c r="B416" s="42" t="s">
        <v>100</v>
      </c>
      <c r="C416" s="42" t="s">
        <v>14</v>
      </c>
      <c r="D416" s="42" t="s">
        <v>9</v>
      </c>
      <c r="E416" s="43">
        <v>9.4074834461584014E-3</v>
      </c>
      <c r="F416" s="43">
        <v>7.3019067068647442E-3</v>
      </c>
      <c r="G416" s="43">
        <v>2.0329602277916296E-3</v>
      </c>
      <c r="H416" s="43">
        <v>1.6629254166656299E-2</v>
      </c>
      <c r="I416" s="43">
        <v>4.2445327689344836E-2</v>
      </c>
      <c r="J416" s="43">
        <v>8.4582274016259285E-2</v>
      </c>
      <c r="K416" s="43">
        <v>0.13005177727726863</v>
      </c>
      <c r="L416" s="43">
        <v>0.20013086856468473</v>
      </c>
      <c r="M416" s="43">
        <v>0.28501970569115853</v>
      </c>
      <c r="N416" s="43">
        <v>0.24791087876485815</v>
      </c>
      <c r="O416" s="43">
        <v>0.23303903167232828</v>
      </c>
    </row>
    <row r="417" spans="1:15" x14ac:dyDescent="0.25">
      <c r="A417" s="42" t="s">
        <v>86</v>
      </c>
      <c r="B417" s="42" t="s">
        <v>100</v>
      </c>
      <c r="C417" s="42" t="s">
        <v>14</v>
      </c>
      <c r="D417" s="42" t="s">
        <v>10</v>
      </c>
      <c r="E417" s="43">
        <v>0.24271492250212709</v>
      </c>
      <c r="F417" s="43">
        <v>0.20525159332749512</v>
      </c>
      <c r="G417" s="43">
        <v>8.7157070885882745E-2</v>
      </c>
      <c r="H417" s="43">
        <v>3.4055755836308502E-2</v>
      </c>
      <c r="I417" s="43">
        <v>1.305784820258642E-2</v>
      </c>
      <c r="J417" s="43">
        <v>3.0913330305598358E-3</v>
      </c>
      <c r="K417" s="43">
        <v>6.6494428544817226E-4</v>
      </c>
      <c r="L417" s="43">
        <v>3.8672743701612024E-7</v>
      </c>
      <c r="M417" s="43">
        <v>0</v>
      </c>
      <c r="N417" s="43">
        <v>0</v>
      </c>
      <c r="O417" s="43">
        <v>0</v>
      </c>
    </row>
    <row r="418" spans="1:15" x14ac:dyDescent="0.25">
      <c r="A418" s="42" t="s">
        <v>86</v>
      </c>
      <c r="B418" s="42" t="s">
        <v>100</v>
      </c>
      <c r="C418" s="42" t="s">
        <v>14</v>
      </c>
      <c r="D418" s="42" t="s">
        <v>11</v>
      </c>
      <c r="E418" s="43">
        <v>0</v>
      </c>
      <c r="F418" s="43">
        <v>1.8378109785858725E-3</v>
      </c>
      <c r="G418" s="43">
        <v>1.3048477031302457E-3</v>
      </c>
      <c r="H418" s="43">
        <v>1.8295999727607117E-2</v>
      </c>
      <c r="I418" s="43">
        <v>3.9216035297130504E-2</v>
      </c>
      <c r="J418" s="43">
        <v>6.2703377173062791E-2</v>
      </c>
      <c r="K418" s="43">
        <v>8.1825191360010888E-2</v>
      </c>
      <c r="L418" s="43">
        <v>0.10796347204666411</v>
      </c>
      <c r="M418" s="43">
        <v>0.13194606840889167</v>
      </c>
      <c r="N418" s="43">
        <v>0.16643241230228553</v>
      </c>
      <c r="O418" s="43">
        <v>0.20612778944832513</v>
      </c>
    </row>
    <row r="419" spans="1:15" x14ac:dyDescent="0.25">
      <c r="A419" s="42" t="s">
        <v>86</v>
      </c>
      <c r="B419" s="42" t="s">
        <v>100</v>
      </c>
      <c r="C419" s="42" t="s">
        <v>14</v>
      </c>
      <c r="D419" s="42" t="s">
        <v>12</v>
      </c>
      <c r="E419" s="43">
        <v>2.3651647985795145E-3</v>
      </c>
      <c r="F419" s="43">
        <v>7.6137883398558308E-3</v>
      </c>
      <c r="G419" s="43">
        <v>6.2915427603471418E-3</v>
      </c>
      <c r="H419" s="43">
        <v>6.5381769441004906E-2</v>
      </c>
      <c r="I419" s="43">
        <v>0.11499645719522407</v>
      </c>
      <c r="J419" s="43">
        <v>0.15944380196116079</v>
      </c>
      <c r="K419" s="43">
        <v>0.22247638693671559</v>
      </c>
      <c r="L419" s="43">
        <v>0.24717432764051264</v>
      </c>
      <c r="M419" s="43">
        <v>0.26219738837911211</v>
      </c>
      <c r="N419" s="43">
        <v>0.40065046171515656</v>
      </c>
      <c r="O419" s="43">
        <v>0.49761181194478132</v>
      </c>
    </row>
    <row r="420" spans="1:15" x14ac:dyDescent="0.25">
      <c r="A420" s="42" t="s">
        <v>86</v>
      </c>
      <c r="B420" s="42" t="s">
        <v>100</v>
      </c>
      <c r="C420" s="42" t="s">
        <v>15</v>
      </c>
      <c r="D420" s="42" t="s">
        <v>189</v>
      </c>
      <c r="E420" s="43">
        <v>0</v>
      </c>
      <c r="F420" s="43">
        <v>0</v>
      </c>
      <c r="G420" s="43">
        <v>0</v>
      </c>
      <c r="H420" s="43">
        <v>1.7235960053747469E-5</v>
      </c>
      <c r="I420" s="43">
        <v>2.1462179313171513E-4</v>
      </c>
      <c r="J420" s="43">
        <v>8.4380138580295028E-4</v>
      </c>
      <c r="K420" s="43">
        <v>2.4217829122464424E-3</v>
      </c>
      <c r="L420" s="43">
        <v>4.4353589921876223E-3</v>
      </c>
      <c r="M420" s="43">
        <v>5.3479865277290877E-3</v>
      </c>
      <c r="N420" s="43">
        <v>6.8602496856624649E-3</v>
      </c>
      <c r="O420" s="43">
        <v>8.5765302677307514E-3</v>
      </c>
    </row>
    <row r="421" spans="1:15" x14ac:dyDescent="0.25">
      <c r="A421" s="42" t="s">
        <v>86</v>
      </c>
      <c r="B421" s="42" t="s">
        <v>100</v>
      </c>
      <c r="C421" s="42" t="s">
        <v>15</v>
      </c>
      <c r="D421" s="42" t="s">
        <v>5</v>
      </c>
      <c r="E421" s="43">
        <v>1.0722535208891213E-2</v>
      </c>
      <c r="F421" s="43">
        <v>1.1919750306333011E-2</v>
      </c>
      <c r="G421" s="43">
        <v>1.1903073570025657E-2</v>
      </c>
      <c r="H421" s="43">
        <v>6.6966492575490505E-3</v>
      </c>
      <c r="I421" s="43">
        <v>5.6830645322741021E-5</v>
      </c>
      <c r="J421" s="43">
        <v>2.5377485287306777E-5</v>
      </c>
      <c r="K421" s="43">
        <v>0</v>
      </c>
      <c r="L421" s="43">
        <v>0</v>
      </c>
      <c r="M421" s="43">
        <v>0</v>
      </c>
      <c r="N421" s="43">
        <v>0</v>
      </c>
      <c r="O421" s="43">
        <v>0</v>
      </c>
    </row>
    <row r="422" spans="1:15" x14ac:dyDescent="0.25">
      <c r="A422" s="42" t="s">
        <v>86</v>
      </c>
      <c r="B422" s="42" t="s">
        <v>100</v>
      </c>
      <c r="C422" s="42" t="s">
        <v>15</v>
      </c>
      <c r="D422" s="42" t="s">
        <v>190</v>
      </c>
      <c r="E422" s="43">
        <v>0</v>
      </c>
      <c r="F422" s="43">
        <v>0</v>
      </c>
      <c r="G422" s="43">
        <v>0</v>
      </c>
      <c r="H422" s="43">
        <v>3.0593829095401756E-4</v>
      </c>
      <c r="I422" s="43">
        <v>1.2229352124185292E-3</v>
      </c>
      <c r="J422" s="43">
        <v>2.196690506763388E-3</v>
      </c>
      <c r="K422" s="43">
        <v>3.9351888890666823E-3</v>
      </c>
      <c r="L422" s="43">
        <v>7.0653935652423309E-3</v>
      </c>
      <c r="M422" s="43">
        <v>1.0484056382825995E-2</v>
      </c>
      <c r="N422" s="43">
        <v>1.2220108693368087E-2</v>
      </c>
      <c r="O422" s="43">
        <v>1.1853968340275346E-2</v>
      </c>
    </row>
    <row r="423" spans="1:15" x14ac:dyDescent="0.25">
      <c r="A423" s="42" t="s">
        <v>86</v>
      </c>
      <c r="B423" s="42" t="s">
        <v>100</v>
      </c>
      <c r="C423" s="42" t="s">
        <v>15</v>
      </c>
      <c r="D423" s="42" t="s">
        <v>6</v>
      </c>
      <c r="E423" s="43">
        <v>0.39525351357765809</v>
      </c>
      <c r="F423" s="43">
        <v>0.35943106862195462</v>
      </c>
      <c r="G423" s="43">
        <v>0.24342712835443969</v>
      </c>
      <c r="H423" s="43">
        <v>9.8704837296127917E-2</v>
      </c>
      <c r="I423" s="43">
        <v>1.5982112123849476E-2</v>
      </c>
      <c r="J423" s="43">
        <v>1.6456914701465605E-4</v>
      </c>
      <c r="K423" s="43">
        <v>1.666746670506854E-7</v>
      </c>
      <c r="L423" s="43">
        <v>0</v>
      </c>
      <c r="M423" s="43">
        <v>0</v>
      </c>
      <c r="N423" s="43">
        <v>0</v>
      </c>
      <c r="O423" s="43">
        <v>0</v>
      </c>
    </row>
    <row r="424" spans="1:15" x14ac:dyDescent="0.25">
      <c r="A424" s="42" t="s">
        <v>86</v>
      </c>
      <c r="B424" s="42" t="s">
        <v>100</v>
      </c>
      <c r="C424" s="42" t="s">
        <v>15</v>
      </c>
      <c r="D424" s="42" t="s">
        <v>191</v>
      </c>
      <c r="E424" s="43">
        <v>0</v>
      </c>
      <c r="F424" s="43">
        <v>0</v>
      </c>
      <c r="G424" s="43">
        <v>8.6487022684244078E-4</v>
      </c>
      <c r="H424" s="43">
        <v>7.8854517245894663E-4</v>
      </c>
      <c r="I424" s="43">
        <v>4.7320122935018676E-3</v>
      </c>
      <c r="J424" s="43">
        <v>2.0117040193130355E-2</v>
      </c>
      <c r="K424" s="43">
        <v>9.1579729160333176E-2</v>
      </c>
      <c r="L424" s="43">
        <v>0.21638647107805509</v>
      </c>
      <c r="M424" s="43">
        <v>0.23135657659576603</v>
      </c>
      <c r="N424" s="43">
        <v>0.1527520191031726</v>
      </c>
      <c r="O424" s="43">
        <v>8.9739317906961907E-2</v>
      </c>
    </row>
    <row r="425" spans="1:15" x14ac:dyDescent="0.25">
      <c r="A425" s="42" t="s">
        <v>86</v>
      </c>
      <c r="B425" s="42" t="s">
        <v>100</v>
      </c>
      <c r="C425" s="42" t="s">
        <v>15</v>
      </c>
      <c r="D425" s="42" t="s">
        <v>7</v>
      </c>
      <c r="E425" s="43">
        <v>0.18688622414344908</v>
      </c>
      <c r="F425" s="43">
        <v>0.21006608481183744</v>
      </c>
      <c r="G425" s="43">
        <v>0.27428630769385759</v>
      </c>
      <c r="H425" s="43">
        <v>0.44284759126261308</v>
      </c>
      <c r="I425" s="43">
        <v>0.56427535222622216</v>
      </c>
      <c r="J425" s="43">
        <v>0.52759695785472582</v>
      </c>
      <c r="K425" s="43">
        <v>0.33502391448122903</v>
      </c>
      <c r="L425" s="43">
        <v>8.8328942912885289E-2</v>
      </c>
      <c r="M425" s="43">
        <v>1.686645609420781E-2</v>
      </c>
      <c r="N425" s="43">
        <v>1.6337027012195651E-2</v>
      </c>
      <c r="O425" s="43">
        <v>1.583627220816285E-2</v>
      </c>
    </row>
    <row r="426" spans="1:15" x14ac:dyDescent="0.25">
      <c r="A426" s="42" t="s">
        <v>86</v>
      </c>
      <c r="B426" s="42" t="s">
        <v>100</v>
      </c>
      <c r="C426" s="42" t="s">
        <v>15</v>
      </c>
      <c r="D426" s="42" t="s">
        <v>8</v>
      </c>
      <c r="E426" s="43">
        <v>0.13216529970512364</v>
      </c>
      <c r="F426" s="43">
        <v>0.14091766241263512</v>
      </c>
      <c r="G426" s="43">
        <v>0.13009373818972947</v>
      </c>
      <c r="H426" s="43">
        <v>0.12194465676859742</v>
      </c>
      <c r="I426" s="43">
        <v>0.11084300727970429</v>
      </c>
      <c r="J426" s="43">
        <v>0.10262212866731098</v>
      </c>
      <c r="K426" s="43">
        <v>9.1212711543487576E-2</v>
      </c>
      <c r="L426" s="43">
        <v>9.3697768356918273E-2</v>
      </c>
      <c r="M426" s="43">
        <v>8.5946284401106146E-2</v>
      </c>
      <c r="N426" s="43">
        <v>7.7825066334799728E-2</v>
      </c>
      <c r="O426" s="43">
        <v>7.4309741548103117E-2</v>
      </c>
    </row>
    <row r="427" spans="1:15" x14ac:dyDescent="0.25">
      <c r="A427" s="42" t="s">
        <v>86</v>
      </c>
      <c r="B427" s="42" t="s">
        <v>100</v>
      </c>
      <c r="C427" s="42" t="s">
        <v>15</v>
      </c>
      <c r="D427" s="42" t="s">
        <v>9</v>
      </c>
      <c r="E427" s="43">
        <v>0.22327760314640246</v>
      </c>
      <c r="F427" s="43">
        <v>0.21633229294305467</v>
      </c>
      <c r="G427" s="43">
        <v>0.21842106418819859</v>
      </c>
      <c r="H427" s="43">
        <v>0.17970427401537781</v>
      </c>
      <c r="I427" s="43">
        <v>0.12686149962726417</v>
      </c>
      <c r="J427" s="43">
        <v>0.11775922188016021</v>
      </c>
      <c r="K427" s="43">
        <v>0.19077982409822369</v>
      </c>
      <c r="L427" s="43">
        <v>0.30520828186740284</v>
      </c>
      <c r="M427" s="43">
        <v>0.34282582898865727</v>
      </c>
      <c r="N427" s="43">
        <v>0.36356537494577007</v>
      </c>
      <c r="O427" s="43">
        <v>0.36102147409341917</v>
      </c>
    </row>
    <row r="428" spans="1:15" x14ac:dyDescent="0.25">
      <c r="A428" s="42" t="s">
        <v>86</v>
      </c>
      <c r="B428" s="42" t="s">
        <v>100</v>
      </c>
      <c r="C428" s="42" t="s">
        <v>15</v>
      </c>
      <c r="D428" s="42" t="s">
        <v>10</v>
      </c>
      <c r="E428" s="43">
        <v>4.1760520485863414E-2</v>
      </c>
      <c r="F428" s="43">
        <v>1.4611605723906143E-2</v>
      </c>
      <c r="G428" s="43">
        <v>3.8622087101318195E-3</v>
      </c>
      <c r="H428" s="43">
        <v>1.7180900736909108E-3</v>
      </c>
      <c r="I428" s="43">
        <v>3.5303885730793668E-4</v>
      </c>
      <c r="J428" s="43">
        <v>1.1073811761733866E-4</v>
      </c>
      <c r="K428" s="43">
        <v>1.666746670506854E-7</v>
      </c>
      <c r="L428" s="43">
        <v>0</v>
      </c>
      <c r="M428" s="43">
        <v>0</v>
      </c>
      <c r="N428" s="43">
        <v>0</v>
      </c>
      <c r="O428" s="43">
        <v>0</v>
      </c>
    </row>
    <row r="429" spans="1:15" x14ac:dyDescent="0.25">
      <c r="A429" s="42" t="s">
        <v>86</v>
      </c>
      <c r="B429" s="42" t="s">
        <v>100</v>
      </c>
      <c r="C429" s="42" t="s">
        <v>15</v>
      </c>
      <c r="D429" s="42" t="s">
        <v>11</v>
      </c>
      <c r="E429" s="43">
        <v>4.1731555861511811E-4</v>
      </c>
      <c r="F429" s="43">
        <v>6.4978531421171796E-3</v>
      </c>
      <c r="G429" s="43">
        <v>2.3399286146241077E-2</v>
      </c>
      <c r="H429" s="43">
        <v>2.2692817129097098E-2</v>
      </c>
      <c r="I429" s="43">
        <v>1.9149990065400448E-2</v>
      </c>
      <c r="J429" s="43">
        <v>1.991536608656683E-2</v>
      </c>
      <c r="K429" s="43">
        <v>3.4618828370428338E-2</v>
      </c>
      <c r="L429" s="43">
        <v>4.6452646724597722E-2</v>
      </c>
      <c r="M429" s="43">
        <v>6.9783240097665802E-2</v>
      </c>
      <c r="N429" s="43">
        <v>0.121774445230696</v>
      </c>
      <c r="O429" s="43">
        <v>0.14937253350847779</v>
      </c>
    </row>
    <row r="430" spans="1:15" x14ac:dyDescent="0.25">
      <c r="A430" s="42" t="s">
        <v>86</v>
      </c>
      <c r="B430" s="42" t="s">
        <v>100</v>
      </c>
      <c r="C430" s="42" t="s">
        <v>15</v>
      </c>
      <c r="D430" s="42" t="s">
        <v>12</v>
      </c>
      <c r="E430" s="43">
        <v>9.5169881739969927E-3</v>
      </c>
      <c r="F430" s="43">
        <v>4.0223682038161734E-2</v>
      </c>
      <c r="G430" s="43">
        <v>9.3742322920533444E-2</v>
      </c>
      <c r="H430" s="43">
        <v>0.12457936477347997</v>
      </c>
      <c r="I430" s="43">
        <v>0.1563085998758767</v>
      </c>
      <c r="J430" s="43">
        <v>0.20864810867562017</v>
      </c>
      <c r="K430" s="43">
        <v>0.25042768719565084</v>
      </c>
      <c r="L430" s="43">
        <v>0.23842513650271077</v>
      </c>
      <c r="M430" s="43">
        <v>0.23738957091204177</v>
      </c>
      <c r="N430" s="43">
        <v>0.24866570899433535</v>
      </c>
      <c r="O430" s="43">
        <v>0.28929016212686898</v>
      </c>
    </row>
    <row r="431" spans="1:15" x14ac:dyDescent="0.25">
      <c r="A431" s="42" t="s">
        <v>86</v>
      </c>
      <c r="B431" s="42" t="s">
        <v>100</v>
      </c>
      <c r="C431" s="42" t="s">
        <v>16</v>
      </c>
      <c r="D431" s="42" t="s">
        <v>189</v>
      </c>
      <c r="E431" s="43">
        <v>0</v>
      </c>
      <c r="F431" s="43">
        <v>0</v>
      </c>
      <c r="G431" s="43">
        <v>0</v>
      </c>
      <c r="H431" s="43">
        <v>0</v>
      </c>
      <c r="I431" s="43">
        <v>1.1394764789265221E-4</v>
      </c>
      <c r="J431" s="43">
        <v>1.527512949084214E-3</v>
      </c>
      <c r="K431" s="43">
        <v>3.338757743803497E-3</v>
      </c>
      <c r="L431" s="43">
        <v>6.9626846677706125E-3</v>
      </c>
      <c r="M431" s="43">
        <v>1.2414380529406346E-2</v>
      </c>
      <c r="N431" s="43">
        <v>1.1668938523768704E-2</v>
      </c>
      <c r="O431" s="43">
        <v>1.0119915070829802E-2</v>
      </c>
    </row>
    <row r="432" spans="1:15" x14ac:dyDescent="0.25">
      <c r="A432" s="42" t="s">
        <v>86</v>
      </c>
      <c r="B432" s="42" t="s">
        <v>100</v>
      </c>
      <c r="C432" s="42" t="s">
        <v>16</v>
      </c>
      <c r="D432" s="42" t="s">
        <v>5</v>
      </c>
      <c r="E432" s="43">
        <v>1.457628424362465E-3</v>
      </c>
      <c r="F432" s="43">
        <v>2.0093018857889172E-4</v>
      </c>
      <c r="G432" s="43">
        <v>2.582444995678357E-4</v>
      </c>
      <c r="H432" s="43">
        <v>7.0710333511716215E-5</v>
      </c>
      <c r="I432" s="43">
        <v>2.58281335223345E-5</v>
      </c>
      <c r="J432" s="43">
        <v>5.3541690998827986E-4</v>
      </c>
      <c r="K432" s="43">
        <v>2.5467081460782447E-4</v>
      </c>
      <c r="L432" s="43">
        <v>2.6482314039026893E-4</v>
      </c>
      <c r="M432" s="43">
        <v>5.6666454167463534E-5</v>
      </c>
      <c r="N432" s="43">
        <v>5.9169365652627018E-6</v>
      </c>
      <c r="O432" s="43">
        <v>0</v>
      </c>
    </row>
    <row r="433" spans="1:15" x14ac:dyDescent="0.25">
      <c r="A433" s="42" t="s">
        <v>86</v>
      </c>
      <c r="B433" s="42" t="s">
        <v>100</v>
      </c>
      <c r="C433" s="42" t="s">
        <v>16</v>
      </c>
      <c r="D433" s="42" t="s">
        <v>190</v>
      </c>
      <c r="E433" s="43">
        <v>0</v>
      </c>
      <c r="F433" s="43">
        <v>0</v>
      </c>
      <c r="G433" s="43">
        <v>0</v>
      </c>
      <c r="H433" s="43">
        <v>0</v>
      </c>
      <c r="I433" s="43">
        <v>4.0565362649784185E-4</v>
      </c>
      <c r="J433" s="43">
        <v>2.0183117832401386E-3</v>
      </c>
      <c r="K433" s="43">
        <v>4.9906133945166343E-3</v>
      </c>
      <c r="L433" s="43">
        <v>9.766512547155522E-3</v>
      </c>
      <c r="M433" s="43">
        <v>1.7262904014109945E-2</v>
      </c>
      <c r="N433" s="43">
        <v>1.5436547881699729E-2</v>
      </c>
      <c r="O433" s="43">
        <v>1.1813504147852568E-2</v>
      </c>
    </row>
    <row r="434" spans="1:15" x14ac:dyDescent="0.25">
      <c r="A434" s="42" t="s">
        <v>86</v>
      </c>
      <c r="B434" s="42" t="s">
        <v>100</v>
      </c>
      <c r="C434" s="42" t="s">
        <v>16</v>
      </c>
      <c r="D434" s="42" t="s">
        <v>6</v>
      </c>
      <c r="E434" s="43">
        <v>0.18878214030129728</v>
      </c>
      <c r="F434" s="43">
        <v>0.22075136071105647</v>
      </c>
      <c r="G434" s="43">
        <v>0.19104295642519339</v>
      </c>
      <c r="H434" s="43">
        <v>0.12882940649924388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</row>
    <row r="435" spans="1:15" x14ac:dyDescent="0.25">
      <c r="A435" s="42" t="s">
        <v>86</v>
      </c>
      <c r="B435" s="42" t="s">
        <v>100</v>
      </c>
      <c r="C435" s="42" t="s">
        <v>16</v>
      </c>
      <c r="D435" s="42" t="s">
        <v>191</v>
      </c>
      <c r="E435" s="43">
        <v>0</v>
      </c>
      <c r="F435" s="43">
        <v>0</v>
      </c>
      <c r="G435" s="43">
        <v>0</v>
      </c>
      <c r="H435" s="43">
        <v>0</v>
      </c>
      <c r="I435" s="43">
        <v>5.911603972670796E-3</v>
      </c>
      <c r="J435" s="43">
        <v>4.2858286429674694E-2</v>
      </c>
      <c r="K435" s="43">
        <v>0.11048858245318088</v>
      </c>
      <c r="L435" s="43">
        <v>0.23625933707657926</v>
      </c>
      <c r="M435" s="43">
        <v>0.17017467434497119</v>
      </c>
      <c r="N435" s="43">
        <v>7.4479439015244259E-4</v>
      </c>
      <c r="O435" s="43">
        <v>0</v>
      </c>
    </row>
    <row r="436" spans="1:15" x14ac:dyDescent="0.25">
      <c r="A436" s="42" t="s">
        <v>86</v>
      </c>
      <c r="B436" s="42" t="s">
        <v>100</v>
      </c>
      <c r="C436" s="42" t="s">
        <v>16</v>
      </c>
      <c r="D436" s="42" t="s">
        <v>7</v>
      </c>
      <c r="E436" s="43">
        <v>0.42375022046883332</v>
      </c>
      <c r="F436" s="43">
        <v>0.40837287915231096</v>
      </c>
      <c r="G436" s="43">
        <v>0.43847983584785005</v>
      </c>
      <c r="H436" s="43">
        <v>0.51116339390316223</v>
      </c>
      <c r="I436" s="43">
        <v>0.62799891217978809</v>
      </c>
      <c r="J436" s="43">
        <v>0.58151394380484578</v>
      </c>
      <c r="K436" s="43">
        <v>0.32695059736661031</v>
      </c>
      <c r="L436" s="43">
        <v>2.0711848723129985E-4</v>
      </c>
      <c r="M436" s="43">
        <v>1.699993625023906E-4</v>
      </c>
      <c r="N436" s="43">
        <v>1.316518385770951E-4</v>
      </c>
      <c r="O436" s="43">
        <v>0</v>
      </c>
    </row>
    <row r="437" spans="1:15" x14ac:dyDescent="0.25">
      <c r="A437" s="42" t="s">
        <v>86</v>
      </c>
      <c r="B437" s="42" t="s">
        <v>100</v>
      </c>
      <c r="C437" s="42" t="s">
        <v>16</v>
      </c>
      <c r="D437" s="42" t="s">
        <v>8</v>
      </c>
      <c r="E437" s="43">
        <v>0.19440384213823345</v>
      </c>
      <c r="F437" s="43">
        <v>0.18889998601368294</v>
      </c>
      <c r="G437" s="43">
        <v>0.16846149521808482</v>
      </c>
      <c r="H437" s="43">
        <v>0.15410513662361369</v>
      </c>
      <c r="I437" s="43">
        <v>0.16093358067569438</v>
      </c>
      <c r="J437" s="43">
        <v>0.1535491710880118</v>
      </c>
      <c r="K437" s="43">
        <v>0.15381182630515872</v>
      </c>
      <c r="L437" s="43">
        <v>0.15981303692376495</v>
      </c>
      <c r="M437" s="43">
        <v>0.29510738293064731</v>
      </c>
      <c r="N437" s="43">
        <v>0.45902262562580848</v>
      </c>
      <c r="O437" s="43">
        <v>0.47207018694149983</v>
      </c>
    </row>
    <row r="438" spans="1:15" x14ac:dyDescent="0.25">
      <c r="A438" s="42" t="s">
        <v>86</v>
      </c>
      <c r="B438" s="42" t="s">
        <v>100</v>
      </c>
      <c r="C438" s="42" t="s">
        <v>16</v>
      </c>
      <c r="D438" s="42" t="s">
        <v>9</v>
      </c>
      <c r="E438" s="43">
        <v>0.15465255125520258</v>
      </c>
      <c r="F438" s="43">
        <v>0.16327941706606466</v>
      </c>
      <c r="G438" s="43">
        <v>0.19723906764951829</v>
      </c>
      <c r="H438" s="43">
        <v>0.18604210157539408</v>
      </c>
      <c r="I438" s="43">
        <v>0.15610827761293353</v>
      </c>
      <c r="J438" s="43">
        <v>0.13091993286291884</v>
      </c>
      <c r="K438" s="43">
        <v>0.23962888153952014</v>
      </c>
      <c r="L438" s="43">
        <v>0.36720252993686497</v>
      </c>
      <c r="M438" s="43">
        <v>0.22068750575518672</v>
      </c>
      <c r="N438" s="43">
        <v>0.17595785957778218</v>
      </c>
      <c r="O438" s="43">
        <v>0.15232953337619065</v>
      </c>
    </row>
    <row r="439" spans="1:15" x14ac:dyDescent="0.25">
      <c r="A439" s="42" t="s">
        <v>86</v>
      </c>
      <c r="B439" s="42" t="s">
        <v>100</v>
      </c>
      <c r="C439" s="42" t="s">
        <v>16</v>
      </c>
      <c r="D439" s="42" t="s">
        <v>10</v>
      </c>
      <c r="E439" s="43">
        <v>3.6953617412070948E-2</v>
      </c>
      <c r="F439" s="43">
        <v>1.849542686830602E-2</v>
      </c>
      <c r="G439" s="43">
        <v>0</v>
      </c>
      <c r="H439" s="43">
        <v>0</v>
      </c>
      <c r="I439" s="43">
        <v>0</v>
      </c>
      <c r="J439" s="43">
        <v>0</v>
      </c>
      <c r="K439" s="43">
        <v>0</v>
      </c>
      <c r="L439" s="43">
        <v>0</v>
      </c>
      <c r="M439" s="43">
        <v>0</v>
      </c>
      <c r="N439" s="43">
        <v>0</v>
      </c>
      <c r="O439" s="43">
        <v>0</v>
      </c>
    </row>
    <row r="440" spans="1:15" x14ac:dyDescent="0.25">
      <c r="A440" s="42" t="s">
        <v>86</v>
      </c>
      <c r="B440" s="42" t="s">
        <v>100</v>
      </c>
      <c r="C440" s="42" t="s">
        <v>16</v>
      </c>
      <c r="D440" s="42" t="s">
        <v>11</v>
      </c>
      <c r="E440" s="43">
        <v>0</v>
      </c>
      <c r="F440" s="43">
        <v>0</v>
      </c>
      <c r="G440" s="43">
        <v>0</v>
      </c>
      <c r="H440" s="43">
        <v>0</v>
      </c>
      <c r="I440" s="43">
        <v>0</v>
      </c>
      <c r="J440" s="43">
        <v>5.1927566490775215E-3</v>
      </c>
      <c r="K440" s="43">
        <v>1.6775563751231008E-2</v>
      </c>
      <c r="L440" s="43">
        <v>3.5347191380573524E-2</v>
      </c>
      <c r="M440" s="43">
        <v>5.8932226920815706E-2</v>
      </c>
      <c r="N440" s="43">
        <v>8.8087653498277796E-2</v>
      </c>
      <c r="O440" s="43">
        <v>0.10509088394464751</v>
      </c>
    </row>
    <row r="441" spans="1:15" x14ac:dyDescent="0.25">
      <c r="A441" s="42" t="s">
        <v>86</v>
      </c>
      <c r="B441" s="42" t="s">
        <v>100</v>
      </c>
      <c r="C441" s="42" t="s">
        <v>16</v>
      </c>
      <c r="D441" s="42" t="s">
        <v>12</v>
      </c>
      <c r="E441" s="43">
        <v>0</v>
      </c>
      <c r="F441" s="43">
        <v>0</v>
      </c>
      <c r="G441" s="43">
        <v>4.5184003597855335E-3</v>
      </c>
      <c r="H441" s="43">
        <v>1.9789251065074398E-2</v>
      </c>
      <c r="I441" s="43">
        <v>4.850219615100039E-2</v>
      </c>
      <c r="J441" s="43">
        <v>8.1884667523158747E-2</v>
      </c>
      <c r="K441" s="43">
        <v>0.14376050663137099</v>
      </c>
      <c r="L441" s="43">
        <v>0.18417676583966969</v>
      </c>
      <c r="M441" s="43">
        <v>0.22519425968819282</v>
      </c>
      <c r="N441" s="43">
        <v>0.24894401172736827</v>
      </c>
      <c r="O441" s="43">
        <v>0.24857597651897975</v>
      </c>
    </row>
    <row r="442" spans="1:15" x14ac:dyDescent="0.25">
      <c r="A442" s="42" t="s">
        <v>86</v>
      </c>
      <c r="B442" s="42" t="s">
        <v>97</v>
      </c>
      <c r="C442" s="42" t="s">
        <v>4</v>
      </c>
      <c r="D442" s="42" t="s">
        <v>189</v>
      </c>
      <c r="E442" s="43">
        <v>0</v>
      </c>
      <c r="F442" s="43">
        <v>0</v>
      </c>
      <c r="G442" s="43">
        <v>0</v>
      </c>
      <c r="H442" s="43">
        <v>9.6835622373070605E-6</v>
      </c>
      <c r="I442" s="43">
        <v>8.16709499684103E-5</v>
      </c>
      <c r="J442" s="43">
        <v>3.4641919719223877E-4</v>
      </c>
      <c r="K442" s="43">
        <v>1.0130405714387344E-3</v>
      </c>
      <c r="L442" s="43">
        <v>2.493721581816584E-3</v>
      </c>
      <c r="M442" s="43">
        <v>4.9206204347504541E-3</v>
      </c>
      <c r="N442" s="43">
        <v>6.8274148737129774E-3</v>
      </c>
      <c r="O442" s="43">
        <v>8.1757338718764488E-3</v>
      </c>
    </row>
    <row r="443" spans="1:15" x14ac:dyDescent="0.25">
      <c r="A443" s="42" t="s">
        <v>86</v>
      </c>
      <c r="B443" s="42" t="s">
        <v>97</v>
      </c>
      <c r="C443" s="42" t="s">
        <v>4</v>
      </c>
      <c r="D443" s="42" t="s">
        <v>5</v>
      </c>
      <c r="E443" s="43">
        <v>1.0683063116506948E-3</v>
      </c>
      <c r="F443" s="43">
        <v>9.3035344116001693E-3</v>
      </c>
      <c r="G443" s="43">
        <v>3.0428533063572395E-2</v>
      </c>
      <c r="H443" s="43">
        <v>1.9805621434186092E-2</v>
      </c>
      <c r="I443" s="43">
        <v>7.6976154479660172E-3</v>
      </c>
      <c r="J443" s="43">
        <v>2.2992849856888369E-3</v>
      </c>
      <c r="K443" s="43">
        <v>2.0431575068461526E-3</v>
      </c>
      <c r="L443" s="43">
        <v>9.2224091358438453E-4</v>
      </c>
      <c r="M443" s="43">
        <v>0</v>
      </c>
      <c r="N443" s="43">
        <v>0</v>
      </c>
      <c r="O443" s="43">
        <v>0</v>
      </c>
    </row>
    <row r="444" spans="1:15" x14ac:dyDescent="0.25">
      <c r="A444" s="42" t="s">
        <v>86</v>
      </c>
      <c r="B444" s="42" t="s">
        <v>97</v>
      </c>
      <c r="C444" s="42" t="s">
        <v>4</v>
      </c>
      <c r="D444" s="42" t="s">
        <v>190</v>
      </c>
      <c r="E444" s="43">
        <v>0</v>
      </c>
      <c r="F444" s="43">
        <v>0</v>
      </c>
      <c r="G444" s="43">
        <v>0</v>
      </c>
      <c r="H444" s="43">
        <v>1.8967151251768829E-4</v>
      </c>
      <c r="I444" s="43">
        <v>7.3863412612939637E-4</v>
      </c>
      <c r="J444" s="43">
        <v>2.0330043787895398E-3</v>
      </c>
      <c r="K444" s="43">
        <v>3.6175982647587827E-3</v>
      </c>
      <c r="L444" s="43">
        <v>5.7313003333210356E-3</v>
      </c>
      <c r="M444" s="43">
        <v>8.7535854655436292E-3</v>
      </c>
      <c r="N444" s="43">
        <v>1.216325595644434E-2</v>
      </c>
      <c r="O444" s="43">
        <v>1.6635093199080127E-2</v>
      </c>
    </row>
    <row r="445" spans="1:15" x14ac:dyDescent="0.25">
      <c r="A445" s="42" t="s">
        <v>86</v>
      </c>
      <c r="B445" s="42" t="s">
        <v>97</v>
      </c>
      <c r="C445" s="42" t="s">
        <v>4</v>
      </c>
      <c r="D445" s="42" t="s">
        <v>6</v>
      </c>
      <c r="E445" s="43">
        <v>0.64071826499095541</v>
      </c>
      <c r="F445" s="43">
        <v>0.65847591364716629</v>
      </c>
      <c r="G445" s="43">
        <v>0.53492481155927474</v>
      </c>
      <c r="H445" s="43">
        <v>0.42996468867978938</v>
      </c>
      <c r="I445" s="43">
        <v>0.25953178746376604</v>
      </c>
      <c r="J445" s="43">
        <v>0.15800658719424945</v>
      </c>
      <c r="K445" s="43">
        <v>0.10326359935128661</v>
      </c>
      <c r="L445" s="43">
        <v>4.4590054076945808E-2</v>
      </c>
      <c r="M445" s="43">
        <v>0</v>
      </c>
      <c r="N445" s="43">
        <v>0</v>
      </c>
      <c r="O445" s="43">
        <v>0</v>
      </c>
    </row>
    <row r="446" spans="1:15" x14ac:dyDescent="0.25">
      <c r="A446" s="42" t="s">
        <v>86</v>
      </c>
      <c r="B446" s="42" t="s">
        <v>97</v>
      </c>
      <c r="C446" s="42" t="s">
        <v>4</v>
      </c>
      <c r="D446" s="42" t="s">
        <v>191</v>
      </c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2.3335920015933884E-3</v>
      </c>
      <c r="M446" s="43">
        <v>1.6067894634092212E-2</v>
      </c>
      <c r="N446" s="43">
        <v>4.7878383745282568E-2</v>
      </c>
      <c r="O446" s="43">
        <v>7.4470739007554035E-2</v>
      </c>
    </row>
    <row r="447" spans="1:15" x14ac:dyDescent="0.25">
      <c r="A447" s="42" t="s">
        <v>86</v>
      </c>
      <c r="B447" s="42" t="s">
        <v>97</v>
      </c>
      <c r="C447" s="42" t="s">
        <v>4</v>
      </c>
      <c r="D447" s="42" t="s">
        <v>7</v>
      </c>
      <c r="E447" s="43">
        <v>0.11009835506944923</v>
      </c>
      <c r="F447" s="43">
        <v>0.10905548728888452</v>
      </c>
      <c r="G447" s="43">
        <v>0.11709943909576281</v>
      </c>
      <c r="H447" s="43">
        <v>0.18704179383359179</v>
      </c>
      <c r="I447" s="43">
        <v>0.25265567561736907</v>
      </c>
      <c r="J447" s="43">
        <v>0.29491100164333517</v>
      </c>
      <c r="K447" s="43">
        <v>0.30656854705698328</v>
      </c>
      <c r="L447" s="43">
        <v>0.26390784730270422</v>
      </c>
      <c r="M447" s="43">
        <v>0.1732517130820361</v>
      </c>
      <c r="N447" s="43">
        <v>2.3905623070143572E-2</v>
      </c>
      <c r="O447" s="43">
        <v>1.2080186324089697E-2</v>
      </c>
    </row>
    <row r="448" spans="1:15" x14ac:dyDescent="0.25">
      <c r="A448" s="42" t="s">
        <v>86</v>
      </c>
      <c r="B448" s="42" t="s">
        <v>97</v>
      </c>
      <c r="C448" s="42" t="s">
        <v>4</v>
      </c>
      <c r="D448" s="42" t="s">
        <v>8</v>
      </c>
      <c r="E448" s="43">
        <v>0.13826856026758647</v>
      </c>
      <c r="F448" s="43">
        <v>0.15221568664142499</v>
      </c>
      <c r="G448" s="43">
        <v>0.16055748120462915</v>
      </c>
      <c r="H448" s="43">
        <v>0.14514080952054159</v>
      </c>
      <c r="I448" s="43">
        <v>0.17671727297787354</v>
      </c>
      <c r="J448" s="43">
        <v>0.1571728349118176</v>
      </c>
      <c r="K448" s="43">
        <v>0.1425253398520282</v>
      </c>
      <c r="L448" s="43">
        <v>0.12313396811849379</v>
      </c>
      <c r="M448" s="43">
        <v>0.10954869192613303</v>
      </c>
      <c r="N448" s="43">
        <v>9.7252177716117119E-2</v>
      </c>
      <c r="O448" s="43">
        <v>8.7527577793305569E-2</v>
      </c>
    </row>
    <row r="449" spans="1:15" x14ac:dyDescent="0.25">
      <c r="A449" s="42" t="s">
        <v>86</v>
      </c>
      <c r="B449" s="42" t="s">
        <v>97</v>
      </c>
      <c r="C449" s="42" t="s">
        <v>4</v>
      </c>
      <c r="D449" s="42" t="s">
        <v>9</v>
      </c>
      <c r="E449" s="43">
        <v>5.7884417713986162E-2</v>
      </c>
      <c r="F449" s="43">
        <v>4.2889073243554024E-2</v>
      </c>
      <c r="G449" s="43">
        <v>7.5304211582373326E-2</v>
      </c>
      <c r="H449" s="43">
        <v>6.7143504919039101E-2</v>
      </c>
      <c r="I449" s="43">
        <v>8.697254178145386E-2</v>
      </c>
      <c r="J449" s="43">
        <v>0.13843312519442832</v>
      </c>
      <c r="K449" s="43">
        <v>0.16381956572097786</v>
      </c>
      <c r="L449" s="43">
        <v>0.23510348691034513</v>
      </c>
      <c r="M449" s="43">
        <v>0.34839035919114797</v>
      </c>
      <c r="N449" s="43">
        <v>0.43929030116570861</v>
      </c>
      <c r="O449" s="43">
        <v>0.4240829078052592</v>
      </c>
    </row>
    <row r="450" spans="1:15" x14ac:dyDescent="0.25">
      <c r="A450" s="42" t="s">
        <v>86</v>
      </c>
      <c r="B450" s="42" t="s">
        <v>97</v>
      </c>
      <c r="C450" s="42" t="s">
        <v>4</v>
      </c>
      <c r="D450" s="42" t="s">
        <v>10</v>
      </c>
      <c r="E450" s="43">
        <v>4.9563070180511433E-2</v>
      </c>
      <c r="F450" s="43">
        <v>2.0140262019265765E-2</v>
      </c>
      <c r="G450" s="43">
        <v>5.8544988527275028E-3</v>
      </c>
      <c r="H450" s="43">
        <v>1.9887089664313001E-3</v>
      </c>
      <c r="I450" s="43">
        <v>2.8576271592720506E-4</v>
      </c>
      <c r="J450" s="43">
        <v>8.1834645113956032E-5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</row>
    <row r="451" spans="1:15" x14ac:dyDescent="0.25">
      <c r="A451" s="42" t="s">
        <v>86</v>
      </c>
      <c r="B451" s="42" t="s">
        <v>97</v>
      </c>
      <c r="C451" s="42" t="s">
        <v>4</v>
      </c>
      <c r="D451" s="42" t="s">
        <v>11</v>
      </c>
      <c r="E451" s="43">
        <v>0</v>
      </c>
      <c r="F451" s="43">
        <v>2.2413646126368897E-4</v>
      </c>
      <c r="G451" s="43">
        <v>1.8579552807234563E-2</v>
      </c>
      <c r="H451" s="43">
        <v>1.4102424300857333E-2</v>
      </c>
      <c r="I451" s="43">
        <v>1.8175467553347226E-2</v>
      </c>
      <c r="J451" s="43">
        <v>3.3658349260937137E-2</v>
      </c>
      <c r="K451" s="43">
        <v>4.9014346383326288E-2</v>
      </c>
      <c r="L451" s="43">
        <v>8.3215053113531556E-2</v>
      </c>
      <c r="M451" s="43">
        <v>0.10768788497104925</v>
      </c>
      <c r="N451" s="43">
        <v>0.15278049192202761</v>
      </c>
      <c r="O451" s="43">
        <v>0.1663007366135654</v>
      </c>
    </row>
    <row r="452" spans="1:15" x14ac:dyDescent="0.25">
      <c r="A452" s="42" t="s">
        <v>86</v>
      </c>
      <c r="B452" s="42" t="s">
        <v>97</v>
      </c>
      <c r="C452" s="42" t="s">
        <v>4</v>
      </c>
      <c r="D452" s="42" t="s">
        <v>12</v>
      </c>
      <c r="E452" s="43">
        <v>2.3990254658605246E-3</v>
      </c>
      <c r="F452" s="43">
        <v>7.6959062868406161E-3</v>
      </c>
      <c r="G452" s="43">
        <v>5.7251471834425409E-2</v>
      </c>
      <c r="H452" s="43">
        <v>0.13461309327080839</v>
      </c>
      <c r="I452" s="43">
        <v>0.1971435713661992</v>
      </c>
      <c r="J452" s="43">
        <v>0.21305755858844766</v>
      </c>
      <c r="K452" s="43">
        <v>0.22813480529235414</v>
      </c>
      <c r="L452" s="43">
        <v>0.23856873564766407</v>
      </c>
      <c r="M452" s="43">
        <v>0.23137925029524736</v>
      </c>
      <c r="N452" s="43">
        <v>0.21990235155056334</v>
      </c>
      <c r="O452" s="43">
        <v>0.21072702538526947</v>
      </c>
    </row>
    <row r="453" spans="1:15" x14ac:dyDescent="0.25">
      <c r="A453" s="42" t="s">
        <v>86</v>
      </c>
      <c r="B453" s="42" t="s">
        <v>97</v>
      </c>
      <c r="C453" s="42" t="s">
        <v>13</v>
      </c>
      <c r="D453" s="42" t="s">
        <v>189</v>
      </c>
      <c r="E453" s="43">
        <v>0</v>
      </c>
      <c r="F453" s="43">
        <v>0</v>
      </c>
      <c r="G453" s="43">
        <v>0</v>
      </c>
      <c r="H453" s="43">
        <v>3.9378072566404349E-4</v>
      </c>
      <c r="I453" s="43">
        <v>1.3349171440553019E-3</v>
      </c>
      <c r="J453" s="43">
        <v>3.7590907381225788E-3</v>
      </c>
      <c r="K453" s="43">
        <v>7.1224029601495986E-3</v>
      </c>
      <c r="L453" s="43">
        <v>1.4242146744436104E-2</v>
      </c>
      <c r="M453" s="43">
        <v>2.741307239405728E-2</v>
      </c>
      <c r="N453" s="43">
        <v>3.3776833724985154E-2</v>
      </c>
      <c r="O453" s="43">
        <v>3.6700634745074241E-2</v>
      </c>
    </row>
    <row r="454" spans="1:15" x14ac:dyDescent="0.25">
      <c r="A454" s="42" t="s">
        <v>86</v>
      </c>
      <c r="B454" s="42" t="s">
        <v>97</v>
      </c>
      <c r="C454" s="42" t="s">
        <v>13</v>
      </c>
      <c r="D454" s="42" t="s">
        <v>5</v>
      </c>
      <c r="E454" s="43">
        <v>1.9843955607106285E-2</v>
      </c>
      <c r="F454" s="43">
        <v>2.9794631908033862E-2</v>
      </c>
      <c r="G454" s="43">
        <v>2.3228633325019926E-2</v>
      </c>
      <c r="H454" s="43">
        <v>8.8231493844099747E-4</v>
      </c>
      <c r="I454" s="43">
        <v>6.1575069402408742E-4</v>
      </c>
      <c r="J454" s="43">
        <v>1.3179311652001273E-3</v>
      </c>
      <c r="K454" s="43">
        <v>1.408673341555971E-3</v>
      </c>
      <c r="L454" s="43">
        <v>7.9107759802074778E-4</v>
      </c>
      <c r="M454" s="43">
        <v>2.2982492421533065E-4</v>
      </c>
      <c r="N454" s="43">
        <v>1.0557873874175231E-4</v>
      </c>
      <c r="O454" s="43">
        <v>1.2724265173686216E-4</v>
      </c>
    </row>
    <row r="455" spans="1:15" x14ac:dyDescent="0.25">
      <c r="A455" s="42" t="s">
        <v>86</v>
      </c>
      <c r="B455" s="42" t="s">
        <v>97</v>
      </c>
      <c r="C455" s="42" t="s">
        <v>13</v>
      </c>
      <c r="D455" s="42" t="s">
        <v>190</v>
      </c>
      <c r="E455" s="43">
        <v>0</v>
      </c>
      <c r="F455" s="43">
        <v>0</v>
      </c>
      <c r="G455" s="43">
        <v>0</v>
      </c>
      <c r="H455" s="43">
        <v>0</v>
      </c>
      <c r="I455" s="43">
        <v>0</v>
      </c>
      <c r="J455" s="43">
        <v>0</v>
      </c>
      <c r="K455" s="43">
        <v>6.8283020754812335E-5</v>
      </c>
      <c r="L455" s="43">
        <v>4.3495517990827903E-4</v>
      </c>
      <c r="M455" s="43">
        <v>1.0034497554686631E-3</v>
      </c>
      <c r="N455" s="43">
        <v>1.6241006642749422E-3</v>
      </c>
      <c r="O455" s="43">
        <v>2.3922230270048057E-3</v>
      </c>
    </row>
    <row r="456" spans="1:15" x14ac:dyDescent="0.25">
      <c r="A456" s="42" t="s">
        <v>86</v>
      </c>
      <c r="B456" s="42" t="s">
        <v>97</v>
      </c>
      <c r="C456" s="42" t="s">
        <v>13</v>
      </c>
      <c r="D456" s="42" t="s">
        <v>6</v>
      </c>
      <c r="E456" s="43">
        <v>5.3961368822823444E-2</v>
      </c>
      <c r="F456" s="43">
        <v>5.3625661766424873E-2</v>
      </c>
      <c r="G456" s="43">
        <v>2.9455537135656851E-2</v>
      </c>
      <c r="H456" s="43">
        <v>1.2812640361293816E-2</v>
      </c>
      <c r="I456" s="43">
        <v>1.7163220423568168E-3</v>
      </c>
      <c r="J456" s="43">
        <v>6.6670944227247616E-4</v>
      </c>
      <c r="K456" s="43">
        <v>0</v>
      </c>
      <c r="L456" s="43">
        <v>0</v>
      </c>
      <c r="M456" s="43">
        <v>0</v>
      </c>
      <c r="N456" s="43">
        <v>0</v>
      </c>
      <c r="O456" s="43">
        <v>0</v>
      </c>
    </row>
    <row r="457" spans="1:15" x14ac:dyDescent="0.25">
      <c r="A457" s="42" t="s">
        <v>86</v>
      </c>
      <c r="B457" s="42" t="s">
        <v>97</v>
      </c>
      <c r="C457" s="42" t="s">
        <v>13</v>
      </c>
      <c r="D457" s="42" t="s">
        <v>191</v>
      </c>
      <c r="E457" s="43">
        <v>0</v>
      </c>
      <c r="F457" s="43">
        <v>0</v>
      </c>
      <c r="G457" s="43">
        <v>0</v>
      </c>
      <c r="H457" s="43">
        <v>0</v>
      </c>
      <c r="I457" s="43">
        <v>0</v>
      </c>
      <c r="J457" s="43">
        <v>0</v>
      </c>
      <c r="K457" s="43">
        <v>3.8797659666671325E-3</v>
      </c>
      <c r="L457" s="43">
        <v>1.8287825746596671E-2</v>
      </c>
      <c r="M457" s="43">
        <v>9.0509738980014035E-2</v>
      </c>
      <c r="N457" s="43">
        <v>0.18350560438427035</v>
      </c>
      <c r="O457" s="43">
        <v>0.14941009572562569</v>
      </c>
    </row>
    <row r="458" spans="1:15" x14ac:dyDescent="0.25">
      <c r="A458" s="42" t="s">
        <v>86</v>
      </c>
      <c r="B458" s="42" t="s">
        <v>97</v>
      </c>
      <c r="C458" s="42" t="s">
        <v>13</v>
      </c>
      <c r="D458" s="42" t="s">
        <v>7</v>
      </c>
      <c r="E458" s="43">
        <v>0.18648588127844692</v>
      </c>
      <c r="F458" s="43">
        <v>0.27073393111040739</v>
      </c>
      <c r="G458" s="43">
        <v>0.41912115892134377</v>
      </c>
      <c r="H458" s="43">
        <v>0.49263445458293087</v>
      </c>
      <c r="I458" s="43">
        <v>0.51112620707060175</v>
      </c>
      <c r="J458" s="43">
        <v>0.49941257293056418</v>
      </c>
      <c r="K458" s="43">
        <v>0.49174635707395964</v>
      </c>
      <c r="L458" s="43">
        <v>0.32096621466161041</v>
      </c>
      <c r="M458" s="43">
        <v>0.13375770895908334</v>
      </c>
      <c r="N458" s="43">
        <v>4.4499870378578174E-3</v>
      </c>
      <c r="O458" s="43">
        <v>4.3602019243004098E-3</v>
      </c>
    </row>
    <row r="459" spans="1:15" x14ac:dyDescent="0.25">
      <c r="A459" s="42" t="s">
        <v>86</v>
      </c>
      <c r="B459" s="42" t="s">
        <v>97</v>
      </c>
      <c r="C459" s="42" t="s">
        <v>13</v>
      </c>
      <c r="D459" s="42" t="s">
        <v>8</v>
      </c>
      <c r="E459" s="43">
        <v>0.58485196917355853</v>
      </c>
      <c r="F459" s="43">
        <v>0.58199952818258915</v>
      </c>
      <c r="G459" s="43">
        <v>0.46075991047603215</v>
      </c>
      <c r="H459" s="43">
        <v>0.38047462883090194</v>
      </c>
      <c r="I459" s="43">
        <v>0.30890665826690378</v>
      </c>
      <c r="J459" s="43">
        <v>0.24714860024205093</v>
      </c>
      <c r="K459" s="43">
        <v>0.18305978904310216</v>
      </c>
      <c r="L459" s="43">
        <v>0.23111519941480427</v>
      </c>
      <c r="M459" s="43">
        <v>0.29293905590779046</v>
      </c>
      <c r="N459" s="43">
        <v>0.26334090155183321</v>
      </c>
      <c r="O459" s="43">
        <v>0.2346776601055135</v>
      </c>
    </row>
    <row r="460" spans="1:15" x14ac:dyDescent="0.25">
      <c r="A460" s="42" t="s">
        <v>86</v>
      </c>
      <c r="B460" s="42" t="s">
        <v>97</v>
      </c>
      <c r="C460" s="42" t="s">
        <v>13</v>
      </c>
      <c r="D460" s="42" t="s">
        <v>9</v>
      </c>
      <c r="E460" s="43">
        <v>2.4918795021273067E-2</v>
      </c>
      <c r="F460" s="43">
        <v>2.1295542600649066E-2</v>
      </c>
      <c r="G460" s="43">
        <v>1.2580953824737109E-2</v>
      </c>
      <c r="H460" s="43">
        <v>4.7118324955238199E-3</v>
      </c>
      <c r="I460" s="43">
        <v>1.4440255104848398E-3</v>
      </c>
      <c r="J460" s="43">
        <v>3.4640865601259078E-3</v>
      </c>
      <c r="K460" s="43">
        <v>7.3154234676376106E-3</v>
      </c>
      <c r="L460" s="43">
        <v>1.3771900153723888E-2</v>
      </c>
      <c r="M460" s="43">
        <v>2.2390663471610686E-2</v>
      </c>
      <c r="N460" s="43">
        <v>3.4380688359438805E-2</v>
      </c>
      <c r="O460" s="43">
        <v>5.2015633717345126E-2</v>
      </c>
    </row>
    <row r="461" spans="1:15" x14ac:dyDescent="0.25">
      <c r="A461" s="42" t="s">
        <v>86</v>
      </c>
      <c r="B461" s="42" t="s">
        <v>97</v>
      </c>
      <c r="C461" s="42" t="s">
        <v>13</v>
      </c>
      <c r="D461" s="42" t="s">
        <v>10</v>
      </c>
      <c r="E461" s="43">
        <v>0.12993803009679183</v>
      </c>
      <c r="F461" s="43">
        <v>4.2410434390813587E-2</v>
      </c>
      <c r="G461" s="43">
        <v>1.4212663435849036E-2</v>
      </c>
      <c r="H461" s="43">
        <v>6.4247786521624099E-3</v>
      </c>
      <c r="I461" s="43">
        <v>1.7267584947979033E-3</v>
      </c>
      <c r="J461" s="43">
        <v>4.68319132569715E-4</v>
      </c>
      <c r="K461" s="43">
        <v>5.376615807465539E-7</v>
      </c>
      <c r="L461" s="43">
        <v>0</v>
      </c>
      <c r="M461" s="43">
        <v>0</v>
      </c>
      <c r="N461" s="43">
        <v>0</v>
      </c>
      <c r="O461" s="43">
        <v>0</v>
      </c>
    </row>
    <row r="462" spans="1:15" x14ac:dyDescent="0.25">
      <c r="A462" s="42" t="s">
        <v>86</v>
      </c>
      <c r="B462" s="42" t="s">
        <v>97</v>
      </c>
      <c r="C462" s="42" t="s">
        <v>13</v>
      </c>
      <c r="D462" s="42" t="s">
        <v>11</v>
      </c>
      <c r="E462" s="43">
        <v>0</v>
      </c>
      <c r="F462" s="43">
        <v>1.402700410821196E-4</v>
      </c>
      <c r="G462" s="43">
        <v>1.0758524908430282E-4</v>
      </c>
      <c r="H462" s="43">
        <v>9.4753487112910465E-5</v>
      </c>
      <c r="I462" s="43">
        <v>4.1745809764344914E-5</v>
      </c>
      <c r="J462" s="43">
        <v>1.5925800549150278E-2</v>
      </c>
      <c r="K462" s="43">
        <v>5.519902618734495E-2</v>
      </c>
      <c r="L462" s="43">
        <v>0.13478843945048063</v>
      </c>
      <c r="M462" s="43">
        <v>0.14649969495603768</v>
      </c>
      <c r="N462" s="43">
        <v>0.17539938729487059</v>
      </c>
      <c r="O462" s="43">
        <v>0.17969843491538362</v>
      </c>
    </row>
    <row r="463" spans="1:15" x14ac:dyDescent="0.25">
      <c r="A463" s="42" t="s">
        <v>86</v>
      </c>
      <c r="B463" s="42" t="s">
        <v>97</v>
      </c>
      <c r="C463" s="42" t="s">
        <v>13</v>
      </c>
      <c r="D463" s="42" t="s">
        <v>12</v>
      </c>
      <c r="E463" s="43">
        <v>0</v>
      </c>
      <c r="F463" s="43">
        <v>0</v>
      </c>
      <c r="G463" s="43">
        <v>4.0533557632276881E-2</v>
      </c>
      <c r="H463" s="43">
        <v>0.10157081592596923</v>
      </c>
      <c r="I463" s="43">
        <v>0.17308761496701136</v>
      </c>
      <c r="J463" s="43">
        <v>0.22783688923994386</v>
      </c>
      <c r="K463" s="43">
        <v>0.25019974127724731</v>
      </c>
      <c r="L463" s="43">
        <v>0.26560224105041907</v>
      </c>
      <c r="M463" s="43">
        <v>0.28525679065172255</v>
      </c>
      <c r="N463" s="43">
        <v>0.3034169182437273</v>
      </c>
      <c r="O463" s="43">
        <v>0.34061787318801567</v>
      </c>
    </row>
    <row r="464" spans="1:15" x14ac:dyDescent="0.25">
      <c r="A464" s="42" t="s">
        <v>86</v>
      </c>
      <c r="B464" s="42" t="s">
        <v>97</v>
      </c>
      <c r="C464" s="42" t="s">
        <v>14</v>
      </c>
      <c r="D464" s="42" t="s">
        <v>189</v>
      </c>
      <c r="E464" s="43">
        <v>0</v>
      </c>
      <c r="F464" s="43">
        <v>0</v>
      </c>
      <c r="G464" s="43">
        <v>0</v>
      </c>
      <c r="H464" s="43">
        <v>0</v>
      </c>
      <c r="I464" s="43">
        <v>9.3982903183771732E-5</v>
      </c>
      <c r="J464" s="43">
        <v>3.4316362308541021E-4</v>
      </c>
      <c r="K464" s="43">
        <v>8.9651579996658176E-4</v>
      </c>
      <c r="L464" s="43">
        <v>1.9120565979954508E-3</v>
      </c>
      <c r="M464" s="43">
        <v>3.1851281251394003E-3</v>
      </c>
      <c r="N464" s="43">
        <v>4.1193391676153891E-3</v>
      </c>
      <c r="O464" s="43">
        <v>4.4362440515018304E-3</v>
      </c>
    </row>
    <row r="465" spans="1:15" x14ac:dyDescent="0.25">
      <c r="A465" s="42" t="s">
        <v>86</v>
      </c>
      <c r="B465" s="42" t="s">
        <v>97</v>
      </c>
      <c r="C465" s="42" t="s">
        <v>14</v>
      </c>
      <c r="D465" s="42" t="s">
        <v>5</v>
      </c>
      <c r="E465" s="43">
        <v>5.5487737210076594E-5</v>
      </c>
      <c r="F465" s="43">
        <v>1.074846305788488E-4</v>
      </c>
      <c r="G465" s="43">
        <v>0</v>
      </c>
      <c r="H465" s="43">
        <v>1.5042658472317748E-5</v>
      </c>
      <c r="I465" s="43">
        <v>6.5153791777706785E-5</v>
      </c>
      <c r="J465" s="43">
        <v>3.3413300142526786E-4</v>
      </c>
      <c r="K465" s="43">
        <v>2.1670114350058755E-4</v>
      </c>
      <c r="L465" s="43">
        <v>7.3809905289289819E-5</v>
      </c>
      <c r="M465" s="43">
        <v>0</v>
      </c>
      <c r="N465" s="43">
        <v>0</v>
      </c>
      <c r="O465" s="43">
        <v>0</v>
      </c>
    </row>
    <row r="466" spans="1:15" x14ac:dyDescent="0.25">
      <c r="A466" s="42" t="s">
        <v>86</v>
      </c>
      <c r="B466" s="42" t="s">
        <v>97</v>
      </c>
      <c r="C466" s="42" t="s">
        <v>14</v>
      </c>
      <c r="D466" s="42" t="s">
        <v>190</v>
      </c>
      <c r="E466" s="43">
        <v>0</v>
      </c>
      <c r="F466" s="43">
        <v>0</v>
      </c>
      <c r="G466" s="43">
        <v>0</v>
      </c>
      <c r="H466" s="43">
        <v>3.9612333977103402E-4</v>
      </c>
      <c r="I466" s="43">
        <v>8.6429675995382716E-4</v>
      </c>
      <c r="J466" s="43">
        <v>1.7798177384967559E-3</v>
      </c>
      <c r="K466" s="43">
        <v>3.3505540325901892E-3</v>
      </c>
      <c r="L466" s="43">
        <v>4.6426230400119697E-3</v>
      </c>
      <c r="M466" s="43">
        <v>4.500613883374434E-3</v>
      </c>
      <c r="N466" s="43">
        <v>4.6071263275153174E-3</v>
      </c>
      <c r="O466" s="43">
        <v>3.7744153820086601E-3</v>
      </c>
    </row>
    <row r="467" spans="1:15" x14ac:dyDescent="0.25">
      <c r="A467" s="42" t="s">
        <v>86</v>
      </c>
      <c r="B467" s="42" t="s">
        <v>97</v>
      </c>
      <c r="C467" s="42" t="s">
        <v>14</v>
      </c>
      <c r="D467" s="42" t="s">
        <v>6</v>
      </c>
      <c r="E467" s="43">
        <v>0.24029426996633751</v>
      </c>
      <c r="F467" s="43">
        <v>0.19071297550936267</v>
      </c>
      <c r="G467" s="43">
        <v>0.14255438664970249</v>
      </c>
      <c r="H467" s="43">
        <v>5.0776493673308554E-2</v>
      </c>
      <c r="I467" s="43">
        <v>1.60151479682972E-2</v>
      </c>
      <c r="J467" s="43">
        <v>1.8940747342837743E-3</v>
      </c>
      <c r="K467" s="43">
        <v>5.6832941408644657E-4</v>
      </c>
      <c r="L467" s="43">
        <v>0</v>
      </c>
      <c r="M467" s="43">
        <v>0</v>
      </c>
      <c r="N467" s="43">
        <v>0</v>
      </c>
      <c r="O467" s="43">
        <v>0</v>
      </c>
    </row>
    <row r="468" spans="1:15" x14ac:dyDescent="0.25">
      <c r="A468" s="42" t="s">
        <v>86</v>
      </c>
      <c r="B468" s="42" t="s">
        <v>97</v>
      </c>
      <c r="C468" s="42" t="s">
        <v>14</v>
      </c>
      <c r="D468" s="42" t="s">
        <v>191</v>
      </c>
      <c r="E468" s="43">
        <v>0</v>
      </c>
      <c r="F468" s="43">
        <v>0</v>
      </c>
      <c r="G468" s="43">
        <v>0</v>
      </c>
      <c r="H468" s="43">
        <v>0</v>
      </c>
      <c r="I468" s="43">
        <v>0</v>
      </c>
      <c r="J468" s="43">
        <v>0</v>
      </c>
      <c r="K468" s="43">
        <v>5.8986323840914652E-3</v>
      </c>
      <c r="L468" s="43">
        <v>2.5350602050795215E-2</v>
      </c>
      <c r="M468" s="43">
        <v>9.709416560810083E-2</v>
      </c>
      <c r="N468" s="43">
        <v>0.16138691103711483</v>
      </c>
      <c r="O468" s="43">
        <v>0.10703168761750799</v>
      </c>
    </row>
    <row r="469" spans="1:15" x14ac:dyDescent="0.25">
      <c r="A469" s="42" t="s">
        <v>86</v>
      </c>
      <c r="B469" s="42" t="s">
        <v>97</v>
      </c>
      <c r="C469" s="42" t="s">
        <v>14</v>
      </c>
      <c r="D469" s="42" t="s">
        <v>7</v>
      </c>
      <c r="E469" s="43">
        <v>0.41345762586468404</v>
      </c>
      <c r="F469" s="43">
        <v>0.49986696574411971</v>
      </c>
      <c r="G469" s="43">
        <v>0.67604460274507261</v>
      </c>
      <c r="H469" s="43">
        <v>0.77174604315404438</v>
      </c>
      <c r="I469" s="43">
        <v>0.77044589410029518</v>
      </c>
      <c r="J469" s="43">
        <v>0.67645442088193863</v>
      </c>
      <c r="K469" s="43">
        <v>0.56985640755297529</v>
      </c>
      <c r="L469" s="43">
        <v>0.45437197671927571</v>
      </c>
      <c r="M469" s="43">
        <v>0.2556563043472404</v>
      </c>
      <c r="N469" s="43">
        <v>4.0796632864732313E-2</v>
      </c>
      <c r="O469" s="43">
        <v>1.0755815860432468E-3</v>
      </c>
    </row>
    <row r="470" spans="1:15" x14ac:dyDescent="0.25">
      <c r="A470" s="42" t="s">
        <v>86</v>
      </c>
      <c r="B470" s="42" t="s">
        <v>97</v>
      </c>
      <c r="C470" s="42" t="s">
        <v>14</v>
      </c>
      <c r="D470" s="42" t="s">
        <v>8</v>
      </c>
      <c r="E470" s="43">
        <v>9.1705045684903438E-2</v>
      </c>
      <c r="F470" s="43">
        <v>8.7307474763137369E-2</v>
      </c>
      <c r="G470" s="43">
        <v>8.6097860314291078E-2</v>
      </c>
      <c r="H470" s="43">
        <v>7.2511463759310779E-2</v>
      </c>
      <c r="I470" s="43">
        <v>5.8320715792241268E-2</v>
      </c>
      <c r="J470" s="43">
        <v>4.3677583248589474E-2</v>
      </c>
      <c r="K470" s="43">
        <v>3.5873715841289719E-2</v>
      </c>
      <c r="L470" s="43">
        <v>3.2393547214036124E-2</v>
      </c>
      <c r="M470" s="43">
        <v>3.664319409761839E-2</v>
      </c>
      <c r="N470" s="43">
        <v>3.6662809382181576E-2</v>
      </c>
      <c r="O470" s="43">
        <v>2.6631944061117675E-2</v>
      </c>
    </row>
    <row r="471" spans="1:15" x14ac:dyDescent="0.25">
      <c r="A471" s="42" t="s">
        <v>86</v>
      </c>
      <c r="B471" s="42" t="s">
        <v>97</v>
      </c>
      <c r="C471" s="42" t="s">
        <v>14</v>
      </c>
      <c r="D471" s="42" t="s">
        <v>9</v>
      </c>
      <c r="E471" s="43">
        <v>9.4074834461584014E-3</v>
      </c>
      <c r="F471" s="43">
        <v>7.3019067068647442E-3</v>
      </c>
      <c r="G471" s="43">
        <v>2.0329704012020198E-3</v>
      </c>
      <c r="H471" s="43">
        <v>5.8791723529308523E-3</v>
      </c>
      <c r="I471" s="43">
        <v>2.8801435459115128E-2</v>
      </c>
      <c r="J471" s="43">
        <v>6.4838685612649188E-2</v>
      </c>
      <c r="K471" s="43">
        <v>0.10334818258611417</v>
      </c>
      <c r="L471" s="43">
        <v>0.15865109097640903</v>
      </c>
      <c r="M471" s="43">
        <v>0.24026790523113661</v>
      </c>
      <c r="N471" s="43">
        <v>0.36039850138592611</v>
      </c>
      <c r="O471" s="43">
        <v>0.37118588529764374</v>
      </c>
    </row>
    <row r="472" spans="1:15" x14ac:dyDescent="0.25">
      <c r="A472" s="42" t="s">
        <v>86</v>
      </c>
      <c r="B472" s="42" t="s">
        <v>97</v>
      </c>
      <c r="C472" s="42" t="s">
        <v>14</v>
      </c>
      <c r="D472" s="42" t="s">
        <v>10</v>
      </c>
      <c r="E472" s="43">
        <v>0.24271492250212709</v>
      </c>
      <c r="F472" s="43">
        <v>0.20525159332749512</v>
      </c>
      <c r="G472" s="43">
        <v>8.6559500977702486E-2</v>
      </c>
      <c r="H472" s="43">
        <v>3.3967994236990394E-2</v>
      </c>
      <c r="I472" s="43">
        <v>1.3113209614162702E-2</v>
      </c>
      <c r="J472" s="43">
        <v>3.1179202870952431E-3</v>
      </c>
      <c r="K472" s="43">
        <v>6.8444851739619538E-4</v>
      </c>
      <c r="L472" s="43">
        <v>4.0005368720482291E-7</v>
      </c>
      <c r="M472" s="43">
        <v>0</v>
      </c>
      <c r="N472" s="43">
        <v>0</v>
      </c>
      <c r="O472" s="43">
        <v>0</v>
      </c>
    </row>
    <row r="473" spans="1:15" x14ac:dyDescent="0.25">
      <c r="A473" s="42" t="s">
        <v>86</v>
      </c>
      <c r="B473" s="42" t="s">
        <v>97</v>
      </c>
      <c r="C473" s="42" t="s">
        <v>14</v>
      </c>
      <c r="D473" s="42" t="s">
        <v>11</v>
      </c>
      <c r="E473" s="43">
        <v>0</v>
      </c>
      <c r="F473" s="43">
        <v>1.8378109785858725E-3</v>
      </c>
      <c r="G473" s="43">
        <v>1.3048542328945761E-3</v>
      </c>
      <c r="H473" s="43">
        <v>5.3827646233443665E-3</v>
      </c>
      <c r="I473" s="43">
        <v>1.925611667256702E-2</v>
      </c>
      <c r="J473" s="43">
        <v>3.632508667433617E-2</v>
      </c>
      <c r="K473" s="43">
        <v>5.455907859218944E-2</v>
      </c>
      <c r="L473" s="43">
        <v>7.4192156587414029E-2</v>
      </c>
      <c r="M473" s="43">
        <v>9.7156736505568081E-2</v>
      </c>
      <c r="N473" s="43">
        <v>0.12319723202513229</v>
      </c>
      <c r="O473" s="43">
        <v>0.14878265284098338</v>
      </c>
    </row>
    <row r="474" spans="1:15" x14ac:dyDescent="0.25">
      <c r="A474" s="42" t="s">
        <v>86</v>
      </c>
      <c r="B474" s="42" t="s">
        <v>97</v>
      </c>
      <c r="C474" s="42" t="s">
        <v>14</v>
      </c>
      <c r="D474" s="42" t="s">
        <v>12</v>
      </c>
      <c r="E474" s="43">
        <v>2.3651647985795145E-3</v>
      </c>
      <c r="F474" s="43">
        <v>7.6137883398558308E-3</v>
      </c>
      <c r="G474" s="43">
        <v>5.4058246791347242E-3</v>
      </c>
      <c r="H474" s="43">
        <v>5.9324902201827345E-2</v>
      </c>
      <c r="I474" s="43">
        <v>9.3024046938406005E-2</v>
      </c>
      <c r="J474" s="43">
        <v>0.17123511419810011</v>
      </c>
      <c r="K474" s="43">
        <v>0.2247474341357999</v>
      </c>
      <c r="L474" s="43">
        <v>0.24841173685508594</v>
      </c>
      <c r="M474" s="43">
        <v>0.26549595220182198</v>
      </c>
      <c r="N474" s="43">
        <v>0.26883144780978213</v>
      </c>
      <c r="O474" s="43">
        <v>0.33708158916319353</v>
      </c>
    </row>
    <row r="475" spans="1:15" x14ac:dyDescent="0.25">
      <c r="A475" s="42" t="s">
        <v>86</v>
      </c>
      <c r="B475" s="42" t="s">
        <v>97</v>
      </c>
      <c r="C475" s="42" t="s">
        <v>15</v>
      </c>
      <c r="D475" s="42" t="s">
        <v>189</v>
      </c>
      <c r="E475" s="43">
        <v>0</v>
      </c>
      <c r="F475" s="43">
        <v>0</v>
      </c>
      <c r="G475" s="43">
        <v>0</v>
      </c>
      <c r="H475" s="43">
        <v>0</v>
      </c>
      <c r="I475" s="43">
        <v>0</v>
      </c>
      <c r="J475" s="43">
        <v>2.5426226683416686E-6</v>
      </c>
      <c r="K475" s="43">
        <v>1.2254288453139673E-4</v>
      </c>
      <c r="L475" s="43">
        <v>5.1843337772422321E-4</v>
      </c>
      <c r="M475" s="43">
        <v>1.8387799402660426E-3</v>
      </c>
      <c r="N475" s="43">
        <v>3.709238994963174E-3</v>
      </c>
      <c r="O475" s="43">
        <v>4.8548172103684076E-3</v>
      </c>
    </row>
    <row r="476" spans="1:15" x14ac:dyDescent="0.25">
      <c r="A476" s="42" t="s">
        <v>86</v>
      </c>
      <c r="B476" s="42" t="s">
        <v>97</v>
      </c>
      <c r="C476" s="42" t="s">
        <v>15</v>
      </c>
      <c r="D476" s="42" t="s">
        <v>5</v>
      </c>
      <c r="E476" s="43">
        <v>1.0722535208891213E-2</v>
      </c>
      <c r="F476" s="43">
        <v>1.1919757000035416E-2</v>
      </c>
      <c r="G476" s="43">
        <v>1.1892798489790229E-2</v>
      </c>
      <c r="H476" s="43">
        <v>6.5493123719929805E-3</v>
      </c>
      <c r="I476" s="43">
        <v>1.2611875753133352E-4</v>
      </c>
      <c r="J476" s="43">
        <v>9.2121175137609677E-5</v>
      </c>
      <c r="K476" s="43">
        <v>3.1014980404094908E-5</v>
      </c>
      <c r="L476" s="43">
        <v>0</v>
      </c>
      <c r="M476" s="43">
        <v>0</v>
      </c>
      <c r="N476" s="43">
        <v>0</v>
      </c>
      <c r="O476" s="43">
        <v>0</v>
      </c>
    </row>
    <row r="477" spans="1:15" x14ac:dyDescent="0.25">
      <c r="A477" s="42" t="s">
        <v>86</v>
      </c>
      <c r="B477" s="42" t="s">
        <v>97</v>
      </c>
      <c r="C477" s="42" t="s">
        <v>15</v>
      </c>
      <c r="D477" s="42" t="s">
        <v>190</v>
      </c>
      <c r="E477" s="43">
        <v>0</v>
      </c>
      <c r="F477" s="43">
        <v>0</v>
      </c>
      <c r="G477" s="43">
        <v>0</v>
      </c>
      <c r="H477" s="43">
        <v>1.9679709176577271E-5</v>
      </c>
      <c r="I477" s="43">
        <v>4.0458547693327266E-4</v>
      </c>
      <c r="J477" s="43">
        <v>8.754445433459448E-4</v>
      </c>
      <c r="K477" s="43">
        <v>1.9696198153361356E-3</v>
      </c>
      <c r="L477" s="43">
        <v>3.700768444100588E-3</v>
      </c>
      <c r="M477" s="43">
        <v>7.238288048800565E-3</v>
      </c>
      <c r="N477" s="43">
        <v>1.2225303560971837E-2</v>
      </c>
      <c r="O477" s="43">
        <v>1.8823036403805136E-2</v>
      </c>
    </row>
    <row r="478" spans="1:15" x14ac:dyDescent="0.25">
      <c r="A478" s="42" t="s">
        <v>86</v>
      </c>
      <c r="B478" s="42" t="s">
        <v>97</v>
      </c>
      <c r="C478" s="42" t="s">
        <v>15</v>
      </c>
      <c r="D478" s="42" t="s">
        <v>6</v>
      </c>
      <c r="E478" s="43">
        <v>0.39525351357765809</v>
      </c>
      <c r="F478" s="43">
        <v>0.3594298665555502</v>
      </c>
      <c r="G478" s="43">
        <v>0.24372024181359683</v>
      </c>
      <c r="H478" s="43">
        <v>0.10618744282807362</v>
      </c>
      <c r="I478" s="43">
        <v>1.9396496608891745E-2</v>
      </c>
      <c r="J478" s="43">
        <v>1.936109368762629E-3</v>
      </c>
      <c r="K478" s="43">
        <v>6.8148677050954194E-4</v>
      </c>
      <c r="L478" s="43">
        <v>0</v>
      </c>
      <c r="M478" s="43">
        <v>0</v>
      </c>
      <c r="N478" s="43">
        <v>0</v>
      </c>
      <c r="O478" s="43">
        <v>0</v>
      </c>
    </row>
    <row r="479" spans="1:15" x14ac:dyDescent="0.25">
      <c r="A479" s="42" t="s">
        <v>86</v>
      </c>
      <c r="B479" s="42" t="s">
        <v>97</v>
      </c>
      <c r="C479" s="42" t="s">
        <v>15</v>
      </c>
      <c r="D479" s="42" t="s">
        <v>191</v>
      </c>
      <c r="E479" s="43">
        <v>0</v>
      </c>
      <c r="F479" s="43">
        <v>0</v>
      </c>
      <c r="G479" s="43">
        <v>0</v>
      </c>
      <c r="H479" s="43">
        <v>0</v>
      </c>
      <c r="I479" s="43">
        <v>0</v>
      </c>
      <c r="J479" s="43">
        <v>0</v>
      </c>
      <c r="K479" s="43">
        <v>0</v>
      </c>
      <c r="L479" s="43">
        <v>5.8480301250292818E-3</v>
      </c>
      <c r="M479" s="43">
        <v>3.3708017437168725E-2</v>
      </c>
      <c r="N479" s="43">
        <v>8.7159368870202633E-2</v>
      </c>
      <c r="O479" s="43">
        <v>7.6201078466150221E-2</v>
      </c>
    </row>
    <row r="480" spans="1:15" x14ac:dyDescent="0.25">
      <c r="A480" s="42" t="s">
        <v>86</v>
      </c>
      <c r="B480" s="42" t="s">
        <v>97</v>
      </c>
      <c r="C480" s="42" t="s">
        <v>15</v>
      </c>
      <c r="D480" s="42" t="s">
        <v>7</v>
      </c>
      <c r="E480" s="43">
        <v>0.18688622414344908</v>
      </c>
      <c r="F480" s="43">
        <v>0.21006844903329605</v>
      </c>
      <c r="G480" s="43">
        <v>0.27463758612688777</v>
      </c>
      <c r="H480" s="43">
        <v>0.44652525096371326</v>
      </c>
      <c r="I480" s="43">
        <v>0.60226449835663109</v>
      </c>
      <c r="J480" s="43">
        <v>0.63310502537635227</v>
      </c>
      <c r="K480" s="43">
        <v>0.52992718053432497</v>
      </c>
      <c r="L480" s="43">
        <v>0.42062447235692074</v>
      </c>
      <c r="M480" s="43">
        <v>0.26286279349331532</v>
      </c>
      <c r="N480" s="43">
        <v>6.2352645701047378E-2</v>
      </c>
      <c r="O480" s="43">
        <v>5.6781554878922533E-3</v>
      </c>
    </row>
    <row r="481" spans="1:15" x14ac:dyDescent="0.25">
      <c r="A481" s="42" t="s">
        <v>86</v>
      </c>
      <c r="B481" s="42" t="s">
        <v>97</v>
      </c>
      <c r="C481" s="42" t="s">
        <v>15</v>
      </c>
      <c r="D481" s="42" t="s">
        <v>8</v>
      </c>
      <c r="E481" s="43">
        <v>0.13216529970512364</v>
      </c>
      <c r="F481" s="43">
        <v>0.14090370244746472</v>
      </c>
      <c r="G481" s="43">
        <v>0.13025404085357481</v>
      </c>
      <c r="H481" s="43">
        <v>0.12076963311805794</v>
      </c>
      <c r="I481" s="43">
        <v>0.11253596406424145</v>
      </c>
      <c r="J481" s="43">
        <v>0.1009828018958577</v>
      </c>
      <c r="K481" s="43">
        <v>8.7156308927409429E-2</v>
      </c>
      <c r="L481" s="43">
        <v>8.1179583140110298E-2</v>
      </c>
      <c r="M481" s="43">
        <v>8.5402983103053137E-2</v>
      </c>
      <c r="N481" s="43">
        <v>8.7326445638474429E-2</v>
      </c>
      <c r="O481" s="43">
        <v>8.4224550739940757E-2</v>
      </c>
    </row>
    <row r="482" spans="1:15" x14ac:dyDescent="0.25">
      <c r="A482" s="42" t="s">
        <v>86</v>
      </c>
      <c r="B482" s="42" t="s">
        <v>97</v>
      </c>
      <c r="C482" s="42" t="s">
        <v>15</v>
      </c>
      <c r="D482" s="42" t="s">
        <v>9</v>
      </c>
      <c r="E482" s="43">
        <v>0.22327760314640246</v>
      </c>
      <c r="F482" s="43">
        <v>0.21634645352693133</v>
      </c>
      <c r="G482" s="43">
        <v>0.21869665771932564</v>
      </c>
      <c r="H482" s="43">
        <v>0.17759088113408247</v>
      </c>
      <c r="I482" s="43">
        <v>0.1018351044239269</v>
      </c>
      <c r="J482" s="43">
        <v>7.2837142475469865E-2</v>
      </c>
      <c r="K482" s="43">
        <v>0.12040925615120633</v>
      </c>
      <c r="L482" s="43">
        <v>0.21873300501710238</v>
      </c>
      <c r="M482" s="43">
        <v>0.34809644907200105</v>
      </c>
      <c r="N482" s="43">
        <v>0.46311376122412296</v>
      </c>
      <c r="O482" s="43">
        <v>0.48635193253313452</v>
      </c>
    </row>
    <row r="483" spans="1:15" x14ac:dyDescent="0.25">
      <c r="A483" s="42" t="s">
        <v>86</v>
      </c>
      <c r="B483" s="42" t="s">
        <v>97</v>
      </c>
      <c r="C483" s="42" t="s">
        <v>15</v>
      </c>
      <c r="D483" s="42" t="s">
        <v>10</v>
      </c>
      <c r="E483" s="43">
        <v>4.1760520485863414E-2</v>
      </c>
      <c r="F483" s="43">
        <v>1.4610210019312233E-2</v>
      </c>
      <c r="G483" s="43">
        <v>3.8670930557096789E-3</v>
      </c>
      <c r="H483" s="43">
        <v>1.7057328652565866E-3</v>
      </c>
      <c r="I483" s="43">
        <v>3.6065155966499189E-4</v>
      </c>
      <c r="J483" s="43">
        <v>1.1304891556165266E-4</v>
      </c>
      <c r="K483" s="43">
        <v>1.6855967610921146E-7</v>
      </c>
      <c r="L483" s="43">
        <v>0</v>
      </c>
      <c r="M483" s="43">
        <v>0</v>
      </c>
      <c r="N483" s="43">
        <v>0</v>
      </c>
      <c r="O483" s="43">
        <v>0</v>
      </c>
    </row>
    <row r="484" spans="1:15" x14ac:dyDescent="0.25">
      <c r="A484" s="42" t="s">
        <v>86</v>
      </c>
      <c r="B484" s="42" t="s">
        <v>97</v>
      </c>
      <c r="C484" s="42" t="s">
        <v>15</v>
      </c>
      <c r="D484" s="42" t="s">
        <v>11</v>
      </c>
      <c r="E484" s="43">
        <v>4.1731555861511811E-4</v>
      </c>
      <c r="F484" s="43">
        <v>6.497856791077442E-3</v>
      </c>
      <c r="G484" s="43">
        <v>2.3430445222691536E-2</v>
      </c>
      <c r="H484" s="43">
        <v>2.2476361824019787E-2</v>
      </c>
      <c r="I484" s="43">
        <v>1.9444364906810917E-2</v>
      </c>
      <c r="J484" s="43">
        <v>1.3989901093934068E-2</v>
      </c>
      <c r="K484" s="43">
        <v>1.9112981674023484E-2</v>
      </c>
      <c r="L484" s="43">
        <v>3.1424475286091137E-2</v>
      </c>
      <c r="M484" s="43">
        <v>4.2992072989720527E-2</v>
      </c>
      <c r="N484" s="43">
        <v>7.8404276734101899E-2</v>
      </c>
      <c r="O484" s="43">
        <v>9.3222935014994984E-2</v>
      </c>
    </row>
    <row r="485" spans="1:15" x14ac:dyDescent="0.25">
      <c r="A485" s="42" t="s">
        <v>86</v>
      </c>
      <c r="B485" s="42" t="s">
        <v>97</v>
      </c>
      <c r="C485" s="42" t="s">
        <v>15</v>
      </c>
      <c r="D485" s="42" t="s">
        <v>12</v>
      </c>
      <c r="E485" s="43">
        <v>9.5169881739969927E-3</v>
      </c>
      <c r="F485" s="43">
        <v>4.0223704626332651E-2</v>
      </c>
      <c r="G485" s="43">
        <v>9.3501136718423375E-2</v>
      </c>
      <c r="H485" s="43">
        <v>0.11817570518562691</v>
      </c>
      <c r="I485" s="43">
        <v>0.14363221584536814</v>
      </c>
      <c r="J485" s="43">
        <v>0.1760658625329099</v>
      </c>
      <c r="K485" s="43">
        <v>0.24058943970257854</v>
      </c>
      <c r="L485" s="43">
        <v>0.23797123225292144</v>
      </c>
      <c r="M485" s="43">
        <v>0.21786061591567463</v>
      </c>
      <c r="N485" s="43">
        <v>0.20570895927611563</v>
      </c>
      <c r="O485" s="43">
        <v>0.23064349414371355</v>
      </c>
    </row>
    <row r="486" spans="1:15" x14ac:dyDescent="0.25">
      <c r="A486" s="42" t="s">
        <v>86</v>
      </c>
      <c r="B486" s="42" t="s">
        <v>97</v>
      </c>
      <c r="C486" s="42" t="s">
        <v>16</v>
      </c>
      <c r="D486" s="42" t="s">
        <v>189</v>
      </c>
      <c r="E486" s="43">
        <v>0</v>
      </c>
      <c r="F486" s="43">
        <v>0</v>
      </c>
      <c r="G486" s="43">
        <v>0</v>
      </c>
      <c r="H486" s="43">
        <v>0</v>
      </c>
      <c r="I486" s="43">
        <v>0</v>
      </c>
      <c r="J486" s="43">
        <v>0</v>
      </c>
      <c r="K486" s="43">
        <v>3.6719533379468141E-4</v>
      </c>
      <c r="L486" s="43">
        <v>1.5357967784882679E-3</v>
      </c>
      <c r="M486" s="43">
        <v>3.3538331253509116E-3</v>
      </c>
      <c r="N486" s="43">
        <v>6.0022700237568555E-3</v>
      </c>
      <c r="O486" s="43">
        <v>8.0741349718875983E-3</v>
      </c>
    </row>
    <row r="487" spans="1:15" x14ac:dyDescent="0.25">
      <c r="A487" s="42" t="s">
        <v>86</v>
      </c>
      <c r="B487" s="42" t="s">
        <v>97</v>
      </c>
      <c r="C487" s="42" t="s">
        <v>16</v>
      </c>
      <c r="D487" s="42" t="s">
        <v>5</v>
      </c>
      <c r="E487" s="43">
        <v>1.457628424362465E-3</v>
      </c>
      <c r="F487" s="43">
        <v>2.0093018857889172E-4</v>
      </c>
      <c r="G487" s="43">
        <v>2.582444995678357E-4</v>
      </c>
      <c r="H487" s="43">
        <v>6.984880907780524E-5</v>
      </c>
      <c r="I487" s="43">
        <v>1.8671673441322782E-4</v>
      </c>
      <c r="J487" s="43">
        <v>1.283183033968009E-3</v>
      </c>
      <c r="K487" s="43">
        <v>8.8105152576179455E-4</v>
      </c>
      <c r="L487" s="43">
        <v>4.7802946085396413E-4</v>
      </c>
      <c r="M487" s="43">
        <v>4.4767516689889814E-5</v>
      </c>
      <c r="N487" s="43">
        <v>4.0901328952346543E-5</v>
      </c>
      <c r="O487" s="43">
        <v>0</v>
      </c>
    </row>
    <row r="488" spans="1:15" x14ac:dyDescent="0.25">
      <c r="A488" s="42" t="s">
        <v>86</v>
      </c>
      <c r="B488" s="42" t="s">
        <v>97</v>
      </c>
      <c r="C488" s="42" t="s">
        <v>16</v>
      </c>
      <c r="D488" s="42" t="s">
        <v>190</v>
      </c>
      <c r="E488" s="43">
        <v>0</v>
      </c>
      <c r="F488" s="43">
        <v>0</v>
      </c>
      <c r="G488" s="43">
        <v>0</v>
      </c>
      <c r="H488" s="43">
        <v>0</v>
      </c>
      <c r="I488" s="43">
        <v>3.0230328428808317E-4</v>
      </c>
      <c r="J488" s="43">
        <v>1.5778790345600438E-3</v>
      </c>
      <c r="K488" s="43">
        <v>4.2086234411851942E-3</v>
      </c>
      <c r="L488" s="43">
        <v>7.798999799634462E-3</v>
      </c>
      <c r="M488" s="43">
        <v>8.7315310677239244E-3</v>
      </c>
      <c r="N488" s="43">
        <v>1.201987804587084E-2</v>
      </c>
      <c r="O488" s="43">
        <v>1.9258797350977797E-2</v>
      </c>
    </row>
    <row r="489" spans="1:15" x14ac:dyDescent="0.25">
      <c r="A489" s="42" t="s">
        <v>86</v>
      </c>
      <c r="B489" s="42" t="s">
        <v>97</v>
      </c>
      <c r="C489" s="42" t="s">
        <v>16</v>
      </c>
      <c r="D489" s="42" t="s">
        <v>6</v>
      </c>
      <c r="E489" s="43">
        <v>0.18878214030129728</v>
      </c>
      <c r="F489" s="43">
        <v>0.22075136071105647</v>
      </c>
      <c r="G489" s="43">
        <v>0.19106930790474116</v>
      </c>
      <c r="H489" s="43">
        <v>0.14131525307493495</v>
      </c>
      <c r="I489" s="43">
        <v>3.5892587493831674E-2</v>
      </c>
      <c r="J489" s="43">
        <v>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</row>
    <row r="490" spans="1:15" x14ac:dyDescent="0.25">
      <c r="A490" s="42" t="s">
        <v>86</v>
      </c>
      <c r="B490" s="42" t="s">
        <v>97</v>
      </c>
      <c r="C490" s="42" t="s">
        <v>16</v>
      </c>
      <c r="D490" s="42" t="s">
        <v>191</v>
      </c>
      <c r="E490" s="43">
        <v>0</v>
      </c>
      <c r="F490" s="43">
        <v>0</v>
      </c>
      <c r="G490" s="43">
        <v>0</v>
      </c>
      <c r="H490" s="43">
        <v>0</v>
      </c>
      <c r="I490" s="43">
        <v>0</v>
      </c>
      <c r="J490" s="43">
        <v>0</v>
      </c>
      <c r="K490" s="43">
        <v>0</v>
      </c>
      <c r="L490" s="43">
        <v>0</v>
      </c>
      <c r="M490" s="43">
        <v>0</v>
      </c>
      <c r="N490" s="43">
        <v>0</v>
      </c>
      <c r="O490" s="43">
        <v>0</v>
      </c>
    </row>
    <row r="491" spans="1:15" x14ac:dyDescent="0.25">
      <c r="A491" s="42" t="s">
        <v>86</v>
      </c>
      <c r="B491" s="42" t="s">
        <v>97</v>
      </c>
      <c r="C491" s="42" t="s">
        <v>16</v>
      </c>
      <c r="D491" s="42" t="s">
        <v>7</v>
      </c>
      <c r="E491" s="43">
        <v>0.42375022046883332</v>
      </c>
      <c r="F491" s="43">
        <v>0.40837287915231096</v>
      </c>
      <c r="G491" s="43">
        <v>0.43738185753336095</v>
      </c>
      <c r="H491" s="43">
        <v>0.49952058317405701</v>
      </c>
      <c r="I491" s="43">
        <v>0.61667647176502138</v>
      </c>
      <c r="J491" s="43">
        <v>0.63717636300204039</v>
      </c>
      <c r="K491" s="43">
        <v>0.64005188535249136</v>
      </c>
      <c r="L491" s="43">
        <v>0.46231042826354279</v>
      </c>
      <c r="M491" s="43">
        <v>0.26637978149721225</v>
      </c>
      <c r="N491" s="43">
        <v>0</v>
      </c>
      <c r="O491" s="43">
        <v>0</v>
      </c>
    </row>
    <row r="492" spans="1:15" x14ac:dyDescent="0.25">
      <c r="A492" s="42" t="s">
        <v>86</v>
      </c>
      <c r="B492" s="42" t="s">
        <v>97</v>
      </c>
      <c r="C492" s="42" t="s">
        <v>16</v>
      </c>
      <c r="D492" s="42" t="s">
        <v>8</v>
      </c>
      <c r="E492" s="43">
        <v>0.19440384213823345</v>
      </c>
      <c r="F492" s="43">
        <v>0.18889998601368294</v>
      </c>
      <c r="G492" s="43">
        <v>0.16846149521808482</v>
      </c>
      <c r="H492" s="43">
        <v>0.15222754202040856</v>
      </c>
      <c r="I492" s="43">
        <v>0.1421018080403782</v>
      </c>
      <c r="J492" s="43">
        <v>0.13998192178794575</v>
      </c>
      <c r="K492" s="43">
        <v>0.12711476809659195</v>
      </c>
      <c r="L492" s="43">
        <v>0.14283520290316448</v>
      </c>
      <c r="M492" s="43">
        <v>0.15395175927014024</v>
      </c>
      <c r="N492" s="43">
        <v>0.4085182130209381</v>
      </c>
      <c r="O492" s="43">
        <v>0.43331485155504312</v>
      </c>
    </row>
    <row r="493" spans="1:15" x14ac:dyDescent="0.25">
      <c r="A493" s="42" t="s">
        <v>86</v>
      </c>
      <c r="B493" s="42" t="s">
        <v>97</v>
      </c>
      <c r="C493" s="42" t="s">
        <v>16</v>
      </c>
      <c r="D493" s="42" t="s">
        <v>9</v>
      </c>
      <c r="E493" s="43">
        <v>0.15465255125520258</v>
      </c>
      <c r="F493" s="43">
        <v>0.16327941706606466</v>
      </c>
      <c r="G493" s="43">
        <v>0.19721974323118327</v>
      </c>
      <c r="H493" s="43">
        <v>0.18501044557190305</v>
      </c>
      <c r="I493" s="43">
        <v>0.15372122006049027</v>
      </c>
      <c r="J493" s="43">
        <v>0.13295679201598495</v>
      </c>
      <c r="K493" s="43">
        <v>0.10871045996104255</v>
      </c>
      <c r="L493" s="43">
        <v>0.21234678901508647</v>
      </c>
      <c r="M493" s="43">
        <v>0.32770661607937279</v>
      </c>
      <c r="N493" s="43">
        <v>0.28673365395430644</v>
      </c>
      <c r="O493" s="43">
        <v>0.23757517107900741</v>
      </c>
    </row>
    <row r="494" spans="1:15" x14ac:dyDescent="0.25">
      <c r="A494" s="42" t="s">
        <v>86</v>
      </c>
      <c r="B494" s="42" t="s">
        <v>97</v>
      </c>
      <c r="C494" s="42" t="s">
        <v>16</v>
      </c>
      <c r="D494" s="42" t="s">
        <v>10</v>
      </c>
      <c r="E494" s="43">
        <v>3.6953617412070948E-2</v>
      </c>
      <c r="F494" s="43">
        <v>1.849542686830602E-2</v>
      </c>
      <c r="G494" s="43">
        <v>0</v>
      </c>
      <c r="H494" s="43">
        <v>0</v>
      </c>
      <c r="I494" s="43">
        <v>0</v>
      </c>
      <c r="J494" s="43">
        <v>0</v>
      </c>
      <c r="K494" s="43">
        <v>0</v>
      </c>
      <c r="L494" s="43">
        <v>0</v>
      </c>
      <c r="M494" s="43">
        <v>0</v>
      </c>
      <c r="N494" s="43">
        <v>0</v>
      </c>
      <c r="O494" s="43">
        <v>0</v>
      </c>
    </row>
    <row r="495" spans="1:15" x14ac:dyDescent="0.25">
      <c r="A495" s="42" t="s">
        <v>86</v>
      </c>
      <c r="B495" s="42" t="s">
        <v>97</v>
      </c>
      <c r="C495" s="42" t="s">
        <v>16</v>
      </c>
      <c r="D495" s="42" t="s">
        <v>11</v>
      </c>
      <c r="E495" s="43">
        <v>0</v>
      </c>
      <c r="F495" s="43">
        <v>0</v>
      </c>
      <c r="G495" s="43">
        <v>0</v>
      </c>
      <c r="H495" s="43">
        <v>0</v>
      </c>
      <c r="I495" s="43">
        <v>0</v>
      </c>
      <c r="J495" s="43">
        <v>0</v>
      </c>
      <c r="K495" s="43">
        <v>4.2987927095430598E-3</v>
      </c>
      <c r="L495" s="43">
        <v>1.46053256550275E-2</v>
      </c>
      <c r="M495" s="43">
        <v>3.1992919271110212E-2</v>
      </c>
      <c r="N495" s="43">
        <v>4.084764595809659E-2</v>
      </c>
      <c r="O495" s="43">
        <v>5.1581074462937665E-2</v>
      </c>
    </row>
    <row r="496" spans="1:15" x14ac:dyDescent="0.25">
      <c r="A496" s="42" t="s">
        <v>86</v>
      </c>
      <c r="B496" s="42" t="s">
        <v>97</v>
      </c>
      <c r="C496" s="42" t="s">
        <v>16</v>
      </c>
      <c r="D496" s="42" t="s">
        <v>12</v>
      </c>
      <c r="E496" s="43">
        <v>0</v>
      </c>
      <c r="F496" s="43">
        <v>0</v>
      </c>
      <c r="G496" s="43">
        <v>5.609351613061901E-3</v>
      </c>
      <c r="H496" s="43">
        <v>2.1856327349618693E-2</v>
      </c>
      <c r="I496" s="43">
        <v>5.1118892621577039E-2</v>
      </c>
      <c r="J496" s="43">
        <v>8.7023861125500854E-2</v>
      </c>
      <c r="K496" s="43">
        <v>0.11436722357958962</v>
      </c>
      <c r="L496" s="43">
        <v>0.15808942812420226</v>
      </c>
      <c r="M496" s="43">
        <v>0.2078387921723997</v>
      </c>
      <c r="N496" s="43">
        <v>0.24583743766807892</v>
      </c>
      <c r="O496" s="43">
        <v>0.25019597058014648</v>
      </c>
    </row>
    <row r="497" spans="1:15" x14ac:dyDescent="0.25">
      <c r="A497" s="42" t="s">
        <v>86</v>
      </c>
      <c r="B497" s="42" t="s">
        <v>101</v>
      </c>
      <c r="C497" s="42" t="s">
        <v>4</v>
      </c>
      <c r="D497" s="42" t="s">
        <v>189</v>
      </c>
      <c r="E497" s="43">
        <v>0</v>
      </c>
      <c r="F497" s="43">
        <v>0</v>
      </c>
      <c r="G497" s="43">
        <v>0</v>
      </c>
      <c r="H497" s="43">
        <v>0</v>
      </c>
      <c r="I497" s="43">
        <v>0</v>
      </c>
      <c r="J497" s="43">
        <v>0</v>
      </c>
      <c r="K497" s="43">
        <v>0</v>
      </c>
      <c r="L497" s="43">
        <v>0</v>
      </c>
      <c r="M497" s="43">
        <v>0</v>
      </c>
      <c r="N497" s="43">
        <v>2.6744002657404099E-5</v>
      </c>
      <c r="O497" s="43">
        <v>1.1011573085216309E-4</v>
      </c>
    </row>
    <row r="498" spans="1:15" x14ac:dyDescent="0.25">
      <c r="A498" s="42" t="s">
        <v>86</v>
      </c>
      <c r="B498" s="42" t="s">
        <v>101</v>
      </c>
      <c r="C498" s="42" t="s">
        <v>4</v>
      </c>
      <c r="D498" s="42" t="s">
        <v>5</v>
      </c>
      <c r="E498" s="43">
        <v>1.0683063116506948E-3</v>
      </c>
      <c r="F498" s="43">
        <v>9.3039463802600374E-3</v>
      </c>
      <c r="G498" s="43">
        <v>3.0442035261298291E-2</v>
      </c>
      <c r="H498" s="43">
        <v>1.9582342858865311E-2</v>
      </c>
      <c r="I498" s="43">
        <v>1.203890428454912E-2</v>
      </c>
      <c r="J498" s="43">
        <v>1.8426987579360902E-2</v>
      </c>
      <c r="K498" s="43">
        <v>1.3913403666931976E-2</v>
      </c>
      <c r="L498" s="43">
        <v>9.804376476421928E-3</v>
      </c>
      <c r="M498" s="43">
        <v>8.7362432242210335E-3</v>
      </c>
      <c r="N498" s="43">
        <v>1.194198867570615E-2</v>
      </c>
      <c r="O498" s="43">
        <v>1.4984173792299877E-2</v>
      </c>
    </row>
    <row r="499" spans="1:15" x14ac:dyDescent="0.25">
      <c r="A499" s="42" t="s">
        <v>86</v>
      </c>
      <c r="B499" s="42" t="s">
        <v>101</v>
      </c>
      <c r="C499" s="42" t="s">
        <v>4</v>
      </c>
      <c r="D499" s="42" t="s">
        <v>190</v>
      </c>
      <c r="E499" s="43">
        <v>0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1.2664907409784499E-4</v>
      </c>
      <c r="L499" s="43">
        <v>7.2855859667979577E-4</v>
      </c>
      <c r="M499" s="43">
        <v>1.9619228801031484E-3</v>
      </c>
      <c r="N499" s="43">
        <v>4.233050738371923E-3</v>
      </c>
      <c r="O499" s="43">
        <v>7.8257922280161041E-3</v>
      </c>
    </row>
    <row r="500" spans="1:15" x14ac:dyDescent="0.25">
      <c r="A500" s="42" t="s">
        <v>86</v>
      </c>
      <c r="B500" s="42" t="s">
        <v>101</v>
      </c>
      <c r="C500" s="42" t="s">
        <v>4</v>
      </c>
      <c r="D500" s="42" t="s">
        <v>6</v>
      </c>
      <c r="E500" s="43">
        <v>0.64071764315957502</v>
      </c>
      <c r="F500" s="43">
        <v>0.65846981810439731</v>
      </c>
      <c r="G500" s="43">
        <v>0.53668840349006264</v>
      </c>
      <c r="H500" s="43">
        <v>0.47442055294720498</v>
      </c>
      <c r="I500" s="43">
        <v>0.36238516334141779</v>
      </c>
      <c r="J500" s="43">
        <v>0.31385243714571615</v>
      </c>
      <c r="K500" s="43">
        <v>0.29660857848620809</v>
      </c>
      <c r="L500" s="43">
        <v>0.28857034622066191</v>
      </c>
      <c r="M500" s="43">
        <v>0.19765432762559232</v>
      </c>
      <c r="N500" s="43">
        <v>0.12293434863898448</v>
      </c>
      <c r="O500" s="43">
        <v>2.4204296700198618E-2</v>
      </c>
    </row>
    <row r="501" spans="1:15" x14ac:dyDescent="0.25">
      <c r="A501" s="42" t="s">
        <v>86</v>
      </c>
      <c r="B501" s="42" t="s">
        <v>101</v>
      </c>
      <c r="C501" s="42" t="s">
        <v>4</v>
      </c>
      <c r="D501" s="42" t="s">
        <v>191</v>
      </c>
      <c r="E501" s="43">
        <v>0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</row>
    <row r="502" spans="1:15" x14ac:dyDescent="0.25">
      <c r="A502" s="42" t="s">
        <v>86</v>
      </c>
      <c r="B502" s="42" t="s">
        <v>101</v>
      </c>
      <c r="C502" s="42" t="s">
        <v>4</v>
      </c>
      <c r="D502" s="42" t="s">
        <v>7</v>
      </c>
      <c r="E502" s="43">
        <v>0.11009835506944923</v>
      </c>
      <c r="F502" s="43">
        <v>0.10906126366337762</v>
      </c>
      <c r="G502" s="43">
        <v>0.12173558033756245</v>
      </c>
      <c r="H502" s="43">
        <v>0.18044135576942061</v>
      </c>
      <c r="I502" s="43">
        <v>0.24631850033868963</v>
      </c>
      <c r="J502" s="43">
        <v>0.28247241598050143</v>
      </c>
      <c r="K502" s="43">
        <v>0.28877994648876076</v>
      </c>
      <c r="L502" s="43">
        <v>0.25991120172693344</v>
      </c>
      <c r="M502" s="43">
        <v>0.25584786673537646</v>
      </c>
      <c r="N502" s="43">
        <v>0.2705694081435574</v>
      </c>
      <c r="O502" s="43">
        <v>0.30488726413952394</v>
      </c>
    </row>
    <row r="503" spans="1:15" x14ac:dyDescent="0.25">
      <c r="A503" s="42" t="s">
        <v>86</v>
      </c>
      <c r="B503" s="42" t="s">
        <v>101</v>
      </c>
      <c r="C503" s="42" t="s">
        <v>4</v>
      </c>
      <c r="D503" s="42" t="s">
        <v>8</v>
      </c>
      <c r="E503" s="43">
        <v>0.13826856026758647</v>
      </c>
      <c r="F503" s="43">
        <v>0.15221562334444697</v>
      </c>
      <c r="G503" s="43">
        <v>0.15422949677287212</v>
      </c>
      <c r="H503" s="43">
        <v>0.13916853154775946</v>
      </c>
      <c r="I503" s="43">
        <v>0.16812606061750407</v>
      </c>
      <c r="J503" s="43">
        <v>0.14620360247565392</v>
      </c>
      <c r="K503" s="43">
        <v>0.1296055563298395</v>
      </c>
      <c r="L503" s="43">
        <v>0.12012658952955151</v>
      </c>
      <c r="M503" s="43">
        <v>0.10914967693394556</v>
      </c>
      <c r="N503" s="43">
        <v>0.10137576648436512</v>
      </c>
      <c r="O503" s="43">
        <v>9.5053226508057656E-2</v>
      </c>
    </row>
    <row r="504" spans="1:15" x14ac:dyDescent="0.25">
      <c r="A504" s="42" t="s">
        <v>86</v>
      </c>
      <c r="B504" s="42" t="s">
        <v>101</v>
      </c>
      <c r="C504" s="42" t="s">
        <v>4</v>
      </c>
      <c r="D504" s="42" t="s">
        <v>9</v>
      </c>
      <c r="E504" s="43">
        <v>5.7884417713986162E-2</v>
      </c>
      <c r="F504" s="43">
        <v>4.288905540867257E-2</v>
      </c>
      <c r="G504" s="43">
        <v>7.5325996691609484E-2</v>
      </c>
      <c r="H504" s="43">
        <v>5.0681387533897865E-2</v>
      </c>
      <c r="I504" s="43">
        <v>3.684331908330938E-2</v>
      </c>
      <c r="J504" s="43">
        <v>4.0701577279354646E-2</v>
      </c>
      <c r="K504" s="43">
        <v>5.4271592463680886E-2</v>
      </c>
      <c r="L504" s="43">
        <v>7.5748031511643402E-2</v>
      </c>
      <c r="M504" s="43">
        <v>0.12705194270937456</v>
      </c>
      <c r="N504" s="43">
        <v>0.16261236750991936</v>
      </c>
      <c r="O504" s="43">
        <v>0.21708316705337352</v>
      </c>
    </row>
    <row r="505" spans="1:15" x14ac:dyDescent="0.25">
      <c r="A505" s="42" t="s">
        <v>86</v>
      </c>
      <c r="B505" s="42" t="s">
        <v>101</v>
      </c>
      <c r="C505" s="42" t="s">
        <v>4</v>
      </c>
      <c r="D505" s="42" t="s">
        <v>10</v>
      </c>
      <c r="E505" s="43">
        <v>4.9563692011891904E-2</v>
      </c>
      <c r="F505" s="43">
        <v>2.0140253644191222E-2</v>
      </c>
      <c r="G505" s="43">
        <v>5.8628754500056786E-3</v>
      </c>
      <c r="H505" s="43">
        <v>1.9709359191169974E-3</v>
      </c>
      <c r="I505" s="43">
        <v>2.830561159171272E-4</v>
      </c>
      <c r="J505" s="43">
        <v>8.1671782496375934E-5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</row>
    <row r="506" spans="1:15" x14ac:dyDescent="0.25">
      <c r="A506" s="42" t="s">
        <v>86</v>
      </c>
      <c r="B506" s="42" t="s">
        <v>101</v>
      </c>
      <c r="C506" s="42" t="s">
        <v>4</v>
      </c>
      <c r="D506" s="42" t="s">
        <v>11</v>
      </c>
      <c r="E506" s="43">
        <v>0</v>
      </c>
      <c r="F506" s="43">
        <v>2.2413636805936179E-4</v>
      </c>
      <c r="G506" s="43">
        <v>1.8579640707897617E-2</v>
      </c>
      <c r="H506" s="43">
        <v>1.3926270241279059E-2</v>
      </c>
      <c r="I506" s="43">
        <v>1.1890548488237581E-2</v>
      </c>
      <c r="J506" s="43">
        <v>1.1241398593161894E-2</v>
      </c>
      <c r="K506" s="43">
        <v>1.9972272448863598E-2</v>
      </c>
      <c r="L506" s="43">
        <v>3.8880928455130317E-2</v>
      </c>
      <c r="M506" s="43">
        <v>6.3609045867453695E-2</v>
      </c>
      <c r="N506" s="43">
        <v>0.1009164528187888</v>
      </c>
      <c r="O506" s="43">
        <v>0.12484445176813855</v>
      </c>
    </row>
    <row r="507" spans="1:15" x14ac:dyDescent="0.25">
      <c r="A507" s="42" t="s">
        <v>86</v>
      </c>
      <c r="B507" s="42" t="s">
        <v>101</v>
      </c>
      <c r="C507" s="42" t="s">
        <v>4</v>
      </c>
      <c r="D507" s="42" t="s">
        <v>12</v>
      </c>
      <c r="E507" s="43">
        <v>2.3990254658605246E-3</v>
      </c>
      <c r="F507" s="43">
        <v>7.6959030865948221E-3</v>
      </c>
      <c r="G507" s="43">
        <v>5.7135971288691592E-2</v>
      </c>
      <c r="H507" s="43">
        <v>0.11980862318245551</v>
      </c>
      <c r="I507" s="43">
        <v>0.16211444773037537</v>
      </c>
      <c r="J507" s="43">
        <v>0.18701990916375483</v>
      </c>
      <c r="K507" s="43">
        <v>0.19672200104161722</v>
      </c>
      <c r="L507" s="43">
        <v>0.20622996748297767</v>
      </c>
      <c r="M507" s="43">
        <v>0.23598897402393298</v>
      </c>
      <c r="N507" s="43">
        <v>0.22538987298764937</v>
      </c>
      <c r="O507" s="43">
        <v>0.21100751207953966</v>
      </c>
    </row>
    <row r="508" spans="1:15" x14ac:dyDescent="0.25">
      <c r="A508" s="42" t="s">
        <v>86</v>
      </c>
      <c r="B508" s="42" t="s">
        <v>101</v>
      </c>
      <c r="C508" s="42" t="s">
        <v>13</v>
      </c>
      <c r="D508" s="42" t="s">
        <v>189</v>
      </c>
      <c r="E508" s="43">
        <v>0</v>
      </c>
      <c r="F508" s="43">
        <v>0</v>
      </c>
      <c r="G508" s="43">
        <v>0</v>
      </c>
      <c r="H508" s="43">
        <v>0</v>
      </c>
      <c r="I508" s="43">
        <v>0</v>
      </c>
      <c r="J508" s="43">
        <v>0</v>
      </c>
      <c r="K508" s="43">
        <v>0</v>
      </c>
      <c r="L508" s="43">
        <v>0</v>
      </c>
      <c r="M508" s="43">
        <v>4.709554752466191E-5</v>
      </c>
      <c r="N508" s="43">
        <v>2.5048467068128404E-4</v>
      </c>
      <c r="O508" s="43">
        <v>8.5901899355751124E-4</v>
      </c>
    </row>
    <row r="509" spans="1:15" x14ac:dyDescent="0.25">
      <c r="A509" s="42" t="s">
        <v>86</v>
      </c>
      <c r="B509" s="42" t="s">
        <v>101</v>
      </c>
      <c r="C509" s="42" t="s">
        <v>13</v>
      </c>
      <c r="D509" s="42" t="s">
        <v>5</v>
      </c>
      <c r="E509" s="43">
        <v>1.9843955607106285E-2</v>
      </c>
      <c r="F509" s="43">
        <v>2.9794631908033862E-2</v>
      </c>
      <c r="G509" s="43">
        <v>2.3228633325019923E-2</v>
      </c>
      <c r="H509" s="43">
        <v>8.8487930098237648E-4</v>
      </c>
      <c r="I509" s="43">
        <v>3.8676674661141796E-4</v>
      </c>
      <c r="J509" s="43">
        <v>8.1770162942007617E-4</v>
      </c>
      <c r="K509" s="43">
        <v>2.1052992802175646E-3</v>
      </c>
      <c r="L509" s="43">
        <v>8.0408675389854814E-3</v>
      </c>
      <c r="M509" s="43">
        <v>4.7145756827394816E-2</v>
      </c>
      <c r="N509" s="43">
        <v>5.9131881894762137E-2</v>
      </c>
      <c r="O509" s="43">
        <v>0.10060435162633566</v>
      </c>
    </row>
    <row r="510" spans="1:15" x14ac:dyDescent="0.25">
      <c r="A510" s="42" t="s">
        <v>86</v>
      </c>
      <c r="B510" s="42" t="s">
        <v>101</v>
      </c>
      <c r="C510" s="42" t="s">
        <v>13</v>
      </c>
      <c r="D510" s="42" t="s">
        <v>190</v>
      </c>
      <c r="E510" s="43">
        <v>0</v>
      </c>
      <c r="F510" s="43">
        <v>0</v>
      </c>
      <c r="G510" s="43">
        <v>0</v>
      </c>
      <c r="H510" s="43">
        <v>0</v>
      </c>
      <c r="I510" s="43">
        <v>0</v>
      </c>
      <c r="J510" s="43">
        <v>0</v>
      </c>
      <c r="K510" s="43">
        <v>0</v>
      </c>
      <c r="L510" s="43">
        <v>0</v>
      </c>
      <c r="M510" s="43">
        <v>0</v>
      </c>
      <c r="N510" s="43">
        <v>0</v>
      </c>
      <c r="O510" s="43">
        <v>0</v>
      </c>
    </row>
    <row r="511" spans="1:15" x14ac:dyDescent="0.25">
      <c r="A511" s="42" t="s">
        <v>86</v>
      </c>
      <c r="B511" s="42" t="s">
        <v>101</v>
      </c>
      <c r="C511" s="42" t="s">
        <v>13</v>
      </c>
      <c r="D511" s="42" t="s">
        <v>6</v>
      </c>
      <c r="E511" s="43">
        <v>5.3961368822823444E-2</v>
      </c>
      <c r="F511" s="43">
        <v>5.3625661766424873E-2</v>
      </c>
      <c r="G511" s="43">
        <v>2.9455537135656844E-2</v>
      </c>
      <c r="H511" s="43">
        <v>1.2872093597275017E-2</v>
      </c>
      <c r="I511" s="43">
        <v>2.7433229288543544E-3</v>
      </c>
      <c r="J511" s="43">
        <v>1.4643456009033073E-3</v>
      </c>
      <c r="K511" s="43">
        <v>2.8482451549805682E-4</v>
      </c>
      <c r="L511" s="43">
        <v>0</v>
      </c>
      <c r="M511" s="43">
        <v>0</v>
      </c>
      <c r="N511" s="43">
        <v>0</v>
      </c>
      <c r="O511" s="43">
        <v>0</v>
      </c>
    </row>
    <row r="512" spans="1:15" x14ac:dyDescent="0.25">
      <c r="A512" s="42" t="s">
        <v>86</v>
      </c>
      <c r="B512" s="42" t="s">
        <v>101</v>
      </c>
      <c r="C512" s="42" t="s">
        <v>13</v>
      </c>
      <c r="D512" s="42" t="s">
        <v>191</v>
      </c>
      <c r="E512" s="43">
        <v>0</v>
      </c>
      <c r="F512" s="43">
        <v>0</v>
      </c>
      <c r="G512" s="43">
        <v>0</v>
      </c>
      <c r="H512" s="43">
        <v>0</v>
      </c>
      <c r="I512" s="43">
        <v>0</v>
      </c>
      <c r="J512" s="43">
        <v>0</v>
      </c>
      <c r="K512" s="43">
        <v>0</v>
      </c>
      <c r="L512" s="43">
        <v>0</v>
      </c>
      <c r="M512" s="43">
        <v>0</v>
      </c>
      <c r="N512" s="43">
        <v>0</v>
      </c>
      <c r="O512" s="43">
        <v>0</v>
      </c>
    </row>
    <row r="513" spans="1:15" x14ac:dyDescent="0.25">
      <c r="A513" s="42" t="s">
        <v>86</v>
      </c>
      <c r="B513" s="42" t="s">
        <v>101</v>
      </c>
      <c r="C513" s="42" t="s">
        <v>13</v>
      </c>
      <c r="D513" s="42" t="s">
        <v>7</v>
      </c>
      <c r="E513" s="43">
        <v>0.18648588127844692</v>
      </c>
      <c r="F513" s="43">
        <v>0.27073393111040739</v>
      </c>
      <c r="G513" s="43">
        <v>0.44025514004828292</v>
      </c>
      <c r="H513" s="43">
        <v>0.52428913462013138</v>
      </c>
      <c r="I513" s="43">
        <v>0.54177275218552357</v>
      </c>
      <c r="J513" s="43">
        <v>0.54175494417997416</v>
      </c>
      <c r="K513" s="43">
        <v>0.55743074560538075</v>
      </c>
      <c r="L513" s="43">
        <v>0.53746101451873096</v>
      </c>
      <c r="M513" s="43">
        <v>0.43062495013126423</v>
      </c>
      <c r="N513" s="43">
        <v>0.43513304853569418</v>
      </c>
      <c r="O513" s="43">
        <v>0.2723421663851352</v>
      </c>
    </row>
    <row r="514" spans="1:15" x14ac:dyDescent="0.25">
      <c r="A514" s="42" t="s">
        <v>86</v>
      </c>
      <c r="B514" s="42" t="s">
        <v>101</v>
      </c>
      <c r="C514" s="42" t="s">
        <v>13</v>
      </c>
      <c r="D514" s="42" t="s">
        <v>8</v>
      </c>
      <c r="E514" s="43">
        <v>0.58485196917355853</v>
      </c>
      <c r="F514" s="43">
        <v>0.58199952818258915</v>
      </c>
      <c r="G514" s="43">
        <v>0.4607599104760321</v>
      </c>
      <c r="H514" s="43">
        <v>0.38158044132892333</v>
      </c>
      <c r="I514" s="43">
        <v>0.31639754957028077</v>
      </c>
      <c r="J514" s="43">
        <v>0.25705593662122006</v>
      </c>
      <c r="K514" s="43">
        <v>0.19472960258972968</v>
      </c>
      <c r="L514" s="43">
        <v>0.15389810001792437</v>
      </c>
      <c r="M514" s="43">
        <v>0.13429937588669044</v>
      </c>
      <c r="N514" s="43">
        <v>0.11869919536088668</v>
      </c>
      <c r="O514" s="43">
        <v>0.23505478816389067</v>
      </c>
    </row>
    <row r="515" spans="1:15" x14ac:dyDescent="0.25">
      <c r="A515" s="42" t="s">
        <v>86</v>
      </c>
      <c r="B515" s="42" t="s">
        <v>101</v>
      </c>
      <c r="C515" s="42" t="s">
        <v>13</v>
      </c>
      <c r="D515" s="42" t="s">
        <v>9</v>
      </c>
      <c r="E515" s="43">
        <v>2.4918795021273067E-2</v>
      </c>
      <c r="F515" s="43">
        <v>2.1295542600649066E-2</v>
      </c>
      <c r="G515" s="43">
        <v>1.2580953824737107E-2</v>
      </c>
      <c r="H515" s="43">
        <v>4.7255269783284789E-3</v>
      </c>
      <c r="I515" s="43">
        <v>1.4790426842778346E-3</v>
      </c>
      <c r="J515" s="43">
        <v>0</v>
      </c>
      <c r="K515" s="43">
        <v>0</v>
      </c>
      <c r="L515" s="43">
        <v>0</v>
      </c>
      <c r="M515" s="43">
        <v>0</v>
      </c>
      <c r="N515" s="43">
        <v>0</v>
      </c>
      <c r="O515" s="43">
        <v>0</v>
      </c>
    </row>
    <row r="516" spans="1:15" x14ac:dyDescent="0.25">
      <c r="A516" s="42" t="s">
        <v>86</v>
      </c>
      <c r="B516" s="42" t="s">
        <v>101</v>
      </c>
      <c r="C516" s="42" t="s">
        <v>13</v>
      </c>
      <c r="D516" s="42" t="s">
        <v>10</v>
      </c>
      <c r="E516" s="43">
        <v>0.12993803009679183</v>
      </c>
      <c r="F516" s="43">
        <v>4.2410434390813587E-2</v>
      </c>
      <c r="G516" s="43">
        <v>1.4212663435849034E-2</v>
      </c>
      <c r="H516" s="43">
        <v>6.4434516463444729E-3</v>
      </c>
      <c r="I516" s="43">
        <v>1.7686318563637706E-3</v>
      </c>
      <c r="J516" s="43">
        <v>4.8709243403541124E-4</v>
      </c>
      <c r="K516" s="43">
        <v>5.7193677810854789E-7</v>
      </c>
      <c r="L516" s="43">
        <v>0</v>
      </c>
      <c r="M516" s="43">
        <v>0</v>
      </c>
      <c r="N516" s="43">
        <v>0</v>
      </c>
      <c r="O516" s="43">
        <v>0</v>
      </c>
    </row>
    <row r="517" spans="1:15" x14ac:dyDescent="0.25">
      <c r="A517" s="42" t="s">
        <v>86</v>
      </c>
      <c r="B517" s="42" t="s">
        <v>101</v>
      </c>
      <c r="C517" s="42" t="s">
        <v>13</v>
      </c>
      <c r="D517" s="42" t="s">
        <v>11</v>
      </c>
      <c r="E517" s="43">
        <v>0</v>
      </c>
      <c r="F517" s="43">
        <v>1.402700410821196E-4</v>
      </c>
      <c r="G517" s="43">
        <v>1.0758524908430281E-4</v>
      </c>
      <c r="H517" s="43">
        <v>9.5028878906057158E-5</v>
      </c>
      <c r="I517" s="43">
        <v>4.275813279121204E-5</v>
      </c>
      <c r="J517" s="43">
        <v>3.3751286767808029E-5</v>
      </c>
      <c r="K517" s="43">
        <v>1.4367623802864828E-2</v>
      </c>
      <c r="L517" s="43">
        <v>5.040016131923284E-2</v>
      </c>
      <c r="M517" s="43">
        <v>0.12269596710317622</v>
      </c>
      <c r="N517" s="43">
        <v>0.13456551203527375</v>
      </c>
      <c r="O517" s="43">
        <v>0.14093957465823384</v>
      </c>
    </row>
    <row r="518" spans="1:15" x14ac:dyDescent="0.25">
      <c r="A518" s="42" t="s">
        <v>86</v>
      </c>
      <c r="B518" s="42" t="s">
        <v>101</v>
      </c>
      <c r="C518" s="42" t="s">
        <v>13</v>
      </c>
      <c r="D518" s="42" t="s">
        <v>12</v>
      </c>
      <c r="E518" s="43">
        <v>0</v>
      </c>
      <c r="F518" s="43">
        <v>0</v>
      </c>
      <c r="G518" s="43">
        <v>1.9399576505337694E-2</v>
      </c>
      <c r="H518" s="43">
        <v>6.9109443649108954E-2</v>
      </c>
      <c r="I518" s="43">
        <v>0.135409175895297</v>
      </c>
      <c r="J518" s="43">
        <v>0.19838622824767924</v>
      </c>
      <c r="K518" s="43">
        <v>0.2310813322695309</v>
      </c>
      <c r="L518" s="43">
        <v>0.25019985660512634</v>
      </c>
      <c r="M518" s="43">
        <v>0.26518685450394958</v>
      </c>
      <c r="N518" s="43">
        <v>0.25221987750270186</v>
      </c>
      <c r="O518" s="43">
        <v>0.250200100172847</v>
      </c>
    </row>
    <row r="519" spans="1:15" x14ac:dyDescent="0.25">
      <c r="A519" s="42" t="s">
        <v>86</v>
      </c>
      <c r="B519" s="42" t="s">
        <v>101</v>
      </c>
      <c r="C519" s="42" t="s">
        <v>14</v>
      </c>
      <c r="D519" s="42" t="s">
        <v>189</v>
      </c>
      <c r="E519" s="43">
        <v>0</v>
      </c>
      <c r="F519" s="43">
        <v>0</v>
      </c>
      <c r="G519" s="43">
        <v>0</v>
      </c>
      <c r="H519" s="43">
        <v>0</v>
      </c>
      <c r="I519" s="43">
        <v>0</v>
      </c>
      <c r="J519" s="43">
        <v>0</v>
      </c>
      <c r="K519" s="43">
        <v>0</v>
      </c>
      <c r="L519" s="43">
        <v>0</v>
      </c>
      <c r="M519" s="43">
        <v>0</v>
      </c>
      <c r="N519" s="43">
        <v>0</v>
      </c>
      <c r="O519" s="43">
        <v>0</v>
      </c>
    </row>
    <row r="520" spans="1:15" x14ac:dyDescent="0.25">
      <c r="A520" s="42" t="s">
        <v>86</v>
      </c>
      <c r="B520" s="42" t="s">
        <v>101</v>
      </c>
      <c r="C520" s="42" t="s">
        <v>14</v>
      </c>
      <c r="D520" s="42" t="s">
        <v>5</v>
      </c>
      <c r="E520" s="43">
        <v>5.5487737210076594E-5</v>
      </c>
      <c r="F520" s="43">
        <v>1.074846305788488E-4</v>
      </c>
      <c r="G520" s="43">
        <v>0</v>
      </c>
      <c r="H520" s="43">
        <v>1.5033160646860198E-5</v>
      </c>
      <c r="I520" s="43">
        <v>5.8434538708012352E-5</v>
      </c>
      <c r="J520" s="43">
        <v>3.9604283319724217E-5</v>
      </c>
      <c r="K520" s="43">
        <v>5.387169206691857E-3</v>
      </c>
      <c r="L520" s="43">
        <v>9.8103700845950364E-3</v>
      </c>
      <c r="M520" s="43">
        <v>1.4683225316726934E-2</v>
      </c>
      <c r="N520" s="43">
        <v>1.105619739112111E-2</v>
      </c>
      <c r="O520" s="43">
        <v>4.9221707181533519E-3</v>
      </c>
    </row>
    <row r="521" spans="1:15" x14ac:dyDescent="0.25">
      <c r="A521" s="42" t="s">
        <v>86</v>
      </c>
      <c r="B521" s="42" t="s">
        <v>101</v>
      </c>
      <c r="C521" s="42" t="s">
        <v>14</v>
      </c>
      <c r="D521" s="42" t="s">
        <v>190</v>
      </c>
      <c r="E521" s="43">
        <v>0</v>
      </c>
      <c r="F521" s="43">
        <v>0</v>
      </c>
      <c r="G521" s="43">
        <v>0</v>
      </c>
      <c r="H521" s="43">
        <v>0</v>
      </c>
      <c r="I521" s="43">
        <v>0</v>
      </c>
      <c r="J521" s="43">
        <v>0</v>
      </c>
      <c r="K521" s="43">
        <v>1.2368093616627399E-4</v>
      </c>
      <c r="L521" s="43">
        <v>4.4455534704406538E-4</v>
      </c>
      <c r="M521" s="43">
        <v>1.4147382570084458E-3</v>
      </c>
      <c r="N521" s="43">
        <v>3.5994260173832448E-3</v>
      </c>
      <c r="O521" s="43">
        <v>3.0155525724031508E-3</v>
      </c>
    </row>
    <row r="522" spans="1:15" x14ac:dyDescent="0.25">
      <c r="A522" s="42" t="s">
        <v>86</v>
      </c>
      <c r="B522" s="42" t="s">
        <v>101</v>
      </c>
      <c r="C522" s="42" t="s">
        <v>14</v>
      </c>
      <c r="D522" s="42" t="s">
        <v>6</v>
      </c>
      <c r="E522" s="43">
        <v>0.24029426996633751</v>
      </c>
      <c r="F522" s="43">
        <v>0.19071297550936267</v>
      </c>
      <c r="G522" s="43">
        <v>0.14256814829549505</v>
      </c>
      <c r="H522" s="43">
        <v>7.5199210257960586E-2</v>
      </c>
      <c r="I522" s="43">
        <v>6.5141907131477148E-2</v>
      </c>
      <c r="J522" s="43">
        <v>5.6379415246639558E-2</v>
      </c>
      <c r="K522" s="43">
        <v>7.3703464715291808E-2</v>
      </c>
      <c r="L522" s="43">
        <v>4.252461821876731E-2</v>
      </c>
      <c r="M522" s="43">
        <v>2.4260500451161387E-2</v>
      </c>
      <c r="N522" s="43">
        <v>1.7307496721734293E-3</v>
      </c>
      <c r="O522" s="43">
        <v>1.2573642987504953E-4</v>
      </c>
    </row>
    <row r="523" spans="1:15" x14ac:dyDescent="0.25">
      <c r="A523" s="42" t="s">
        <v>86</v>
      </c>
      <c r="B523" s="42" t="s">
        <v>101</v>
      </c>
      <c r="C523" s="42" t="s">
        <v>14</v>
      </c>
      <c r="D523" s="42" t="s">
        <v>191</v>
      </c>
      <c r="E523" s="43">
        <v>0</v>
      </c>
      <c r="F523" s="43">
        <v>0</v>
      </c>
      <c r="G523" s="43">
        <v>0</v>
      </c>
      <c r="H523" s="43">
        <v>0</v>
      </c>
      <c r="I523" s="43">
        <v>0</v>
      </c>
      <c r="J523" s="43">
        <v>0</v>
      </c>
      <c r="K523" s="43">
        <v>0</v>
      </c>
      <c r="L523" s="43">
        <v>0</v>
      </c>
      <c r="M523" s="43">
        <v>0</v>
      </c>
      <c r="N523" s="43">
        <v>0</v>
      </c>
      <c r="O523" s="43">
        <v>0</v>
      </c>
    </row>
    <row r="524" spans="1:15" x14ac:dyDescent="0.25">
      <c r="A524" s="42" t="s">
        <v>86</v>
      </c>
      <c r="B524" s="42" t="s">
        <v>101</v>
      </c>
      <c r="C524" s="42" t="s">
        <v>14</v>
      </c>
      <c r="D524" s="42" t="s">
        <v>7</v>
      </c>
      <c r="E524" s="43">
        <v>0.41345762586468404</v>
      </c>
      <c r="F524" s="43">
        <v>0.49986696574411971</v>
      </c>
      <c r="G524" s="43">
        <v>0.67603084109928024</v>
      </c>
      <c r="H524" s="43">
        <v>0.77779568765435081</v>
      </c>
      <c r="I524" s="43">
        <v>0.76295341907933512</v>
      </c>
      <c r="J524" s="43">
        <v>0.70042504714656961</v>
      </c>
      <c r="K524" s="43">
        <v>0.62175098160106446</v>
      </c>
      <c r="L524" s="43">
        <v>0.55585383716014869</v>
      </c>
      <c r="M524" s="43">
        <v>0.48070182716258658</v>
      </c>
      <c r="N524" s="43">
        <v>0.36111928498057583</v>
      </c>
      <c r="O524" s="43">
        <v>0.23251580976474837</v>
      </c>
    </row>
    <row r="525" spans="1:15" x14ac:dyDescent="0.25">
      <c r="A525" s="42" t="s">
        <v>86</v>
      </c>
      <c r="B525" s="42" t="s">
        <v>101</v>
      </c>
      <c r="C525" s="42" t="s">
        <v>14</v>
      </c>
      <c r="D525" s="42" t="s">
        <v>8</v>
      </c>
      <c r="E525" s="43">
        <v>9.1705045684903438E-2</v>
      </c>
      <c r="F525" s="43">
        <v>8.7307474763137369E-2</v>
      </c>
      <c r="G525" s="43">
        <v>8.6097860314290967E-2</v>
      </c>
      <c r="H525" s="43">
        <v>7.2465680547006597E-2</v>
      </c>
      <c r="I525" s="43">
        <v>5.7947011331144521E-2</v>
      </c>
      <c r="J525" s="43">
        <v>4.3192742010321188E-2</v>
      </c>
      <c r="K525" s="43">
        <v>3.2487125213515586E-2</v>
      </c>
      <c r="L525" s="43">
        <v>2.9471893374753064E-2</v>
      </c>
      <c r="M525" s="43">
        <v>3.0094934144762303E-2</v>
      </c>
      <c r="N525" s="43">
        <v>3.3238086450881235E-2</v>
      </c>
      <c r="O525" s="43">
        <v>3.0710408061301077E-2</v>
      </c>
    </row>
    <row r="526" spans="1:15" x14ac:dyDescent="0.25">
      <c r="A526" s="42" t="s">
        <v>86</v>
      </c>
      <c r="B526" s="42" t="s">
        <v>101</v>
      </c>
      <c r="C526" s="42" t="s">
        <v>14</v>
      </c>
      <c r="D526" s="42" t="s">
        <v>9</v>
      </c>
      <c r="E526" s="43">
        <v>9.4074834461584014E-3</v>
      </c>
      <c r="F526" s="43">
        <v>7.3019067068647442E-3</v>
      </c>
      <c r="G526" s="43">
        <v>2.0329704012020172E-3</v>
      </c>
      <c r="H526" s="43">
        <v>0</v>
      </c>
      <c r="I526" s="43">
        <v>1.2589778653404701E-2</v>
      </c>
      <c r="J526" s="43">
        <v>3.124894437112475E-2</v>
      </c>
      <c r="K526" s="43">
        <v>5.3390267347647694E-2</v>
      </c>
      <c r="L526" s="43">
        <v>8.4238792711379948E-2</v>
      </c>
      <c r="M526" s="43">
        <v>0.13596901512819415</v>
      </c>
      <c r="N526" s="43">
        <v>0.2185281182813841</v>
      </c>
      <c r="O526" s="43">
        <v>0.36401775771078887</v>
      </c>
    </row>
    <row r="527" spans="1:15" x14ac:dyDescent="0.25">
      <c r="A527" s="42" t="s">
        <v>86</v>
      </c>
      <c r="B527" s="42" t="s">
        <v>101</v>
      </c>
      <c r="C527" s="42" t="s">
        <v>14</v>
      </c>
      <c r="D527" s="42" t="s">
        <v>10</v>
      </c>
      <c r="E527" s="43">
        <v>0.24271492250212709</v>
      </c>
      <c r="F527" s="43">
        <v>0.20525159332749512</v>
      </c>
      <c r="G527" s="43">
        <v>8.6559500977702375E-2</v>
      </c>
      <c r="H527" s="43">
        <v>3.4417586125394931E-2</v>
      </c>
      <c r="I527" s="43">
        <v>1.3298440657147949E-2</v>
      </c>
      <c r="J527" s="43">
        <v>3.1267969958209676E-3</v>
      </c>
      <c r="K527" s="43">
        <v>6.6947293834518644E-4</v>
      </c>
      <c r="L527" s="43">
        <v>3.865698669948395E-7</v>
      </c>
      <c r="M527" s="43">
        <v>0</v>
      </c>
      <c r="N527" s="43">
        <v>0</v>
      </c>
      <c r="O527" s="43">
        <v>0</v>
      </c>
    </row>
    <row r="528" spans="1:15" x14ac:dyDescent="0.25">
      <c r="A528" s="42" t="s">
        <v>86</v>
      </c>
      <c r="B528" s="42" t="s">
        <v>101</v>
      </c>
      <c r="C528" s="42" t="s">
        <v>14</v>
      </c>
      <c r="D528" s="42" t="s">
        <v>11</v>
      </c>
      <c r="E528" s="43">
        <v>0</v>
      </c>
      <c r="F528" s="43">
        <v>1.8378109785858725E-3</v>
      </c>
      <c r="G528" s="43">
        <v>1.3048542328945743E-3</v>
      </c>
      <c r="H528" s="43">
        <v>1.2101694320722457E-3</v>
      </c>
      <c r="I528" s="43">
        <v>6.1425012159540037E-3</v>
      </c>
      <c r="J528" s="43">
        <v>1.7795524638329376E-2</v>
      </c>
      <c r="K528" s="43">
        <v>3.0739367296207066E-2</v>
      </c>
      <c r="L528" s="43">
        <v>4.5890675335624874E-2</v>
      </c>
      <c r="M528" s="43">
        <v>6.4404836282955416E-2</v>
      </c>
      <c r="N528" s="43">
        <v>8.7967248727452416E-2</v>
      </c>
      <c r="O528" s="43">
        <v>0.11594190331191417</v>
      </c>
    </row>
    <row r="529" spans="1:15" x14ac:dyDescent="0.25">
      <c r="A529" s="42" t="s">
        <v>86</v>
      </c>
      <c r="B529" s="42" t="s">
        <v>101</v>
      </c>
      <c r="C529" s="42" t="s">
        <v>14</v>
      </c>
      <c r="D529" s="42" t="s">
        <v>12</v>
      </c>
      <c r="E529" s="43">
        <v>2.3651647985795145E-3</v>
      </c>
      <c r="F529" s="43">
        <v>7.6137883398558308E-3</v>
      </c>
      <c r="G529" s="43">
        <v>5.4058246791347173E-3</v>
      </c>
      <c r="H529" s="43">
        <v>3.8896632822567771E-2</v>
      </c>
      <c r="I529" s="43">
        <v>8.1868507392828471E-2</v>
      </c>
      <c r="J529" s="43">
        <v>0.14779192530787477</v>
      </c>
      <c r="K529" s="43">
        <v>0.18174847074506992</v>
      </c>
      <c r="L529" s="43">
        <v>0.23176487119782002</v>
      </c>
      <c r="M529" s="43">
        <v>0.2484709232566048</v>
      </c>
      <c r="N529" s="43">
        <v>0.28276088847902869</v>
      </c>
      <c r="O529" s="43">
        <v>0.24875066143081601</v>
      </c>
    </row>
    <row r="530" spans="1:15" x14ac:dyDescent="0.25">
      <c r="A530" s="42" t="s">
        <v>86</v>
      </c>
      <c r="B530" s="42" t="s">
        <v>101</v>
      </c>
      <c r="C530" s="42" t="s">
        <v>15</v>
      </c>
      <c r="D530" s="42" t="s">
        <v>189</v>
      </c>
      <c r="E530" s="43">
        <v>0</v>
      </c>
      <c r="F530" s="43">
        <v>0</v>
      </c>
      <c r="G530" s="43">
        <v>0</v>
      </c>
      <c r="H530" s="43">
        <v>0</v>
      </c>
      <c r="I530" s="43">
        <v>0</v>
      </c>
      <c r="J530" s="43">
        <v>0</v>
      </c>
      <c r="K530" s="43">
        <v>0</v>
      </c>
      <c r="L530" s="43">
        <v>0</v>
      </c>
      <c r="M530" s="43">
        <v>0</v>
      </c>
      <c r="N530" s="43">
        <v>0</v>
      </c>
      <c r="O530" s="43">
        <v>0</v>
      </c>
    </row>
    <row r="531" spans="1:15" x14ac:dyDescent="0.25">
      <c r="A531" s="42" t="s">
        <v>86</v>
      </c>
      <c r="B531" s="42" t="s">
        <v>101</v>
      </c>
      <c r="C531" s="42" t="s">
        <v>15</v>
      </c>
      <c r="D531" s="42" t="s">
        <v>5</v>
      </c>
      <c r="E531" s="43">
        <v>1.0722535208891213E-2</v>
      </c>
      <c r="F531" s="43">
        <v>1.1920034435093508E-2</v>
      </c>
      <c r="G531" s="43">
        <v>1.2629486183613719E-2</v>
      </c>
      <c r="H531" s="43">
        <v>6.3605491741778918E-3</v>
      </c>
      <c r="I531" s="43">
        <v>2.639308358544745E-4</v>
      </c>
      <c r="J531" s="43">
        <v>2.2935365823989614E-4</v>
      </c>
      <c r="K531" s="43">
        <v>1.7688722867483241E-4</v>
      </c>
      <c r="L531" s="43">
        <v>1.4022085225175735E-4</v>
      </c>
      <c r="M531" s="43">
        <v>1.020586493414294E-4</v>
      </c>
      <c r="N531" s="43">
        <v>4.1383903854617013E-5</v>
      </c>
      <c r="O531" s="43">
        <v>8.1908565342495002E-6</v>
      </c>
    </row>
    <row r="532" spans="1:15" x14ac:dyDescent="0.25">
      <c r="A532" s="42" t="s">
        <v>86</v>
      </c>
      <c r="B532" s="42" t="s">
        <v>101</v>
      </c>
      <c r="C532" s="42" t="s">
        <v>15</v>
      </c>
      <c r="D532" s="42" t="s">
        <v>190</v>
      </c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0</v>
      </c>
      <c r="L532" s="43">
        <v>1.5756473125145079E-4</v>
      </c>
      <c r="M532" s="43">
        <v>8.1361535766596353E-4</v>
      </c>
      <c r="N532" s="43">
        <v>2.328725794822266E-3</v>
      </c>
      <c r="O532" s="43">
        <v>3.9235462930829485E-3</v>
      </c>
    </row>
    <row r="533" spans="1:15" x14ac:dyDescent="0.25">
      <c r="A533" s="42" t="s">
        <v>86</v>
      </c>
      <c r="B533" s="42" t="s">
        <v>101</v>
      </c>
      <c r="C533" s="42" t="s">
        <v>15</v>
      </c>
      <c r="D533" s="42" t="s">
        <v>6</v>
      </c>
      <c r="E533" s="43">
        <v>0.39525351357765809</v>
      </c>
      <c r="F533" s="43">
        <v>0.35943004641605586</v>
      </c>
      <c r="G533" s="43">
        <v>0.24409712171875866</v>
      </c>
      <c r="H533" s="43">
        <v>0.10829203397511807</v>
      </c>
      <c r="I533" s="43">
        <v>5.7416089016240505E-2</v>
      </c>
      <c r="J533" s="43">
        <v>4.1364883816381898E-2</v>
      </c>
      <c r="K533" s="43">
        <v>3.4476195216242997E-2</v>
      </c>
      <c r="L533" s="43">
        <v>5.696435377221293E-3</v>
      </c>
      <c r="M533" s="43">
        <v>2.6527095008584481E-3</v>
      </c>
      <c r="N533" s="43">
        <v>1.1562688846698513E-3</v>
      </c>
      <c r="O533" s="43">
        <v>2.1472645437478692E-4</v>
      </c>
    </row>
    <row r="534" spans="1:15" x14ac:dyDescent="0.25">
      <c r="A534" s="42" t="s">
        <v>86</v>
      </c>
      <c r="B534" s="42" t="s">
        <v>101</v>
      </c>
      <c r="C534" s="42" t="s">
        <v>15</v>
      </c>
      <c r="D534" s="42" t="s">
        <v>191</v>
      </c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0</v>
      </c>
      <c r="L534" s="43">
        <v>0</v>
      </c>
      <c r="M534" s="43">
        <v>0</v>
      </c>
      <c r="N534" s="43">
        <v>0</v>
      </c>
      <c r="O534" s="43">
        <v>0</v>
      </c>
    </row>
    <row r="535" spans="1:15" x14ac:dyDescent="0.25">
      <c r="A535" s="42" t="s">
        <v>86</v>
      </c>
      <c r="B535" s="42" t="s">
        <v>101</v>
      </c>
      <c r="C535" s="42" t="s">
        <v>15</v>
      </c>
      <c r="D535" s="42" t="s">
        <v>7</v>
      </c>
      <c r="E535" s="43">
        <v>0.18688622414344908</v>
      </c>
      <c r="F535" s="43">
        <v>0.21007175943279843</v>
      </c>
      <c r="G535" s="43">
        <v>0.27448548908897757</v>
      </c>
      <c r="H535" s="43">
        <v>0.45357942704833265</v>
      </c>
      <c r="I535" s="43">
        <v>0.59421531049593068</v>
      </c>
      <c r="J535" s="43">
        <v>0.65401186439214809</v>
      </c>
      <c r="K535" s="43">
        <v>0.59128894293402867</v>
      </c>
      <c r="L535" s="43">
        <v>0.55436916564036554</v>
      </c>
      <c r="M535" s="43">
        <v>0.48078443555315659</v>
      </c>
      <c r="N535" s="43">
        <v>0.44727279420855226</v>
      </c>
      <c r="O535" s="43">
        <v>0.42382642037643165</v>
      </c>
    </row>
    <row r="536" spans="1:15" x14ac:dyDescent="0.25">
      <c r="A536" s="42" t="s">
        <v>86</v>
      </c>
      <c r="B536" s="42" t="s">
        <v>101</v>
      </c>
      <c r="C536" s="42" t="s">
        <v>15</v>
      </c>
      <c r="D536" s="42" t="s">
        <v>8</v>
      </c>
      <c r="E536" s="43">
        <v>0.13216529970512364</v>
      </c>
      <c r="F536" s="43">
        <v>0.14089973193751074</v>
      </c>
      <c r="G536" s="43">
        <v>0.13025041949552932</v>
      </c>
      <c r="H536" s="43">
        <v>0.11999756660361531</v>
      </c>
      <c r="I536" s="43">
        <v>0.11119572557418467</v>
      </c>
      <c r="J536" s="43">
        <v>0.10121088529334904</v>
      </c>
      <c r="K536" s="43">
        <v>8.6866762217157112E-2</v>
      </c>
      <c r="L536" s="43">
        <v>7.5999113992350875E-2</v>
      </c>
      <c r="M536" s="43">
        <v>7.4367188810132046E-2</v>
      </c>
      <c r="N536" s="43">
        <v>7.2935409908873344E-2</v>
      </c>
      <c r="O536" s="43">
        <v>7.8313157363491703E-2</v>
      </c>
    </row>
    <row r="537" spans="1:15" x14ac:dyDescent="0.25">
      <c r="A537" s="42" t="s">
        <v>86</v>
      </c>
      <c r="B537" s="42" t="s">
        <v>101</v>
      </c>
      <c r="C537" s="42" t="s">
        <v>15</v>
      </c>
      <c r="D537" s="42" t="s">
        <v>9</v>
      </c>
      <c r="E537" s="43">
        <v>0.22327760314640246</v>
      </c>
      <c r="F537" s="43">
        <v>0.21634639278076082</v>
      </c>
      <c r="G537" s="43">
        <v>0.21754946322420346</v>
      </c>
      <c r="H537" s="43">
        <v>0.17555752365133959</v>
      </c>
      <c r="I537" s="43">
        <v>8.9193275189290946E-2</v>
      </c>
      <c r="J537" s="43">
        <v>2.844181558631742E-2</v>
      </c>
      <c r="K537" s="43">
        <v>4.687124829250025E-2</v>
      </c>
      <c r="L537" s="43">
        <v>8.7536762041833277E-2</v>
      </c>
      <c r="M537" s="43">
        <v>0.16390333700527038</v>
      </c>
      <c r="N537" s="43">
        <v>0.18137729548485856</v>
      </c>
      <c r="O537" s="43">
        <v>0.20672600375166436</v>
      </c>
    </row>
    <row r="538" spans="1:15" x14ac:dyDescent="0.25">
      <c r="A538" s="42" t="s">
        <v>86</v>
      </c>
      <c r="B538" s="42" t="s">
        <v>101</v>
      </c>
      <c r="C538" s="42" t="s">
        <v>15</v>
      </c>
      <c r="D538" s="42" t="s">
        <v>10</v>
      </c>
      <c r="E538" s="43">
        <v>4.1760520485863414E-2</v>
      </c>
      <c r="F538" s="43">
        <v>1.4610486698939783E-2</v>
      </c>
      <c r="G538" s="43">
        <v>3.8696797400278541E-3</v>
      </c>
      <c r="H538" s="43">
        <v>1.6981899963829168E-3</v>
      </c>
      <c r="I538" s="43">
        <v>3.575279299781333E-4</v>
      </c>
      <c r="J538" s="43">
        <v>1.1359774860641659E-4</v>
      </c>
      <c r="K538" s="43">
        <v>1.6814375349318674E-7</v>
      </c>
      <c r="L538" s="43">
        <v>0</v>
      </c>
      <c r="M538" s="43">
        <v>0</v>
      </c>
      <c r="N538" s="43">
        <v>0</v>
      </c>
      <c r="O538" s="43">
        <v>0</v>
      </c>
    </row>
    <row r="539" spans="1:15" x14ac:dyDescent="0.25">
      <c r="A539" s="42" t="s">
        <v>86</v>
      </c>
      <c r="B539" s="42" t="s">
        <v>101</v>
      </c>
      <c r="C539" s="42" t="s">
        <v>15</v>
      </c>
      <c r="D539" s="42" t="s">
        <v>11</v>
      </c>
      <c r="E539" s="43">
        <v>4.1731555861511811E-4</v>
      </c>
      <c r="F539" s="43">
        <v>6.4978549665968E-3</v>
      </c>
      <c r="G539" s="43">
        <v>2.3430445222691536E-2</v>
      </c>
      <c r="H539" s="43">
        <v>2.2352113400044237E-2</v>
      </c>
      <c r="I539" s="43">
        <v>1.9229339252070595E-2</v>
      </c>
      <c r="J539" s="43">
        <v>1.4033540176718077E-2</v>
      </c>
      <c r="K539" s="43">
        <v>1.8396776213443052E-2</v>
      </c>
      <c r="L539" s="43">
        <v>2.8160874178535876E-2</v>
      </c>
      <c r="M539" s="43">
        <v>3.0109068216762246E-2</v>
      </c>
      <c r="N539" s="43">
        <v>4.5486132279928149E-2</v>
      </c>
      <c r="O539" s="43">
        <v>4.2757909280089247E-2</v>
      </c>
    </row>
    <row r="540" spans="1:15" x14ac:dyDescent="0.25">
      <c r="A540" s="42" t="s">
        <v>86</v>
      </c>
      <c r="B540" s="42" t="s">
        <v>101</v>
      </c>
      <c r="C540" s="42" t="s">
        <v>15</v>
      </c>
      <c r="D540" s="42" t="s">
        <v>12</v>
      </c>
      <c r="E540" s="43">
        <v>9.5169881739969927E-3</v>
      </c>
      <c r="F540" s="43">
        <v>4.0223693332244022E-2</v>
      </c>
      <c r="G540" s="43">
        <v>9.3687895326197715E-2</v>
      </c>
      <c r="H540" s="43">
        <v>0.11216259615098943</v>
      </c>
      <c r="I540" s="43">
        <v>0.12812880170645014</v>
      </c>
      <c r="J540" s="43">
        <v>0.16059405932823909</v>
      </c>
      <c r="K540" s="43">
        <v>0.22192301975419937</v>
      </c>
      <c r="L540" s="43">
        <v>0.24793986318619002</v>
      </c>
      <c r="M540" s="43">
        <v>0.24726758690681297</v>
      </c>
      <c r="N540" s="43">
        <v>0.24940198953444084</v>
      </c>
      <c r="O540" s="43">
        <v>0.24423004562433107</v>
      </c>
    </row>
    <row r="541" spans="1:15" x14ac:dyDescent="0.25">
      <c r="A541" s="42" t="s">
        <v>86</v>
      </c>
      <c r="B541" s="42" t="s">
        <v>101</v>
      </c>
      <c r="C541" s="42" t="s">
        <v>16</v>
      </c>
      <c r="D541" s="42" t="s">
        <v>189</v>
      </c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>
        <v>0</v>
      </c>
      <c r="M541" s="43">
        <v>0</v>
      </c>
      <c r="N541" s="43">
        <v>2.6812898591278736E-4</v>
      </c>
      <c r="O541" s="43">
        <v>1.0963872097489815E-3</v>
      </c>
    </row>
    <row r="542" spans="1:15" x14ac:dyDescent="0.25">
      <c r="A542" s="42" t="s">
        <v>86</v>
      </c>
      <c r="B542" s="42" t="s">
        <v>101</v>
      </c>
      <c r="C542" s="42" t="s">
        <v>16</v>
      </c>
      <c r="D542" s="42" t="s">
        <v>5</v>
      </c>
      <c r="E542" s="43">
        <v>1.457628424362465E-3</v>
      </c>
      <c r="F542" s="43">
        <v>2.0093018857889172E-4</v>
      </c>
      <c r="G542" s="43">
        <v>2.5824449956783575E-4</v>
      </c>
      <c r="H542" s="43">
        <v>6.9441814072699281E-5</v>
      </c>
      <c r="I542" s="43">
        <v>4.8341732098910117E-5</v>
      </c>
      <c r="J542" s="43">
        <v>1.3157432598552414E-3</v>
      </c>
      <c r="K542" s="43">
        <v>1.0964046396914502E-3</v>
      </c>
      <c r="L542" s="43">
        <v>9.4281908714978252E-4</v>
      </c>
      <c r="M542" s="43">
        <v>8.3278435856959962E-4</v>
      </c>
      <c r="N542" s="43">
        <v>5.7301085462981959E-4</v>
      </c>
      <c r="O542" s="43">
        <v>3.086990938087558E-4</v>
      </c>
    </row>
    <row r="543" spans="1:15" x14ac:dyDescent="0.25">
      <c r="A543" s="42" t="s">
        <v>86</v>
      </c>
      <c r="B543" s="42" t="s">
        <v>101</v>
      </c>
      <c r="C543" s="42" t="s">
        <v>16</v>
      </c>
      <c r="D543" s="42" t="s">
        <v>190</v>
      </c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3.2960807539784726E-4</v>
      </c>
      <c r="L543" s="43">
        <v>1.4171325909520345E-3</v>
      </c>
      <c r="M543" s="43">
        <v>3.9570574479154642E-3</v>
      </c>
      <c r="N543" s="43">
        <v>6.887824354631914E-3</v>
      </c>
      <c r="O543" s="43">
        <v>7.3527925215506182E-3</v>
      </c>
    </row>
    <row r="544" spans="1:15" x14ac:dyDescent="0.25">
      <c r="A544" s="42" t="s">
        <v>86</v>
      </c>
      <c r="B544" s="42" t="s">
        <v>101</v>
      </c>
      <c r="C544" s="42" t="s">
        <v>16</v>
      </c>
      <c r="D544" s="42" t="s">
        <v>6</v>
      </c>
      <c r="E544" s="43">
        <v>0.18878214030129728</v>
      </c>
      <c r="F544" s="43">
        <v>0.22075136071105647</v>
      </c>
      <c r="G544" s="43">
        <v>0.19097444257836932</v>
      </c>
      <c r="H544" s="43">
        <v>0.14486824994002753</v>
      </c>
      <c r="I544" s="43">
        <v>4.3651119184343147E-2</v>
      </c>
      <c r="J544" s="43">
        <v>1.2483350579386331E-2</v>
      </c>
      <c r="K544" s="43">
        <v>1.5389721492621014E-2</v>
      </c>
      <c r="L544" s="43">
        <v>1.1096032028745335E-2</v>
      </c>
      <c r="M544" s="43">
        <v>4.8617560208178336E-3</v>
      </c>
      <c r="N544" s="43">
        <v>8.3195161984154576E-4</v>
      </c>
      <c r="O544" s="43">
        <v>0</v>
      </c>
    </row>
    <row r="545" spans="1:15" x14ac:dyDescent="0.25">
      <c r="A545" s="42" t="s">
        <v>86</v>
      </c>
      <c r="B545" s="42" t="s">
        <v>101</v>
      </c>
      <c r="C545" s="42" t="s">
        <v>16</v>
      </c>
      <c r="D545" s="42" t="s">
        <v>191</v>
      </c>
      <c r="E545" s="43">
        <v>0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0</v>
      </c>
    </row>
    <row r="546" spans="1:15" x14ac:dyDescent="0.25">
      <c r="A546" s="42" t="s">
        <v>86</v>
      </c>
      <c r="B546" s="42" t="s">
        <v>101</v>
      </c>
      <c r="C546" s="42" t="s">
        <v>16</v>
      </c>
      <c r="D546" s="42" t="s">
        <v>7</v>
      </c>
      <c r="E546" s="43">
        <v>0.42375022046883332</v>
      </c>
      <c r="F546" s="43">
        <v>0.40837287915231096</v>
      </c>
      <c r="G546" s="43">
        <v>0.43751010140049335</v>
      </c>
      <c r="H546" s="43">
        <v>0.49782678686413401</v>
      </c>
      <c r="I546" s="43">
        <v>0.61319289816008449</v>
      </c>
      <c r="J546" s="43">
        <v>0.63176479805907604</v>
      </c>
      <c r="K546" s="43">
        <v>0.63858817874371254</v>
      </c>
      <c r="L546" s="43">
        <v>0.63669424783558171</v>
      </c>
      <c r="M546" s="43">
        <v>0.53889493599634919</v>
      </c>
      <c r="N546" s="43">
        <v>0.35235740507941499</v>
      </c>
      <c r="O546" s="43">
        <v>0.11083075047315716</v>
      </c>
    </row>
    <row r="547" spans="1:15" x14ac:dyDescent="0.25">
      <c r="A547" s="42" t="s">
        <v>86</v>
      </c>
      <c r="B547" s="42" t="s">
        <v>101</v>
      </c>
      <c r="C547" s="42" t="s">
        <v>16</v>
      </c>
      <c r="D547" s="42" t="s">
        <v>8</v>
      </c>
      <c r="E547" s="43">
        <v>0.19440384213823345</v>
      </c>
      <c r="F547" s="43">
        <v>0.18889998601368294</v>
      </c>
      <c r="G547" s="43">
        <v>0.16846149521808484</v>
      </c>
      <c r="H547" s="43">
        <v>0.15134054265621252</v>
      </c>
      <c r="I547" s="43">
        <v>0.14047374897456932</v>
      </c>
      <c r="J547" s="43">
        <v>0.12953857127032717</v>
      </c>
      <c r="K547" s="43">
        <v>0.1097468999101589</v>
      </c>
      <c r="L547" s="43">
        <v>0.10253496368113743</v>
      </c>
      <c r="M547" s="43">
        <v>0.10388319000800822</v>
      </c>
      <c r="N547" s="43">
        <v>0.10980926089117397</v>
      </c>
      <c r="O547" s="43">
        <v>0.28572394991765426</v>
      </c>
    </row>
    <row r="548" spans="1:15" x14ac:dyDescent="0.25">
      <c r="A548" s="42" t="s">
        <v>86</v>
      </c>
      <c r="B548" s="42" t="s">
        <v>101</v>
      </c>
      <c r="C548" s="42" t="s">
        <v>16</v>
      </c>
      <c r="D548" s="42" t="s">
        <v>9</v>
      </c>
      <c r="E548" s="43">
        <v>0.15465255125520258</v>
      </c>
      <c r="F548" s="43">
        <v>0.16327941706606466</v>
      </c>
      <c r="G548" s="43">
        <v>0.19719339175163555</v>
      </c>
      <c r="H548" s="43">
        <v>0.18423386740401251</v>
      </c>
      <c r="I548" s="43">
        <v>0.1522383686862768</v>
      </c>
      <c r="J548" s="43">
        <v>0.13615646267692966</v>
      </c>
      <c r="K548" s="43">
        <v>0.11458344062762871</v>
      </c>
      <c r="L548" s="43">
        <v>9.7104558055972873E-2</v>
      </c>
      <c r="M548" s="43">
        <v>0.14651322600062858</v>
      </c>
      <c r="N548" s="43">
        <v>0.26708152875286634</v>
      </c>
      <c r="O548" s="43">
        <v>0.3575186502462594</v>
      </c>
    </row>
    <row r="549" spans="1:15" x14ac:dyDescent="0.25">
      <c r="A549" s="42" t="s">
        <v>86</v>
      </c>
      <c r="B549" s="42" t="s">
        <v>101</v>
      </c>
      <c r="C549" s="42" t="s">
        <v>16</v>
      </c>
      <c r="D549" s="42" t="s">
        <v>10</v>
      </c>
      <c r="E549" s="43">
        <v>3.6953617412070948E-2</v>
      </c>
      <c r="F549" s="43">
        <v>1.849542686830602E-2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0</v>
      </c>
      <c r="O549" s="43">
        <v>0</v>
      </c>
    </row>
    <row r="550" spans="1:15" x14ac:dyDescent="0.25">
      <c r="A550" s="42" t="s">
        <v>86</v>
      </c>
      <c r="B550" s="42" t="s">
        <v>101</v>
      </c>
      <c r="C550" s="42" t="s">
        <v>16</v>
      </c>
      <c r="D550" s="42" t="s">
        <v>11</v>
      </c>
      <c r="E550" s="43">
        <v>0</v>
      </c>
      <c r="F550" s="43">
        <v>0</v>
      </c>
      <c r="G550" s="43">
        <v>0</v>
      </c>
      <c r="H550" s="43">
        <v>0</v>
      </c>
      <c r="I550" s="43">
        <v>0</v>
      </c>
      <c r="J550" s="43">
        <v>0</v>
      </c>
      <c r="K550" s="43">
        <v>0</v>
      </c>
      <c r="L550" s="43">
        <v>0</v>
      </c>
      <c r="M550" s="43">
        <v>3.5131425446267655E-3</v>
      </c>
      <c r="N550" s="43">
        <v>1.1994804478839957E-2</v>
      </c>
      <c r="O550" s="43">
        <v>1.1956063643333577E-2</v>
      </c>
    </row>
    <row r="551" spans="1:15" x14ac:dyDescent="0.25">
      <c r="A551" s="42" t="s">
        <v>86</v>
      </c>
      <c r="B551" s="42" t="s">
        <v>101</v>
      </c>
      <c r="C551" s="42" t="s">
        <v>16</v>
      </c>
      <c r="D551" s="42" t="s">
        <v>12</v>
      </c>
      <c r="E551" s="43">
        <v>0</v>
      </c>
      <c r="F551" s="43">
        <v>0</v>
      </c>
      <c r="G551" s="43">
        <v>5.6023245518491537E-3</v>
      </c>
      <c r="H551" s="43">
        <v>2.1661111321540857E-2</v>
      </c>
      <c r="I551" s="43">
        <v>5.0395523262627445E-2</v>
      </c>
      <c r="J551" s="43">
        <v>8.8741074154425573E-2</v>
      </c>
      <c r="K551" s="43">
        <v>0.12026574651078951</v>
      </c>
      <c r="L551" s="43">
        <v>0.1502102467204609</v>
      </c>
      <c r="M551" s="43">
        <v>0.1975439076230843</v>
      </c>
      <c r="N551" s="43">
        <v>0.25019608498268875</v>
      </c>
      <c r="O551" s="43">
        <v>0.22521270689448708</v>
      </c>
    </row>
    <row r="552" spans="1:15" x14ac:dyDescent="0.25">
      <c r="A552" s="42" t="s">
        <v>86</v>
      </c>
      <c r="B552" s="42" t="s">
        <v>96</v>
      </c>
      <c r="C552" s="42" t="s">
        <v>4</v>
      </c>
      <c r="D552" s="42" t="s">
        <v>189</v>
      </c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0</v>
      </c>
      <c r="O552" s="43">
        <v>0</v>
      </c>
    </row>
    <row r="553" spans="1:15" x14ac:dyDescent="0.25">
      <c r="A553" s="42" t="s">
        <v>86</v>
      </c>
      <c r="B553" s="42" t="s">
        <v>96</v>
      </c>
      <c r="C553" s="42" t="s">
        <v>4</v>
      </c>
      <c r="D553" s="42" t="s">
        <v>5</v>
      </c>
      <c r="E553" s="43">
        <v>1.0683381993091246E-3</v>
      </c>
      <c r="F553" s="43">
        <v>9.3022985035649888E-3</v>
      </c>
      <c r="G553" s="43">
        <v>3.0289505042457317E-2</v>
      </c>
      <c r="H553" s="43">
        <v>1.9381630460288249E-2</v>
      </c>
      <c r="I553" s="43">
        <v>1.3447366689539136E-2</v>
      </c>
      <c r="J553" s="43">
        <v>2.1330701756318758E-2</v>
      </c>
      <c r="K553" s="43">
        <v>1.636529018872062E-2</v>
      </c>
      <c r="L553" s="43">
        <v>7.8316314270872184E-3</v>
      </c>
      <c r="M553" s="43">
        <v>6.6492983445712176E-3</v>
      </c>
      <c r="N553" s="43">
        <v>1.1937998070493092E-2</v>
      </c>
      <c r="O553" s="43">
        <v>1.2806754691967697E-2</v>
      </c>
    </row>
    <row r="554" spans="1:15" x14ac:dyDescent="0.25">
      <c r="A554" s="42" t="s">
        <v>86</v>
      </c>
      <c r="B554" s="42" t="s">
        <v>96</v>
      </c>
      <c r="C554" s="42" t="s">
        <v>4</v>
      </c>
      <c r="D554" s="42" t="s">
        <v>190</v>
      </c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</row>
    <row r="555" spans="1:15" x14ac:dyDescent="0.25">
      <c r="A555" s="42" t="s">
        <v>86</v>
      </c>
      <c r="B555" s="42" t="s">
        <v>96</v>
      </c>
      <c r="C555" s="42" t="s">
        <v>4</v>
      </c>
      <c r="D555" s="42" t="s">
        <v>6</v>
      </c>
      <c r="E555" s="43">
        <v>0.64073676781055955</v>
      </c>
      <c r="F555" s="43">
        <v>0.6585216456211006</v>
      </c>
      <c r="G555" s="43">
        <v>0.5505860040350784</v>
      </c>
      <c r="H555" s="43">
        <v>0.49543005108824961</v>
      </c>
      <c r="I555" s="43">
        <v>0.42244890286004333</v>
      </c>
      <c r="J555" s="43">
        <v>0.39306693665486386</v>
      </c>
      <c r="K555" s="43">
        <v>0.3965406552857233</v>
      </c>
      <c r="L555" s="43">
        <v>0.41909746345409205</v>
      </c>
      <c r="M555" s="43">
        <v>0.40249602098534143</v>
      </c>
      <c r="N555" s="43">
        <v>0.32287812058096693</v>
      </c>
      <c r="O555" s="43">
        <v>0.22508628494925911</v>
      </c>
    </row>
    <row r="556" spans="1:15" x14ac:dyDescent="0.25">
      <c r="A556" s="42" t="s">
        <v>86</v>
      </c>
      <c r="B556" s="42" t="s">
        <v>96</v>
      </c>
      <c r="C556" s="42" t="s">
        <v>4</v>
      </c>
      <c r="D556" s="42" t="s">
        <v>191</v>
      </c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0</v>
      </c>
      <c r="O556" s="43">
        <v>0</v>
      </c>
    </row>
    <row r="557" spans="1:15" x14ac:dyDescent="0.25">
      <c r="A557" s="42" t="s">
        <v>86</v>
      </c>
      <c r="B557" s="42" t="s">
        <v>96</v>
      </c>
      <c r="C557" s="42" t="s">
        <v>4</v>
      </c>
      <c r="D557" s="42" t="s">
        <v>7</v>
      </c>
      <c r="E557" s="43">
        <v>0.11007117072579214</v>
      </c>
      <c r="F557" s="43">
        <v>0.10901071282136979</v>
      </c>
      <c r="G557" s="43">
        <v>0.11685792269947012</v>
      </c>
      <c r="H557" s="43">
        <v>0.17927200273348892</v>
      </c>
      <c r="I557" s="43">
        <v>0.23572311466626564</v>
      </c>
      <c r="J557" s="43">
        <v>0.28998057164639179</v>
      </c>
      <c r="K557" s="43">
        <v>0.28500357190846687</v>
      </c>
      <c r="L557" s="43">
        <v>0.23355223363801725</v>
      </c>
      <c r="M557" s="43">
        <v>0.21143788079011996</v>
      </c>
      <c r="N557" s="43">
        <v>0.23246387130453192</v>
      </c>
      <c r="O557" s="43">
        <v>0.29294462391224219</v>
      </c>
    </row>
    <row r="558" spans="1:15" x14ac:dyDescent="0.25">
      <c r="A558" s="42" t="s">
        <v>86</v>
      </c>
      <c r="B558" s="42" t="s">
        <v>96</v>
      </c>
      <c r="C558" s="42" t="s">
        <v>4</v>
      </c>
      <c r="D558" s="42" t="s">
        <v>8</v>
      </c>
      <c r="E558" s="43">
        <v>0.13827268741779922</v>
      </c>
      <c r="F558" s="43">
        <v>0.15221587653267504</v>
      </c>
      <c r="G558" s="43">
        <v>0.16043871394743833</v>
      </c>
      <c r="H558" s="43">
        <v>0.14191603578235829</v>
      </c>
      <c r="I558" s="43">
        <v>0.14463434710739365</v>
      </c>
      <c r="J558" s="43">
        <v>0.12326937822658295</v>
      </c>
      <c r="K558" s="43">
        <v>0.10833571234351128</v>
      </c>
      <c r="L558" s="43">
        <v>0.10777714924131936</v>
      </c>
      <c r="M558" s="43">
        <v>0.10840651929892246</v>
      </c>
      <c r="N558" s="43">
        <v>0.10050467839348652</v>
      </c>
      <c r="O558" s="43">
        <v>9.3129593195357838E-2</v>
      </c>
    </row>
    <row r="559" spans="1:15" x14ac:dyDescent="0.25">
      <c r="A559" s="42" t="s">
        <v>86</v>
      </c>
      <c r="B559" s="42" t="s">
        <v>96</v>
      </c>
      <c r="C559" s="42" t="s">
        <v>4</v>
      </c>
      <c r="D559" s="42" t="s">
        <v>9</v>
      </c>
      <c r="E559" s="43">
        <v>5.7886145494230781E-2</v>
      </c>
      <c r="F559" s="43">
        <v>4.2889126748287411E-2</v>
      </c>
      <c r="G559" s="43">
        <v>6.1955831049523298E-2</v>
      </c>
      <c r="H559" s="43">
        <v>4.9806103419742863E-2</v>
      </c>
      <c r="I559" s="43">
        <v>3.5029286607251964E-2</v>
      </c>
      <c r="J559" s="43">
        <v>2.9952550088465934E-2</v>
      </c>
      <c r="K559" s="43">
        <v>3.5085800453602975E-2</v>
      </c>
      <c r="L559" s="43">
        <v>5.2584228786577668E-2</v>
      </c>
      <c r="M559" s="43">
        <v>8.5221208966091019E-2</v>
      </c>
      <c r="N559" s="43">
        <v>0.13171007506574872</v>
      </c>
      <c r="O559" s="43">
        <v>0.13478762314165144</v>
      </c>
    </row>
    <row r="560" spans="1:15" x14ac:dyDescent="0.25">
      <c r="A560" s="42" t="s">
        <v>86</v>
      </c>
      <c r="B560" s="42" t="s">
        <v>96</v>
      </c>
      <c r="C560" s="42" t="s">
        <v>4</v>
      </c>
      <c r="D560" s="42" t="s">
        <v>10</v>
      </c>
      <c r="E560" s="43">
        <v>4.9565793278423975E-2</v>
      </c>
      <c r="F560" s="43">
        <v>2.0140287144531206E-2</v>
      </c>
      <c r="G560" s="43">
        <v>5.7102891713350949E-3</v>
      </c>
      <c r="H560" s="43">
        <v>1.9533742533334978E-3</v>
      </c>
      <c r="I560" s="43">
        <v>2.8333214718769347E-4</v>
      </c>
      <c r="J560" s="43">
        <v>8.1525271732544224E-5</v>
      </c>
      <c r="K560" s="43">
        <v>0</v>
      </c>
      <c r="L560" s="43">
        <v>0</v>
      </c>
      <c r="M560" s="43">
        <v>0</v>
      </c>
      <c r="N560" s="43">
        <v>0</v>
      </c>
      <c r="O560" s="43">
        <v>0</v>
      </c>
    </row>
    <row r="561" spans="1:15" x14ac:dyDescent="0.25">
      <c r="A561" s="42" t="s">
        <v>86</v>
      </c>
      <c r="B561" s="42" t="s">
        <v>96</v>
      </c>
      <c r="C561" s="42" t="s">
        <v>4</v>
      </c>
      <c r="D561" s="42" t="s">
        <v>11</v>
      </c>
      <c r="E561" s="43">
        <v>0</v>
      </c>
      <c r="F561" s="43">
        <v>2.2413674087713584E-4</v>
      </c>
      <c r="G561" s="43">
        <v>1.8565809177786774E-2</v>
      </c>
      <c r="H561" s="43">
        <v>1.378909321444303E-2</v>
      </c>
      <c r="I561" s="43">
        <v>1.1058346280224894E-2</v>
      </c>
      <c r="J561" s="43">
        <v>5.1690051933801478E-3</v>
      </c>
      <c r="K561" s="43">
        <v>1.1702467942178066E-2</v>
      </c>
      <c r="L561" s="43">
        <v>2.5928607378207878E-2</v>
      </c>
      <c r="M561" s="43">
        <v>2.9668699389755204E-2</v>
      </c>
      <c r="N561" s="43">
        <v>3.4682473865753925E-2</v>
      </c>
      <c r="O561" s="43">
        <v>4.1122342864676344E-2</v>
      </c>
    </row>
    <row r="562" spans="1:15" x14ac:dyDescent="0.25">
      <c r="A562" s="42" t="s">
        <v>86</v>
      </c>
      <c r="B562" s="42" t="s">
        <v>96</v>
      </c>
      <c r="C562" s="42" t="s">
        <v>4</v>
      </c>
      <c r="D562" s="42" t="s">
        <v>12</v>
      </c>
      <c r="E562" s="43">
        <v>2.3990970738851009E-3</v>
      </c>
      <c r="F562" s="43">
        <v>7.6959158875939768E-3</v>
      </c>
      <c r="G562" s="43">
        <v>5.559592487691066E-2</v>
      </c>
      <c r="H562" s="43">
        <v>9.8451709048095387E-2</v>
      </c>
      <c r="I562" s="43">
        <v>0.13737530364209377</v>
      </c>
      <c r="J562" s="43">
        <v>0.13714933116226394</v>
      </c>
      <c r="K562" s="43">
        <v>0.14696650187779686</v>
      </c>
      <c r="L562" s="43">
        <v>0.15322868607469856</v>
      </c>
      <c r="M562" s="43">
        <v>0.15612037222519867</v>
      </c>
      <c r="N562" s="43">
        <v>0.16582278271901901</v>
      </c>
      <c r="O562" s="43">
        <v>0.20012277724484545</v>
      </c>
    </row>
    <row r="563" spans="1:15" x14ac:dyDescent="0.25">
      <c r="A563" s="42" t="s">
        <v>86</v>
      </c>
      <c r="B563" s="42" t="s">
        <v>96</v>
      </c>
      <c r="C563" s="42" t="s">
        <v>13</v>
      </c>
      <c r="D563" s="42" t="s">
        <v>189</v>
      </c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</row>
    <row r="564" spans="1:15" x14ac:dyDescent="0.25">
      <c r="A564" s="42" t="s">
        <v>86</v>
      </c>
      <c r="B564" s="42" t="s">
        <v>96</v>
      </c>
      <c r="C564" s="42" t="s">
        <v>13</v>
      </c>
      <c r="D564" s="42" t="s">
        <v>5</v>
      </c>
      <c r="E564" s="43">
        <v>1.9843955607106285E-2</v>
      </c>
      <c r="F564" s="43">
        <v>2.9794631908033862E-2</v>
      </c>
      <c r="G564" s="43">
        <v>2.323082967481729E-2</v>
      </c>
      <c r="H564" s="43">
        <v>8.8424526521808315E-4</v>
      </c>
      <c r="I564" s="43">
        <v>3.8641376953428406E-4</v>
      </c>
      <c r="J564" s="43">
        <v>8.7091229400898073E-4</v>
      </c>
      <c r="K564" s="43">
        <v>2.1383315433229958E-3</v>
      </c>
      <c r="L564" s="43">
        <v>3.5317708551155749E-2</v>
      </c>
      <c r="M564" s="43">
        <v>7.4219411035318802E-2</v>
      </c>
      <c r="N564" s="43">
        <v>5.7874258707620467E-2</v>
      </c>
      <c r="O564" s="43">
        <v>8.2729503705513283E-2</v>
      </c>
    </row>
    <row r="565" spans="1:15" x14ac:dyDescent="0.25">
      <c r="A565" s="42" t="s">
        <v>86</v>
      </c>
      <c r="B565" s="42" t="s">
        <v>96</v>
      </c>
      <c r="C565" s="42" t="s">
        <v>13</v>
      </c>
      <c r="D565" s="42" t="s">
        <v>190</v>
      </c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</row>
    <row r="566" spans="1:15" x14ac:dyDescent="0.25">
      <c r="A566" s="42" t="s">
        <v>86</v>
      </c>
      <c r="B566" s="42" t="s">
        <v>96</v>
      </c>
      <c r="C566" s="42" t="s">
        <v>13</v>
      </c>
      <c r="D566" s="42" t="s">
        <v>6</v>
      </c>
      <c r="E566" s="43">
        <v>5.3961368822823444E-2</v>
      </c>
      <c r="F566" s="43">
        <v>5.3625661766424873E-2</v>
      </c>
      <c r="G566" s="43">
        <v>2.9458322261329717E-2</v>
      </c>
      <c r="H566" s="43">
        <v>1.2865336968974956E-2</v>
      </c>
      <c r="I566" s="43">
        <v>2.7447028303352284E-3</v>
      </c>
      <c r="J566" s="43">
        <v>1.4619704180379026E-3</v>
      </c>
      <c r="K566" s="43">
        <v>2.8416176834039273E-4</v>
      </c>
      <c r="L566" s="43">
        <v>0</v>
      </c>
      <c r="M566" s="43">
        <v>0</v>
      </c>
      <c r="N566" s="43">
        <v>0</v>
      </c>
      <c r="O566" s="43">
        <v>3.3134695852108402E-5</v>
      </c>
    </row>
    <row r="567" spans="1:15" x14ac:dyDescent="0.25">
      <c r="A567" s="42" t="s">
        <v>86</v>
      </c>
      <c r="B567" s="42" t="s">
        <v>96</v>
      </c>
      <c r="C567" s="42" t="s">
        <v>13</v>
      </c>
      <c r="D567" s="42" t="s">
        <v>191</v>
      </c>
      <c r="E567" s="43">
        <v>0</v>
      </c>
      <c r="F567" s="43">
        <v>0</v>
      </c>
      <c r="G567" s="43">
        <v>0</v>
      </c>
      <c r="H567" s="43">
        <v>0</v>
      </c>
      <c r="I567" s="43">
        <v>0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</row>
    <row r="568" spans="1:15" x14ac:dyDescent="0.25">
      <c r="A568" s="42" t="s">
        <v>86</v>
      </c>
      <c r="B568" s="42" t="s">
        <v>96</v>
      </c>
      <c r="C568" s="42" t="s">
        <v>13</v>
      </c>
      <c r="D568" s="42" t="s">
        <v>7</v>
      </c>
      <c r="E568" s="43">
        <v>0.18648588127844692</v>
      </c>
      <c r="F568" s="43">
        <v>0.27073393111040739</v>
      </c>
      <c r="G568" s="43">
        <v>0.44479947310848067</v>
      </c>
      <c r="H568" s="43">
        <v>0.53234401457216463</v>
      </c>
      <c r="I568" s="43">
        <v>0.55233090999471846</v>
      </c>
      <c r="J568" s="43">
        <v>0.55289702589950918</v>
      </c>
      <c r="K568" s="43">
        <v>0.5776000801803145</v>
      </c>
      <c r="L568" s="43">
        <v>0.53225892563976385</v>
      </c>
      <c r="M568" s="43">
        <v>0.49247448547895301</v>
      </c>
      <c r="N568" s="43">
        <v>0.49625422938187946</v>
      </c>
      <c r="O568" s="43">
        <v>0.43720267258432249</v>
      </c>
    </row>
    <row r="569" spans="1:15" x14ac:dyDescent="0.25">
      <c r="A569" s="42" t="s">
        <v>86</v>
      </c>
      <c r="B569" s="42" t="s">
        <v>96</v>
      </c>
      <c r="C569" s="42" t="s">
        <v>13</v>
      </c>
      <c r="D569" s="42" t="s">
        <v>8</v>
      </c>
      <c r="E569" s="43">
        <v>0.58485196917355853</v>
      </c>
      <c r="F569" s="43">
        <v>0.58199952818258915</v>
      </c>
      <c r="G569" s="43">
        <v>0.46080347696235308</v>
      </c>
      <c r="H569" s="43">
        <v>0.3813070304281499</v>
      </c>
      <c r="I569" s="43">
        <v>0.31610879392301239</v>
      </c>
      <c r="J569" s="43">
        <v>0.25623631314305312</v>
      </c>
      <c r="K569" s="43">
        <v>0.19388716215215807</v>
      </c>
      <c r="L569" s="43">
        <v>0.15280077735352765</v>
      </c>
      <c r="M569" s="43">
        <v>0.13270627763368012</v>
      </c>
      <c r="N569" s="43">
        <v>0.11684730381866275</v>
      </c>
      <c r="O569" s="43">
        <v>0.10434537438139781</v>
      </c>
    </row>
    <row r="570" spans="1:15" x14ac:dyDescent="0.25">
      <c r="A570" s="42" t="s">
        <v>86</v>
      </c>
      <c r="B570" s="42" t="s">
        <v>96</v>
      </c>
      <c r="C570" s="42" t="s">
        <v>13</v>
      </c>
      <c r="D570" s="42" t="s">
        <v>9</v>
      </c>
      <c r="E570" s="43">
        <v>2.4918795021273067E-2</v>
      </c>
      <c r="F570" s="43">
        <v>2.1295542600649066E-2</v>
      </c>
      <c r="G570" s="43">
        <v>1.2582143398613323E-2</v>
      </c>
      <c r="H570" s="43">
        <v>4.7221410328034032E-3</v>
      </c>
      <c r="I570" s="43">
        <v>1.4776928573647745E-3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</row>
    <row r="571" spans="1:15" x14ac:dyDescent="0.25">
      <c r="A571" s="42" t="s">
        <v>86</v>
      </c>
      <c r="B571" s="42" t="s">
        <v>96</v>
      </c>
      <c r="C571" s="42" t="s">
        <v>13</v>
      </c>
      <c r="D571" s="42" t="s">
        <v>10</v>
      </c>
      <c r="E571" s="43">
        <v>0.12993803009679183</v>
      </c>
      <c r="F571" s="43">
        <v>4.2410434390813587E-2</v>
      </c>
      <c r="G571" s="43">
        <v>1.4214007293665402E-2</v>
      </c>
      <c r="H571" s="43">
        <v>6.4388347694611043E-3</v>
      </c>
      <c r="I571" s="43">
        <v>1.7670177400813994E-3</v>
      </c>
      <c r="J571" s="43">
        <v>4.8553933862660468E-4</v>
      </c>
      <c r="K571" s="43">
        <v>5.6946246160399357E-7</v>
      </c>
      <c r="L571" s="43">
        <v>0</v>
      </c>
      <c r="M571" s="43">
        <v>0</v>
      </c>
      <c r="N571" s="43">
        <v>0</v>
      </c>
      <c r="O571" s="43">
        <v>0</v>
      </c>
    </row>
    <row r="572" spans="1:15" x14ac:dyDescent="0.25">
      <c r="A572" s="42" t="s">
        <v>86</v>
      </c>
      <c r="B572" s="42" t="s">
        <v>96</v>
      </c>
      <c r="C572" s="42" t="s">
        <v>13</v>
      </c>
      <c r="D572" s="42" t="s">
        <v>11</v>
      </c>
      <c r="E572" s="43">
        <v>0</v>
      </c>
      <c r="F572" s="43">
        <v>1.402700410821196E-4</v>
      </c>
      <c r="G572" s="43">
        <v>1.0759542165178536E-4</v>
      </c>
      <c r="H572" s="43">
        <v>9.496078859385272E-5</v>
      </c>
      <c r="I572" s="43">
        <v>4.2719110199770094E-5</v>
      </c>
      <c r="J572" s="43">
        <v>3.3643670707985207E-5</v>
      </c>
      <c r="K572" s="43">
        <v>4.8495423230196085E-3</v>
      </c>
      <c r="L572" s="43">
        <v>2.9422599667382379E-2</v>
      </c>
      <c r="M572" s="43">
        <v>5.0399832621049752E-2</v>
      </c>
      <c r="N572" s="43">
        <v>7.8824160060043114E-2</v>
      </c>
      <c r="O572" s="43">
        <v>0.12548922625364367</v>
      </c>
    </row>
    <row r="573" spans="1:15" x14ac:dyDescent="0.25">
      <c r="A573" s="42" t="s">
        <v>86</v>
      </c>
      <c r="B573" s="42" t="s">
        <v>96</v>
      </c>
      <c r="C573" s="42" t="s">
        <v>13</v>
      </c>
      <c r="D573" s="42" t="s">
        <v>12</v>
      </c>
      <c r="E573" s="43">
        <v>0</v>
      </c>
      <c r="F573" s="43">
        <v>0</v>
      </c>
      <c r="G573" s="43">
        <v>1.4804151879088831E-2</v>
      </c>
      <c r="H573" s="43">
        <v>6.1343436174634135E-2</v>
      </c>
      <c r="I573" s="43">
        <v>0.12514174977475379</v>
      </c>
      <c r="J573" s="43">
        <v>0.1880145952360564</v>
      </c>
      <c r="K573" s="43">
        <v>0.22124015257038268</v>
      </c>
      <c r="L573" s="43">
        <v>0.25019998878817024</v>
      </c>
      <c r="M573" s="43">
        <v>0.25019999323099834</v>
      </c>
      <c r="N573" s="43">
        <v>0.25020004803179419</v>
      </c>
      <c r="O573" s="43">
        <v>0.25020008837927055</v>
      </c>
    </row>
    <row r="574" spans="1:15" x14ac:dyDescent="0.25">
      <c r="A574" s="42" t="s">
        <v>86</v>
      </c>
      <c r="B574" s="42" t="s">
        <v>96</v>
      </c>
      <c r="C574" s="42" t="s">
        <v>14</v>
      </c>
      <c r="D574" s="42" t="s">
        <v>189</v>
      </c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43">
        <v>0</v>
      </c>
      <c r="M574" s="43">
        <v>0</v>
      </c>
      <c r="N574" s="43">
        <v>0</v>
      </c>
      <c r="O574" s="43">
        <v>0</v>
      </c>
    </row>
    <row r="575" spans="1:15" x14ac:dyDescent="0.25">
      <c r="A575" s="42" t="s">
        <v>86</v>
      </c>
      <c r="B575" s="42" t="s">
        <v>96</v>
      </c>
      <c r="C575" s="42" t="s">
        <v>14</v>
      </c>
      <c r="D575" s="42" t="s">
        <v>5</v>
      </c>
      <c r="E575" s="43">
        <v>5.5487737210076594E-5</v>
      </c>
      <c r="F575" s="43">
        <v>1.074846305788488E-4</v>
      </c>
      <c r="G575" s="43">
        <v>0</v>
      </c>
      <c r="H575" s="43">
        <v>1.5005902321579835E-5</v>
      </c>
      <c r="I575" s="43">
        <v>0</v>
      </c>
      <c r="J575" s="43">
        <v>0</v>
      </c>
      <c r="K575" s="43">
        <v>0</v>
      </c>
      <c r="L575" s="43">
        <v>3.8489766897806593E-3</v>
      </c>
      <c r="M575" s="43">
        <v>7.7058922481143561E-3</v>
      </c>
      <c r="N575" s="43">
        <v>1.1801898545293435E-2</v>
      </c>
      <c r="O575" s="43">
        <v>9.3817044080809122E-3</v>
      </c>
    </row>
    <row r="576" spans="1:15" x14ac:dyDescent="0.25">
      <c r="A576" s="42" t="s">
        <v>86</v>
      </c>
      <c r="B576" s="42" t="s">
        <v>96</v>
      </c>
      <c r="C576" s="42" t="s">
        <v>14</v>
      </c>
      <c r="D576" s="42" t="s">
        <v>190</v>
      </c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0</v>
      </c>
      <c r="L576" s="43">
        <v>0</v>
      </c>
      <c r="M576" s="43">
        <v>0</v>
      </c>
      <c r="N576" s="43">
        <v>0</v>
      </c>
      <c r="O576" s="43">
        <v>0</v>
      </c>
    </row>
    <row r="577" spans="1:15" x14ac:dyDescent="0.25">
      <c r="A577" s="42" t="s">
        <v>86</v>
      </c>
      <c r="B577" s="42" t="s">
        <v>96</v>
      </c>
      <c r="C577" s="42" t="s">
        <v>14</v>
      </c>
      <c r="D577" s="42" t="s">
        <v>6</v>
      </c>
      <c r="E577" s="43">
        <v>0.24029426996633751</v>
      </c>
      <c r="F577" s="43">
        <v>0.19071297550936267</v>
      </c>
      <c r="G577" s="43">
        <v>0.14247674772169594</v>
      </c>
      <c r="H577" s="43">
        <v>7.4869448649802314E-2</v>
      </c>
      <c r="I577" s="43">
        <v>6.6286007790095441E-2</v>
      </c>
      <c r="J577" s="43">
        <v>0.10154975939755527</v>
      </c>
      <c r="K577" s="43">
        <v>0.15150810085750491</v>
      </c>
      <c r="L577" s="43">
        <v>0.10127732203882234</v>
      </c>
      <c r="M577" s="43">
        <v>0.14140894966848055</v>
      </c>
      <c r="N577" s="43">
        <v>0.2023582362433668</v>
      </c>
      <c r="O577" s="43">
        <v>0.2249867659254661</v>
      </c>
    </row>
    <row r="578" spans="1:15" x14ac:dyDescent="0.25">
      <c r="A578" s="42" t="s">
        <v>86</v>
      </c>
      <c r="B578" s="42" t="s">
        <v>96</v>
      </c>
      <c r="C578" s="42" t="s">
        <v>14</v>
      </c>
      <c r="D578" s="42" t="s">
        <v>191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0</v>
      </c>
      <c r="L578" s="43">
        <v>0</v>
      </c>
      <c r="M578" s="43">
        <v>0</v>
      </c>
      <c r="N578" s="43">
        <v>0</v>
      </c>
      <c r="O578" s="43">
        <v>0</v>
      </c>
    </row>
    <row r="579" spans="1:15" x14ac:dyDescent="0.25">
      <c r="A579" s="42" t="s">
        <v>86</v>
      </c>
      <c r="B579" s="42" t="s">
        <v>96</v>
      </c>
      <c r="C579" s="42" t="s">
        <v>14</v>
      </c>
      <c r="D579" s="42" t="s">
        <v>7</v>
      </c>
      <c r="E579" s="43">
        <v>0.41345762586468404</v>
      </c>
      <c r="F579" s="43">
        <v>0.49986696574411971</v>
      </c>
      <c r="G579" s="43">
        <v>0.67512253353170604</v>
      </c>
      <c r="H579" s="43">
        <v>0.77706314483696892</v>
      </c>
      <c r="I579" s="43">
        <v>0.78125754397979696</v>
      </c>
      <c r="J579" s="43">
        <v>0.69585865600996244</v>
      </c>
      <c r="K579" s="43">
        <v>0.60206193081595427</v>
      </c>
      <c r="L579" s="43">
        <v>0.5655507220892807</v>
      </c>
      <c r="M579" s="43">
        <v>0.50263181119786648</v>
      </c>
      <c r="N579" s="43">
        <v>0.35960523486142032</v>
      </c>
      <c r="O579" s="43">
        <v>0.27047865411822669</v>
      </c>
    </row>
    <row r="580" spans="1:15" x14ac:dyDescent="0.25">
      <c r="A580" s="42" t="s">
        <v>86</v>
      </c>
      <c r="B580" s="42" t="s">
        <v>96</v>
      </c>
      <c r="C580" s="42" t="s">
        <v>14</v>
      </c>
      <c r="D580" s="42" t="s">
        <v>8</v>
      </c>
      <c r="E580" s="43">
        <v>9.1705045684903438E-2</v>
      </c>
      <c r="F580" s="43">
        <v>8.7307474763137369E-2</v>
      </c>
      <c r="G580" s="43">
        <v>8.6114451386377605E-2</v>
      </c>
      <c r="H580" s="43">
        <v>7.2334284818695416E-2</v>
      </c>
      <c r="I580" s="43">
        <v>5.7726034042431755E-2</v>
      </c>
      <c r="J580" s="43">
        <v>4.2968529710095106E-2</v>
      </c>
      <c r="K580" s="43">
        <v>3.2257382968906519E-2</v>
      </c>
      <c r="L580" s="43">
        <v>2.9143316947118143E-2</v>
      </c>
      <c r="M580" s="43">
        <v>2.9865200564359401E-2</v>
      </c>
      <c r="N580" s="43">
        <v>3.3177786817497563E-2</v>
      </c>
      <c r="O580" s="43">
        <v>2.731588898078835E-2</v>
      </c>
    </row>
    <row r="581" spans="1:15" x14ac:dyDescent="0.25">
      <c r="A581" s="42" t="s">
        <v>86</v>
      </c>
      <c r="B581" s="42" t="s">
        <v>96</v>
      </c>
      <c r="C581" s="42" t="s">
        <v>14</v>
      </c>
      <c r="D581" s="42" t="s">
        <v>9</v>
      </c>
      <c r="E581" s="43">
        <v>9.4074834461584014E-3</v>
      </c>
      <c r="F581" s="43">
        <v>7.3019067068647442E-3</v>
      </c>
      <c r="G581" s="43">
        <v>2.0333621549384426E-3</v>
      </c>
      <c r="H581" s="43">
        <v>0</v>
      </c>
      <c r="I581" s="43">
        <v>0</v>
      </c>
      <c r="J581" s="43">
        <v>3.7726185224870009E-3</v>
      </c>
      <c r="K581" s="43">
        <v>1.4778482542095494E-2</v>
      </c>
      <c r="L581" s="43">
        <v>2.8453910902821844E-2</v>
      </c>
      <c r="M581" s="43">
        <v>4.9835158261100382E-2</v>
      </c>
      <c r="N581" s="43">
        <v>8.3625665151558365E-2</v>
      </c>
      <c r="O581" s="43">
        <v>0.13953704531765587</v>
      </c>
    </row>
    <row r="582" spans="1:15" x14ac:dyDescent="0.25">
      <c r="A582" s="42" t="s">
        <v>86</v>
      </c>
      <c r="B582" s="42" t="s">
        <v>96</v>
      </c>
      <c r="C582" s="42" t="s">
        <v>14</v>
      </c>
      <c r="D582" s="42" t="s">
        <v>10</v>
      </c>
      <c r="E582" s="43">
        <v>0.24271492250212709</v>
      </c>
      <c r="F582" s="43">
        <v>0.20525159332749512</v>
      </c>
      <c r="G582" s="43">
        <v>8.717305100673324E-2</v>
      </c>
      <c r="H582" s="43">
        <v>3.4779513275221614E-2</v>
      </c>
      <c r="I582" s="43">
        <v>1.3343035283710652E-2</v>
      </c>
      <c r="J582" s="43">
        <v>3.1221537337219642E-3</v>
      </c>
      <c r="K582" s="43">
        <v>6.6500266344394826E-4</v>
      </c>
      <c r="L582" s="43">
        <v>3.8226007446426256E-7</v>
      </c>
      <c r="M582" s="43">
        <v>0</v>
      </c>
      <c r="N582" s="43">
        <v>0</v>
      </c>
      <c r="O582" s="43">
        <v>0</v>
      </c>
    </row>
    <row r="583" spans="1:15" x14ac:dyDescent="0.25">
      <c r="A583" s="42" t="s">
        <v>86</v>
      </c>
      <c r="B583" s="42" t="s">
        <v>96</v>
      </c>
      <c r="C583" s="42" t="s">
        <v>14</v>
      </c>
      <c r="D583" s="42" t="s">
        <v>11</v>
      </c>
      <c r="E583" s="43">
        <v>0</v>
      </c>
      <c r="F583" s="43">
        <v>1.8378109785858725E-3</v>
      </c>
      <c r="G583" s="43">
        <v>1.3051056785235539E-3</v>
      </c>
      <c r="H583" s="43">
        <v>1.2079751368871765E-3</v>
      </c>
      <c r="I583" s="43">
        <v>5.290416470487522E-4</v>
      </c>
      <c r="J583" s="43">
        <v>7.4811175943000126E-3</v>
      </c>
      <c r="K583" s="43">
        <v>1.6633781871203412E-2</v>
      </c>
      <c r="L583" s="43">
        <v>2.8408421953960598E-2</v>
      </c>
      <c r="M583" s="43">
        <v>4.3044543400821957E-2</v>
      </c>
      <c r="N583" s="43">
        <v>6.1050024956064854E-2</v>
      </c>
      <c r="O583" s="43">
        <v>8.1622531791866917E-2</v>
      </c>
    </row>
    <row r="584" spans="1:15" x14ac:dyDescent="0.25">
      <c r="A584" s="42" t="s">
        <v>86</v>
      </c>
      <c r="B584" s="42" t="s">
        <v>96</v>
      </c>
      <c r="C584" s="42" t="s">
        <v>14</v>
      </c>
      <c r="D584" s="42" t="s">
        <v>12</v>
      </c>
      <c r="E584" s="43">
        <v>2.3651647985795145E-3</v>
      </c>
      <c r="F584" s="43">
        <v>7.6137883398558308E-3</v>
      </c>
      <c r="G584" s="43">
        <v>5.7747485200251763E-3</v>
      </c>
      <c r="H584" s="43">
        <v>3.973062738010287E-2</v>
      </c>
      <c r="I584" s="43">
        <v>8.0858337256916185E-2</v>
      </c>
      <c r="J584" s="43">
        <v>0.14524716503187818</v>
      </c>
      <c r="K584" s="43">
        <v>0.18209531828089159</v>
      </c>
      <c r="L584" s="43">
        <v>0.24331694711814131</v>
      </c>
      <c r="M584" s="43">
        <v>0.22550844465925679</v>
      </c>
      <c r="N584" s="43">
        <v>0.24838115342479891</v>
      </c>
      <c r="O584" s="43">
        <v>0.24667740945791514</v>
      </c>
    </row>
    <row r="585" spans="1:15" x14ac:dyDescent="0.25">
      <c r="A585" s="42" t="s">
        <v>86</v>
      </c>
      <c r="B585" s="42" t="s">
        <v>96</v>
      </c>
      <c r="C585" s="42" t="s">
        <v>15</v>
      </c>
      <c r="D585" s="42" t="s">
        <v>189</v>
      </c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</row>
    <row r="586" spans="1:15" x14ac:dyDescent="0.25">
      <c r="A586" s="42" t="s">
        <v>86</v>
      </c>
      <c r="B586" s="42" t="s">
        <v>96</v>
      </c>
      <c r="C586" s="42" t="s">
        <v>15</v>
      </c>
      <c r="D586" s="42" t="s">
        <v>5</v>
      </c>
      <c r="E586" s="43">
        <v>1.0722646775542946E-2</v>
      </c>
      <c r="F586" s="43">
        <v>1.1920034435093506E-2</v>
      </c>
      <c r="G586" s="43">
        <v>1.2683481606391574E-2</v>
      </c>
      <c r="H586" s="43">
        <v>6.7285467746612667E-3</v>
      </c>
      <c r="I586" s="43">
        <v>7.3382159160840154E-4</v>
      </c>
      <c r="J586" s="43">
        <v>1.078992804926248E-3</v>
      </c>
      <c r="K586" s="43">
        <v>1.0437401169781228E-3</v>
      </c>
      <c r="L586" s="43">
        <v>4.8432388996370851E-4</v>
      </c>
      <c r="M586" s="43">
        <v>1.0135940054839137E-3</v>
      </c>
      <c r="N586" s="43">
        <v>2.6814388910807625E-3</v>
      </c>
      <c r="O586" s="43">
        <v>3.9770592551141267E-3</v>
      </c>
    </row>
    <row r="587" spans="1:15" x14ac:dyDescent="0.25">
      <c r="A587" s="42" t="s">
        <v>86</v>
      </c>
      <c r="B587" s="42" t="s">
        <v>96</v>
      </c>
      <c r="C587" s="42" t="s">
        <v>15</v>
      </c>
      <c r="D587" s="42" t="s">
        <v>190</v>
      </c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</row>
    <row r="588" spans="1:15" x14ac:dyDescent="0.25">
      <c r="A588" s="42" t="s">
        <v>86</v>
      </c>
      <c r="B588" s="42" t="s">
        <v>96</v>
      </c>
      <c r="C588" s="42" t="s">
        <v>15</v>
      </c>
      <c r="D588" s="42" t="s">
        <v>6</v>
      </c>
      <c r="E588" s="43">
        <v>0.39525846978016016</v>
      </c>
      <c r="F588" s="43">
        <v>0.35943257345324786</v>
      </c>
      <c r="G588" s="43">
        <v>0.25067977699952709</v>
      </c>
      <c r="H588" s="43">
        <v>0.14114534505620741</v>
      </c>
      <c r="I588" s="43">
        <v>0.12227288688934398</v>
      </c>
      <c r="J588" s="43">
        <v>0.11152990250713815</v>
      </c>
      <c r="K588" s="43">
        <v>0.11366054298943379</v>
      </c>
      <c r="L588" s="43">
        <v>0.13782704964210693</v>
      </c>
      <c r="M588" s="43">
        <v>0.1902955744105839</v>
      </c>
      <c r="N588" s="43">
        <v>0.17432128688504581</v>
      </c>
      <c r="O588" s="43">
        <v>9.4834933518226028E-2</v>
      </c>
    </row>
    <row r="589" spans="1:15" x14ac:dyDescent="0.25">
      <c r="A589" s="42" t="s">
        <v>86</v>
      </c>
      <c r="B589" s="42" t="s">
        <v>96</v>
      </c>
      <c r="C589" s="42" t="s">
        <v>15</v>
      </c>
      <c r="D589" s="42" t="s">
        <v>191</v>
      </c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0</v>
      </c>
      <c r="O589" s="43">
        <v>0</v>
      </c>
    </row>
    <row r="590" spans="1:15" x14ac:dyDescent="0.25">
      <c r="A590" s="42" t="s">
        <v>86</v>
      </c>
      <c r="B590" s="42" t="s">
        <v>96</v>
      </c>
      <c r="C590" s="42" t="s">
        <v>15</v>
      </c>
      <c r="D590" s="42" t="s">
        <v>7</v>
      </c>
      <c r="E590" s="43">
        <v>0.18688844988435147</v>
      </c>
      <c r="F590" s="43">
        <v>0.2100692323956066</v>
      </c>
      <c r="G590" s="43">
        <v>0.27777103998704972</v>
      </c>
      <c r="H590" s="43">
        <v>0.4332466223539766</v>
      </c>
      <c r="I590" s="43">
        <v>0.53927651318923175</v>
      </c>
      <c r="J590" s="43">
        <v>0.59676310106903752</v>
      </c>
      <c r="K590" s="43">
        <v>0.5710708653036165</v>
      </c>
      <c r="L590" s="43">
        <v>0.54666454128981268</v>
      </c>
      <c r="M590" s="43">
        <v>0.46915037398724363</v>
      </c>
      <c r="N590" s="43">
        <v>0.44497427797775957</v>
      </c>
      <c r="O590" s="43">
        <v>0.4407747789228697</v>
      </c>
    </row>
    <row r="591" spans="1:15" x14ac:dyDescent="0.25">
      <c r="A591" s="42" t="s">
        <v>86</v>
      </c>
      <c r="B591" s="42" t="s">
        <v>96</v>
      </c>
      <c r="C591" s="42" t="s">
        <v>15</v>
      </c>
      <c r="D591" s="42" t="s">
        <v>8</v>
      </c>
      <c r="E591" s="43">
        <v>0.13215486392812237</v>
      </c>
      <c r="F591" s="43">
        <v>0.14089973193751071</v>
      </c>
      <c r="G591" s="43">
        <v>0.13021256106356305</v>
      </c>
      <c r="H591" s="43">
        <v>0.11938642597800911</v>
      </c>
      <c r="I591" s="43">
        <v>0.11177556576188806</v>
      </c>
      <c r="J591" s="43">
        <v>0.10250113711534553</v>
      </c>
      <c r="K591" s="43">
        <v>8.8974711348159319E-2</v>
      </c>
      <c r="L591" s="43">
        <v>7.5266436368982892E-2</v>
      </c>
      <c r="M591" s="43">
        <v>6.9317421354672976E-2</v>
      </c>
      <c r="N591" s="43">
        <v>6.6494415436040663E-2</v>
      </c>
      <c r="O591" s="43">
        <v>6.3271297207940336E-2</v>
      </c>
    </row>
    <row r="592" spans="1:15" x14ac:dyDescent="0.25">
      <c r="A592" s="42" t="s">
        <v>86</v>
      </c>
      <c r="B592" s="42" t="s">
        <v>96</v>
      </c>
      <c r="C592" s="42" t="s">
        <v>15</v>
      </c>
      <c r="D592" s="42" t="s">
        <v>9</v>
      </c>
      <c r="E592" s="43">
        <v>0.22328020753509953</v>
      </c>
      <c r="F592" s="43">
        <v>0.21634639278076076</v>
      </c>
      <c r="G592" s="43">
        <v>0.21426855477664403</v>
      </c>
      <c r="H592" s="43">
        <v>0.17158075804539979</v>
      </c>
      <c r="I592" s="43">
        <v>8.6590295910243018E-2</v>
      </c>
      <c r="J592" s="43">
        <v>1.9382724709193538E-2</v>
      </c>
      <c r="K592" s="43">
        <v>1.611648415280427E-2</v>
      </c>
      <c r="L592" s="43">
        <v>2.6879466384835876E-2</v>
      </c>
      <c r="M592" s="43">
        <v>5.0934974808892385E-2</v>
      </c>
      <c r="N592" s="43">
        <v>6.8410555089336203E-2</v>
      </c>
      <c r="O592" s="43">
        <v>0.1141127101209304</v>
      </c>
    </row>
    <row r="593" spans="1:15" x14ac:dyDescent="0.25">
      <c r="A593" s="42" t="s">
        <v>86</v>
      </c>
      <c r="B593" s="42" t="s">
        <v>96</v>
      </c>
      <c r="C593" s="42" t="s">
        <v>15</v>
      </c>
      <c r="D593" s="42" t="s">
        <v>10</v>
      </c>
      <c r="E593" s="43">
        <v>4.1760954998910423E-2</v>
      </c>
      <c r="F593" s="43">
        <v>1.461048669893978E-2</v>
      </c>
      <c r="G593" s="43">
        <v>3.8812260526490689E-3</v>
      </c>
      <c r="H593" s="43">
        <v>1.6955093284685115E-3</v>
      </c>
      <c r="I593" s="43">
        <v>3.615869494925614E-4</v>
      </c>
      <c r="J593" s="43">
        <v>1.1525153349120144E-4</v>
      </c>
      <c r="K593" s="43">
        <v>1.7223434273566384E-7</v>
      </c>
      <c r="L593" s="43">
        <v>0</v>
      </c>
      <c r="M593" s="43">
        <v>0</v>
      </c>
      <c r="N593" s="43">
        <v>0</v>
      </c>
      <c r="O593" s="43">
        <v>0</v>
      </c>
    </row>
    <row r="594" spans="1:15" x14ac:dyDescent="0.25">
      <c r="A594" s="42" t="s">
        <v>86</v>
      </c>
      <c r="B594" s="42" t="s">
        <v>96</v>
      </c>
      <c r="C594" s="42" t="s">
        <v>15</v>
      </c>
      <c r="D594" s="42" t="s">
        <v>11</v>
      </c>
      <c r="E594" s="43">
        <v>4.1731990073185491E-4</v>
      </c>
      <c r="F594" s="43">
        <v>6.4978549665967982E-3</v>
      </c>
      <c r="G594" s="43">
        <v>2.3423634957359274E-2</v>
      </c>
      <c r="H594" s="43">
        <v>2.173874282217967E-2</v>
      </c>
      <c r="I594" s="43">
        <v>1.7184072094874856E-2</v>
      </c>
      <c r="J594" s="43">
        <v>9.1245433903146198E-3</v>
      </c>
      <c r="K594" s="43">
        <v>1.248096164633988E-2</v>
      </c>
      <c r="L594" s="43">
        <v>1.4060241332174553E-2</v>
      </c>
      <c r="M594" s="43">
        <v>1.3877286516117545E-2</v>
      </c>
      <c r="N594" s="43">
        <v>2.1272620022181346E-2</v>
      </c>
      <c r="O594" s="43">
        <v>3.6287838395121064E-2</v>
      </c>
    </row>
    <row r="595" spans="1:15" x14ac:dyDescent="0.25">
      <c r="A595" s="42" t="s">
        <v>86</v>
      </c>
      <c r="B595" s="42" t="s">
        <v>96</v>
      </c>
      <c r="C595" s="42" t="s">
        <v>15</v>
      </c>
      <c r="D595" s="42" t="s">
        <v>12</v>
      </c>
      <c r="E595" s="43">
        <v>9.5170871970810377E-3</v>
      </c>
      <c r="F595" s="43">
        <v>4.0223693332244015E-2</v>
      </c>
      <c r="G595" s="43">
        <v>8.7079724556816188E-2</v>
      </c>
      <c r="H595" s="43">
        <v>0.10447804964109751</v>
      </c>
      <c r="I595" s="43">
        <v>0.12180525761331733</v>
      </c>
      <c r="J595" s="43">
        <v>0.15950434687055329</v>
      </c>
      <c r="K595" s="43">
        <v>0.19665252220832535</v>
      </c>
      <c r="L595" s="43">
        <v>0.19881794109212345</v>
      </c>
      <c r="M595" s="43">
        <v>0.20541077491700568</v>
      </c>
      <c r="N595" s="43">
        <v>0.22184540569855571</v>
      </c>
      <c r="O595" s="43">
        <v>0.24674138257979825</v>
      </c>
    </row>
    <row r="596" spans="1:15" x14ac:dyDescent="0.25">
      <c r="A596" s="42" t="s">
        <v>86</v>
      </c>
      <c r="B596" s="42" t="s">
        <v>96</v>
      </c>
      <c r="C596" s="42" t="s">
        <v>16</v>
      </c>
      <c r="D596" s="42" t="s">
        <v>189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</row>
    <row r="597" spans="1:15" x14ac:dyDescent="0.25">
      <c r="A597" s="42" t="s">
        <v>86</v>
      </c>
      <c r="B597" s="42" t="s">
        <v>96</v>
      </c>
      <c r="C597" s="42" t="s">
        <v>16</v>
      </c>
      <c r="D597" s="42" t="s">
        <v>5</v>
      </c>
      <c r="E597" s="43">
        <v>1.457628424362465E-3</v>
      </c>
      <c r="F597" s="43">
        <v>2.0093018857889172E-4</v>
      </c>
      <c r="G597" s="43">
        <v>2.5783095760522397E-4</v>
      </c>
      <c r="H597" s="43">
        <v>6.9419683004483883E-5</v>
      </c>
      <c r="I597" s="43">
        <v>4.2355614820959894E-5</v>
      </c>
      <c r="J597" s="43">
        <v>1.3084363245566902E-3</v>
      </c>
      <c r="K597" s="43">
        <v>1.0898650497307692E-3</v>
      </c>
      <c r="L597" s="43">
        <v>9.3945198313794259E-4</v>
      </c>
      <c r="M597" s="43">
        <v>8.614771402156179E-4</v>
      </c>
      <c r="N597" s="43">
        <v>6.6268080270663599E-4</v>
      </c>
      <c r="O597" s="43">
        <v>5.8463096044074727E-4</v>
      </c>
    </row>
    <row r="598" spans="1:15" x14ac:dyDescent="0.25">
      <c r="A598" s="42" t="s">
        <v>86</v>
      </c>
      <c r="B598" s="42" t="s">
        <v>96</v>
      </c>
      <c r="C598" s="42" t="s">
        <v>16</v>
      </c>
      <c r="D598" s="42" t="s">
        <v>190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</row>
    <row r="599" spans="1:15" x14ac:dyDescent="0.25">
      <c r="A599" s="42" t="s">
        <v>86</v>
      </c>
      <c r="B599" s="42" t="s">
        <v>96</v>
      </c>
      <c r="C599" s="42" t="s">
        <v>16</v>
      </c>
      <c r="D599" s="42" t="s">
        <v>6</v>
      </c>
      <c r="E599" s="43">
        <v>0.18878214030129728</v>
      </c>
      <c r="F599" s="43">
        <v>0.22075136071105647</v>
      </c>
      <c r="G599" s="43">
        <v>0.19090540760969654</v>
      </c>
      <c r="H599" s="43">
        <v>0.14505084991780079</v>
      </c>
      <c r="I599" s="43">
        <v>4.7661750981116698E-2</v>
      </c>
      <c r="J599" s="43">
        <v>1.4265180010746913E-2</v>
      </c>
      <c r="K599" s="43">
        <v>1.5923382487003927E-2</v>
      </c>
      <c r="L599" s="43">
        <v>1.4263900427705468E-2</v>
      </c>
      <c r="M599" s="43">
        <v>1.3974580207518295E-2</v>
      </c>
      <c r="N599" s="43">
        <v>1.3675557346481104E-2</v>
      </c>
      <c r="O599" s="43">
        <v>1.2354890403045981E-2</v>
      </c>
    </row>
    <row r="600" spans="1:15" x14ac:dyDescent="0.25">
      <c r="A600" s="42" t="s">
        <v>86</v>
      </c>
      <c r="B600" s="42" t="s">
        <v>96</v>
      </c>
      <c r="C600" s="42" t="s">
        <v>16</v>
      </c>
      <c r="D600" s="42" t="s">
        <v>191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</row>
    <row r="601" spans="1:15" x14ac:dyDescent="0.25">
      <c r="A601" s="42" t="s">
        <v>86</v>
      </c>
      <c r="B601" s="42" t="s">
        <v>96</v>
      </c>
      <c r="C601" s="42" t="s">
        <v>16</v>
      </c>
      <c r="D601" s="42" t="s">
        <v>7</v>
      </c>
      <c r="E601" s="43">
        <v>0.42375022046883332</v>
      </c>
      <c r="F601" s="43">
        <v>0.40837287915231096</v>
      </c>
      <c r="G601" s="43">
        <v>0.4436095632483894</v>
      </c>
      <c r="H601" s="43">
        <v>0.51174139274816743</v>
      </c>
      <c r="I601" s="43">
        <v>0.63485224462850476</v>
      </c>
      <c r="J601" s="43">
        <v>0.66513030628694259</v>
      </c>
      <c r="K601" s="43">
        <v>0.6758003412639938</v>
      </c>
      <c r="L601" s="43">
        <v>0.68486434197975321</v>
      </c>
      <c r="M601" s="43">
        <v>0.71519743368624289</v>
      </c>
      <c r="N601" s="43">
        <v>0.59252119845132878</v>
      </c>
      <c r="O601" s="43">
        <v>0.46685150218324339</v>
      </c>
    </row>
    <row r="602" spans="1:15" x14ac:dyDescent="0.25">
      <c r="A602" s="42" t="s">
        <v>86</v>
      </c>
      <c r="B602" s="42" t="s">
        <v>96</v>
      </c>
      <c r="C602" s="42" t="s">
        <v>16</v>
      </c>
      <c r="D602" s="42" t="s">
        <v>8</v>
      </c>
      <c r="E602" s="43">
        <v>0.19440384213823345</v>
      </c>
      <c r="F602" s="43">
        <v>0.18889998601368294</v>
      </c>
      <c r="G602" s="43">
        <v>0.1681917280111411</v>
      </c>
      <c r="H602" s="43">
        <v>0.15129231050793118</v>
      </c>
      <c r="I602" s="43">
        <v>0.14005541282849335</v>
      </c>
      <c r="J602" s="43">
        <v>0.12881918323482</v>
      </c>
      <c r="K602" s="43">
        <v>0.10886503043107569</v>
      </c>
      <c r="L602" s="43">
        <v>9.2207644850610782E-2</v>
      </c>
      <c r="M602" s="43">
        <v>8.5164564336800253E-2</v>
      </c>
      <c r="N602" s="43">
        <v>9.1399904567061499E-2</v>
      </c>
      <c r="O602" s="43">
        <v>9.0845284753321445E-2</v>
      </c>
    </row>
    <row r="603" spans="1:15" x14ac:dyDescent="0.25">
      <c r="A603" s="42" t="s">
        <v>86</v>
      </c>
      <c r="B603" s="42" t="s">
        <v>96</v>
      </c>
      <c r="C603" s="42" t="s">
        <v>16</v>
      </c>
      <c r="D603" s="42" t="s">
        <v>9</v>
      </c>
      <c r="E603" s="43">
        <v>0.15465255125520258</v>
      </c>
      <c r="F603" s="43">
        <v>0.16327941706606466</v>
      </c>
      <c r="G603" s="43">
        <v>0.19703547017316769</v>
      </c>
      <c r="H603" s="43">
        <v>0.18436921173949947</v>
      </c>
      <c r="I603" s="43">
        <v>0.15198801190046721</v>
      </c>
      <c r="J603" s="43">
        <v>0.13551719505642132</v>
      </c>
      <c r="K603" s="43">
        <v>0.11377169370705111</v>
      </c>
      <c r="L603" s="43">
        <v>9.6627011600356943E-2</v>
      </c>
      <c r="M603" s="43">
        <v>3.4507044129832597E-2</v>
      </c>
      <c r="N603" s="43">
        <v>9.0044342664649862E-2</v>
      </c>
      <c r="O603" s="43">
        <v>0.16801501872682437</v>
      </c>
    </row>
    <row r="604" spans="1:15" x14ac:dyDescent="0.25">
      <c r="A604" s="42" t="s">
        <v>86</v>
      </c>
      <c r="B604" s="42" t="s">
        <v>96</v>
      </c>
      <c r="C604" s="42" t="s">
        <v>16</v>
      </c>
      <c r="D604" s="42" t="s">
        <v>10</v>
      </c>
      <c r="E604" s="43">
        <v>3.6953617412070948E-2</v>
      </c>
      <c r="F604" s="43">
        <v>1.849542686830602E-2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</row>
    <row r="605" spans="1:15" x14ac:dyDescent="0.25">
      <c r="A605" s="42" t="s">
        <v>86</v>
      </c>
      <c r="B605" s="42" t="s">
        <v>96</v>
      </c>
      <c r="C605" s="42" t="s">
        <v>16</v>
      </c>
      <c r="D605" s="42" t="s">
        <v>11</v>
      </c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3.4143592920705236E-3</v>
      </c>
      <c r="O605" s="43">
        <v>1.1149137572283058E-2</v>
      </c>
    </row>
    <row r="606" spans="1:15" x14ac:dyDescent="0.25">
      <c r="A606" s="42" t="s">
        <v>86</v>
      </c>
      <c r="B606" s="42" t="s">
        <v>96</v>
      </c>
      <c r="C606" s="42" t="s">
        <v>16</v>
      </c>
      <c r="D606" s="42" t="s">
        <v>12</v>
      </c>
      <c r="E606" s="43">
        <v>0</v>
      </c>
      <c r="F606" s="43">
        <v>0</v>
      </c>
      <c r="G606" s="43">
        <v>0</v>
      </c>
      <c r="H606" s="43">
        <v>7.4768154035965706E-3</v>
      </c>
      <c r="I606" s="43">
        <v>2.5400224046597017E-2</v>
      </c>
      <c r="J606" s="43">
        <v>5.4959699086512631E-2</v>
      </c>
      <c r="K606" s="43">
        <v>8.4549687061144838E-2</v>
      </c>
      <c r="L606" s="43">
        <v>0.11109764915843565</v>
      </c>
      <c r="M606" s="43">
        <v>0.15029490049939029</v>
      </c>
      <c r="N606" s="43">
        <v>0.20828195687570161</v>
      </c>
      <c r="O606" s="43">
        <v>0.250199535400841</v>
      </c>
    </row>
    <row r="607" spans="1:15" x14ac:dyDescent="0.25">
      <c r="A607" s="42" t="s">
        <v>87</v>
      </c>
      <c r="B607" s="42" t="s">
        <v>100</v>
      </c>
      <c r="C607" s="42" t="s">
        <v>4</v>
      </c>
      <c r="D607" s="42" t="s">
        <v>189</v>
      </c>
      <c r="E607" s="43">
        <v>0</v>
      </c>
      <c r="F607" s="43">
        <v>0</v>
      </c>
      <c r="G607" s="43">
        <v>0</v>
      </c>
      <c r="H607" s="43">
        <v>0</v>
      </c>
      <c r="I607" s="43">
        <v>5.4569106789883366E-3</v>
      </c>
      <c r="J607" s="43">
        <v>8.195106951507404E-2</v>
      </c>
      <c r="K607" s="43">
        <v>0.15278094666918735</v>
      </c>
      <c r="L607" s="43">
        <v>0.20665095292239677</v>
      </c>
      <c r="M607" s="43">
        <v>0.21620160856373474</v>
      </c>
      <c r="N607" s="43">
        <v>0.21140565112016296</v>
      </c>
      <c r="O607" s="43">
        <v>0.20123704637925136</v>
      </c>
    </row>
    <row r="608" spans="1:15" x14ac:dyDescent="0.25">
      <c r="A608" s="42" t="s">
        <v>87</v>
      </c>
      <c r="B608" s="42" t="s">
        <v>100</v>
      </c>
      <c r="C608" s="42" t="s">
        <v>4</v>
      </c>
      <c r="D608" s="42" t="s">
        <v>5</v>
      </c>
      <c r="E608" s="43">
        <v>3.6976872072664231E-3</v>
      </c>
      <c r="F608" s="43">
        <v>3.1623856666030412E-3</v>
      </c>
      <c r="G608" s="43">
        <v>2.4100751396476175E-3</v>
      </c>
      <c r="H608" s="43">
        <v>2.2045866337925607E-3</v>
      </c>
      <c r="I608" s="43">
        <v>2.5254804663836446E-2</v>
      </c>
      <c r="J608" s="43">
        <v>5.870218028884986E-2</v>
      </c>
      <c r="K608" s="43">
        <v>2.8528171263551092E-2</v>
      </c>
      <c r="L608" s="43">
        <v>3.7876209999806343E-2</v>
      </c>
      <c r="M608" s="43">
        <v>3.9436179440403098E-2</v>
      </c>
      <c r="N608" s="43">
        <v>3.8484772812286655E-2</v>
      </c>
      <c r="O608" s="43">
        <v>3.6606548609730123E-2</v>
      </c>
    </row>
    <row r="609" spans="1:15" x14ac:dyDescent="0.25">
      <c r="A609" s="42" t="s">
        <v>87</v>
      </c>
      <c r="B609" s="42" t="s">
        <v>100</v>
      </c>
      <c r="C609" s="42" t="s">
        <v>4</v>
      </c>
      <c r="D609" s="42" t="s">
        <v>190</v>
      </c>
      <c r="E609" s="43">
        <v>0</v>
      </c>
      <c r="F609" s="43">
        <v>0</v>
      </c>
      <c r="G609" s="43">
        <v>0</v>
      </c>
      <c r="H609" s="43">
        <v>0</v>
      </c>
      <c r="I609" s="43">
        <v>7.0575401183094688E-2</v>
      </c>
      <c r="J609" s="43">
        <v>0.15050863026948555</v>
      </c>
      <c r="K609" s="43">
        <v>0.19479175494292741</v>
      </c>
      <c r="L609" s="43">
        <v>0.12450375829605467</v>
      </c>
      <c r="M609" s="43">
        <v>8.2383709623344126E-2</v>
      </c>
      <c r="N609" s="43">
        <v>5.461291930331387E-2</v>
      </c>
      <c r="O609" s="43">
        <v>3.6938873165518513E-2</v>
      </c>
    </row>
    <row r="610" spans="1:15" x14ac:dyDescent="0.25">
      <c r="A610" s="42" t="s">
        <v>87</v>
      </c>
      <c r="B610" s="42" t="s">
        <v>100</v>
      </c>
      <c r="C610" s="42" t="s">
        <v>4</v>
      </c>
      <c r="D610" s="42" t="s">
        <v>6</v>
      </c>
      <c r="E610" s="43">
        <v>0.62637557124526733</v>
      </c>
      <c r="F610" s="43">
        <v>0.62426937541593375</v>
      </c>
      <c r="G610" s="43">
        <v>0.59752770731774052</v>
      </c>
      <c r="H610" s="43">
        <v>0.55782752527072688</v>
      </c>
      <c r="I610" s="43">
        <v>0.2362642003972612</v>
      </c>
      <c r="J610" s="43">
        <v>8.8394822422158278E-2</v>
      </c>
      <c r="K610" s="43">
        <v>3.437396105631646E-2</v>
      </c>
      <c r="L610" s="43">
        <v>2.1971576935100576E-2</v>
      </c>
      <c r="M610" s="43">
        <v>1.453816133123504E-2</v>
      </c>
      <c r="N610" s="43">
        <v>9.6375130429196248E-3</v>
      </c>
      <c r="O610" s="43">
        <v>6.5184644426345166E-3</v>
      </c>
    </row>
    <row r="611" spans="1:15" x14ac:dyDescent="0.25">
      <c r="A611" s="42" t="s">
        <v>87</v>
      </c>
      <c r="B611" s="42" t="s">
        <v>100</v>
      </c>
      <c r="C611" s="42" t="s">
        <v>4</v>
      </c>
      <c r="D611" s="42" t="s">
        <v>191</v>
      </c>
      <c r="E611" s="43">
        <v>0</v>
      </c>
      <c r="F611" s="43">
        <v>0</v>
      </c>
      <c r="G611" s="43">
        <v>0</v>
      </c>
      <c r="H611" s="43">
        <v>0</v>
      </c>
      <c r="I611" s="43">
        <v>2.3963585197556557E-2</v>
      </c>
      <c r="J611" s="43">
        <v>5.3718051265883159E-2</v>
      </c>
      <c r="K611" s="43">
        <v>6.0099021518764402E-2</v>
      </c>
      <c r="L611" s="43">
        <v>4.6024948335532702E-2</v>
      </c>
      <c r="M611" s="43">
        <v>3.5467863922332588E-2</v>
      </c>
      <c r="N611" s="43">
        <v>2.5724212321634438E-2</v>
      </c>
      <c r="O611" s="43">
        <v>1.8472160554527925E-2</v>
      </c>
    </row>
    <row r="612" spans="1:15" x14ac:dyDescent="0.25">
      <c r="A612" s="42" t="s">
        <v>87</v>
      </c>
      <c r="B612" s="42" t="s">
        <v>100</v>
      </c>
      <c r="C612" s="42" t="s">
        <v>4</v>
      </c>
      <c r="D612" s="42" t="s">
        <v>7</v>
      </c>
      <c r="E612" s="43">
        <v>0.11433754511494434</v>
      </c>
      <c r="F612" s="43">
        <v>0.10849613858781168</v>
      </c>
      <c r="G612" s="43">
        <v>9.2936599640368975E-2</v>
      </c>
      <c r="H612" s="43">
        <v>7.4993227171840704E-2</v>
      </c>
      <c r="I612" s="43">
        <v>8.0217311029427751E-2</v>
      </c>
      <c r="J612" s="43">
        <v>3.1549283713905946E-2</v>
      </c>
      <c r="K612" s="43">
        <v>1.0604559292312308E-2</v>
      </c>
      <c r="L612" s="43">
        <v>8.1224565451341185E-3</v>
      </c>
      <c r="M612" s="43">
        <v>6.260298112842848E-3</v>
      </c>
      <c r="N612" s="43">
        <v>4.5395059285056362E-3</v>
      </c>
      <c r="O612" s="43">
        <v>3.2596862166120511E-3</v>
      </c>
    </row>
    <row r="613" spans="1:15" x14ac:dyDescent="0.25">
      <c r="A613" s="42" t="s">
        <v>87</v>
      </c>
      <c r="B613" s="42" t="s">
        <v>100</v>
      </c>
      <c r="C613" s="42" t="s">
        <v>4</v>
      </c>
      <c r="D613" s="42" t="s">
        <v>8</v>
      </c>
      <c r="E613" s="43">
        <v>0.13925426814237044</v>
      </c>
      <c r="F613" s="43">
        <v>0.14717732574635917</v>
      </c>
      <c r="G613" s="43">
        <v>0.16030931006898602</v>
      </c>
      <c r="H613" s="43">
        <v>0.16682034980104044</v>
      </c>
      <c r="I613" s="43">
        <v>0.21063771760668248</v>
      </c>
      <c r="J613" s="43">
        <v>0.18424540364438896</v>
      </c>
      <c r="K613" s="43">
        <v>0.15428680386698918</v>
      </c>
      <c r="L613" s="43">
        <v>0.13095386300824141</v>
      </c>
      <c r="M613" s="43">
        <v>0.11295381792280283</v>
      </c>
      <c r="N613" s="43">
        <v>9.8096225920464991E-2</v>
      </c>
      <c r="O613" s="43">
        <v>8.5960377106651678E-2</v>
      </c>
    </row>
    <row r="614" spans="1:15" x14ac:dyDescent="0.25">
      <c r="A614" s="42" t="s">
        <v>87</v>
      </c>
      <c r="B614" s="42" t="s">
        <v>100</v>
      </c>
      <c r="C614" s="42" t="s">
        <v>4</v>
      </c>
      <c r="D614" s="42" t="s">
        <v>9</v>
      </c>
      <c r="E614" s="43">
        <v>5.8145341230160491E-2</v>
      </c>
      <c r="F614" s="43">
        <v>6.1282184883486988E-2</v>
      </c>
      <c r="G614" s="43">
        <v>9.6690163474883989E-2</v>
      </c>
      <c r="H614" s="43">
        <v>0.15845435362364951</v>
      </c>
      <c r="I614" s="43">
        <v>0.20852591006837434</v>
      </c>
      <c r="J614" s="43">
        <v>0.15121703439457723</v>
      </c>
      <c r="K614" s="43">
        <v>0.10484286282357988</v>
      </c>
      <c r="L614" s="43">
        <v>9.4282465619268147E-2</v>
      </c>
      <c r="M614" s="43">
        <v>8.9200001431743337E-2</v>
      </c>
      <c r="N614" s="43">
        <v>8.219396673653985E-2</v>
      </c>
      <c r="O614" s="43">
        <v>7.4154683460860613E-2</v>
      </c>
    </row>
    <row r="615" spans="1:15" x14ac:dyDescent="0.25">
      <c r="A615" s="42" t="s">
        <v>87</v>
      </c>
      <c r="B615" s="42" t="s">
        <v>100</v>
      </c>
      <c r="C615" s="42" t="s">
        <v>4</v>
      </c>
      <c r="D615" s="42" t="s">
        <v>10</v>
      </c>
      <c r="E615" s="43">
        <v>5.6337583039941339E-2</v>
      </c>
      <c r="F615" s="43">
        <v>5.4131994779226277E-2</v>
      </c>
      <c r="G615" s="43">
        <v>4.8481823589336892E-2</v>
      </c>
      <c r="H615" s="43">
        <v>3.7212030531163474E-2</v>
      </c>
      <c r="I615" s="43">
        <v>5.7450819019300721E-2</v>
      </c>
      <c r="J615" s="43">
        <v>4.2492570514429853E-2</v>
      </c>
      <c r="K615" s="43">
        <v>3.1476326751455341E-2</v>
      </c>
      <c r="L615" s="43">
        <v>2.3205437840798742E-2</v>
      </c>
      <c r="M615" s="43">
        <v>1.7820433126247447E-2</v>
      </c>
      <c r="N615" s="43">
        <v>1.2886974488204656E-2</v>
      </c>
      <c r="O615" s="43">
        <v>9.0681020181906762E-3</v>
      </c>
    </row>
    <row r="616" spans="1:15" x14ac:dyDescent="0.25">
      <c r="A616" s="42" t="s">
        <v>87</v>
      </c>
      <c r="B616" s="42" t="s">
        <v>100</v>
      </c>
      <c r="C616" s="42" t="s">
        <v>4</v>
      </c>
      <c r="D616" s="42" t="s">
        <v>11</v>
      </c>
      <c r="E616" s="43">
        <v>3.79249969976044E-5</v>
      </c>
      <c r="F616" s="43">
        <v>4.642980587182279E-5</v>
      </c>
      <c r="G616" s="43">
        <v>1.1623057411066523E-4</v>
      </c>
      <c r="H616" s="43">
        <v>3.8027255351776973E-4</v>
      </c>
      <c r="I616" s="43">
        <v>2.0799494131588516E-2</v>
      </c>
      <c r="J616" s="43">
        <v>5.6390136056407476E-2</v>
      </c>
      <c r="K616" s="43">
        <v>8.4502382644180959E-2</v>
      </c>
      <c r="L616" s="43">
        <v>0.11308916166621018</v>
      </c>
      <c r="M616" s="43">
        <v>0.15080911400137695</v>
      </c>
      <c r="N616" s="43">
        <v>0.18747506691134358</v>
      </c>
      <c r="O616" s="43">
        <v>0.22247131430729855</v>
      </c>
    </row>
    <row r="617" spans="1:15" x14ac:dyDescent="0.25">
      <c r="A617" s="42" t="s">
        <v>87</v>
      </c>
      <c r="B617" s="42" t="s">
        <v>100</v>
      </c>
      <c r="C617" s="42" t="s">
        <v>4</v>
      </c>
      <c r="D617" s="42" t="s">
        <v>12</v>
      </c>
      <c r="E617" s="43">
        <v>1.8140790230520773E-3</v>
      </c>
      <c r="F617" s="43">
        <v>1.4341651147074151E-3</v>
      </c>
      <c r="G617" s="43">
        <v>1.5280901949255106E-3</v>
      </c>
      <c r="H617" s="43">
        <v>2.1076544142684234E-3</v>
      </c>
      <c r="I617" s="43">
        <v>6.0853846023888769E-2</v>
      </c>
      <c r="J617" s="43">
        <v>0.10083081791483973</v>
      </c>
      <c r="K617" s="43">
        <v>0.14371320917073557</v>
      </c>
      <c r="L617" s="43">
        <v>0.19331916883145625</v>
      </c>
      <c r="M617" s="43">
        <v>0.23492881252393708</v>
      </c>
      <c r="N617" s="43">
        <v>0.2749431914146237</v>
      </c>
      <c r="O617" s="43">
        <v>0.30531274373872397</v>
      </c>
    </row>
    <row r="618" spans="1:15" x14ac:dyDescent="0.25">
      <c r="A618" s="42" t="s">
        <v>87</v>
      </c>
      <c r="B618" s="42" t="s">
        <v>100</v>
      </c>
      <c r="C618" s="42" t="s">
        <v>13</v>
      </c>
      <c r="D618" s="42" t="s">
        <v>189</v>
      </c>
      <c r="E618" s="43">
        <v>0</v>
      </c>
      <c r="F618" s="43">
        <v>0</v>
      </c>
      <c r="G618" s="43">
        <v>0</v>
      </c>
      <c r="H618" s="43">
        <v>0</v>
      </c>
      <c r="I618" s="43">
        <v>4.8699967191601114E-3</v>
      </c>
      <c r="J618" s="43">
        <v>8.0156435134933604E-2</v>
      </c>
      <c r="K618" s="43">
        <v>0.15832530941855319</v>
      </c>
      <c r="L618" s="43">
        <v>0.21566767937760864</v>
      </c>
      <c r="M618" s="43">
        <v>0.22460786291741547</v>
      </c>
      <c r="N618" s="43">
        <v>0.23475119412273401</v>
      </c>
      <c r="O618" s="43">
        <v>0.23316820930346627</v>
      </c>
    </row>
    <row r="619" spans="1:15" x14ac:dyDescent="0.25">
      <c r="A619" s="42" t="s">
        <v>87</v>
      </c>
      <c r="B619" s="42" t="s">
        <v>100</v>
      </c>
      <c r="C619" s="42" t="s">
        <v>13</v>
      </c>
      <c r="D619" s="42" t="s">
        <v>5</v>
      </c>
      <c r="E619" s="43">
        <v>2.3248962757469377E-2</v>
      </c>
      <c r="F619" s="43">
        <v>2.1285430188596778E-2</v>
      </c>
      <c r="G619" s="43">
        <v>1.8286749656074925E-2</v>
      </c>
      <c r="H619" s="43">
        <v>1.6503587736464452E-2</v>
      </c>
      <c r="I619" s="43">
        <v>3.4202755905511854E-2</v>
      </c>
      <c r="J619" s="43">
        <v>6.7495794977172729E-2</v>
      </c>
      <c r="K619" s="43">
        <v>3.8676440614831012E-2</v>
      </c>
      <c r="L619" s="43">
        <v>4.7315369544847941E-2</v>
      </c>
      <c r="M619" s="43">
        <v>4.7788407850718126E-2</v>
      </c>
      <c r="N619" s="43">
        <v>4.8880232116446168E-2</v>
      </c>
      <c r="O619" s="43">
        <v>4.8013256633571463E-2</v>
      </c>
    </row>
    <row r="620" spans="1:15" x14ac:dyDescent="0.25">
      <c r="A620" s="42" t="s">
        <v>87</v>
      </c>
      <c r="B620" s="42" t="s">
        <v>100</v>
      </c>
      <c r="C620" s="42" t="s">
        <v>13</v>
      </c>
      <c r="D620" s="42" t="s">
        <v>190</v>
      </c>
      <c r="E620" s="43">
        <v>0</v>
      </c>
      <c r="F620" s="43">
        <v>0</v>
      </c>
      <c r="G620" s="43">
        <v>0</v>
      </c>
      <c r="H620" s="43">
        <v>0</v>
      </c>
      <c r="I620" s="43">
        <v>7.791994750656177E-3</v>
      </c>
      <c r="J620" s="43">
        <v>1.5974943863980975E-2</v>
      </c>
      <c r="K620" s="43">
        <v>2.2630953803335612E-2</v>
      </c>
      <c r="L620" s="43">
        <v>1.7394020273148014E-2</v>
      </c>
      <c r="M620" s="43">
        <v>1.4277871879208127E-2</v>
      </c>
      <c r="N620" s="43">
        <v>1.1981637584760488E-2</v>
      </c>
      <c r="O620" s="43">
        <v>1.0005535275117156E-2</v>
      </c>
    </row>
    <row r="621" spans="1:15" x14ac:dyDescent="0.25">
      <c r="A621" s="42" t="s">
        <v>87</v>
      </c>
      <c r="B621" s="42" t="s">
        <v>100</v>
      </c>
      <c r="C621" s="42" t="s">
        <v>13</v>
      </c>
      <c r="D621" s="42" t="s">
        <v>6</v>
      </c>
      <c r="E621" s="43">
        <v>4.7430830039525695E-2</v>
      </c>
      <c r="F621" s="43">
        <v>5.2448698616665575E-2</v>
      </c>
      <c r="G621" s="43">
        <v>6.2711807536154185E-2</v>
      </c>
      <c r="H621" s="43">
        <v>7.5812133072407042E-2</v>
      </c>
      <c r="I621" s="43">
        <v>2.6092929790026278E-2</v>
      </c>
      <c r="J621" s="43">
        <v>9.379479488602939E-3</v>
      </c>
      <c r="K621" s="43">
        <v>3.9920440249362199E-3</v>
      </c>
      <c r="L621" s="43">
        <v>3.0665265907606682E-3</v>
      </c>
      <c r="M621" s="43">
        <v>2.5196244492720309E-3</v>
      </c>
      <c r="N621" s="43">
        <v>2.1134558033152565E-3</v>
      </c>
      <c r="O621" s="43">
        <v>1.7656826956089159E-3</v>
      </c>
    </row>
    <row r="622" spans="1:15" x14ac:dyDescent="0.25">
      <c r="A622" s="42" t="s">
        <v>87</v>
      </c>
      <c r="B622" s="42" t="s">
        <v>100</v>
      </c>
      <c r="C622" s="42" t="s">
        <v>13</v>
      </c>
      <c r="D622" s="42" t="s">
        <v>191</v>
      </c>
      <c r="E622" s="43">
        <v>0</v>
      </c>
      <c r="F622" s="43">
        <v>0</v>
      </c>
      <c r="G622" s="43">
        <v>0</v>
      </c>
      <c r="H622" s="43">
        <v>0</v>
      </c>
      <c r="I622" s="43">
        <v>4.6239337270341269E-2</v>
      </c>
      <c r="J622" s="43">
        <v>9.8070246667053343E-2</v>
      </c>
      <c r="K622" s="43">
        <v>0.11327424920756522</v>
      </c>
      <c r="L622" s="43">
        <v>8.9292711320593979E-2</v>
      </c>
      <c r="M622" s="43">
        <v>7.5340055459890129E-2</v>
      </c>
      <c r="N622" s="43">
        <v>6.3080392141015587E-2</v>
      </c>
      <c r="O622" s="43">
        <v>5.1327415026520294E-2</v>
      </c>
    </row>
    <row r="623" spans="1:15" x14ac:dyDescent="0.25">
      <c r="A623" s="42" t="s">
        <v>87</v>
      </c>
      <c r="B623" s="42" t="s">
        <v>100</v>
      </c>
      <c r="C623" s="42" t="s">
        <v>13</v>
      </c>
      <c r="D623" s="42" t="s">
        <v>7</v>
      </c>
      <c r="E623" s="43">
        <v>0.19917511599931262</v>
      </c>
      <c r="F623" s="43">
        <v>0.20492143622019712</v>
      </c>
      <c r="G623" s="43">
        <v>0.21695802435996411</v>
      </c>
      <c r="H623" s="43">
        <v>0.22780169602087413</v>
      </c>
      <c r="I623" s="43">
        <v>0.15479412729658709</v>
      </c>
      <c r="J623" s="43">
        <v>5.7602598414105685E-2</v>
      </c>
      <c r="K623" s="43">
        <v>1.9995361357294971E-2</v>
      </c>
      <c r="L623" s="43">
        <v>1.5758539424742323E-2</v>
      </c>
      <c r="M623" s="43">
        <v>1.3292543882286151E-2</v>
      </c>
      <c r="N623" s="43">
        <v>1.1133022443849967E-2</v>
      </c>
      <c r="O623" s="43">
        <v>9.0561304923592219E-3</v>
      </c>
    </row>
    <row r="624" spans="1:15" x14ac:dyDescent="0.25">
      <c r="A624" s="42" t="s">
        <v>87</v>
      </c>
      <c r="B624" s="42" t="s">
        <v>100</v>
      </c>
      <c r="C624" s="42" t="s">
        <v>13</v>
      </c>
      <c r="D624" s="42" t="s">
        <v>8</v>
      </c>
      <c r="E624" s="43">
        <v>0.56398988535094396</v>
      </c>
      <c r="F624" s="43">
        <v>0.55722371555322447</v>
      </c>
      <c r="G624" s="43">
        <v>0.52749723182229902</v>
      </c>
      <c r="H624" s="43">
        <v>0.49442922374429232</v>
      </c>
      <c r="I624" s="43">
        <v>0.50486999671916066</v>
      </c>
      <c r="J624" s="43">
        <v>0.43111634034584762</v>
      </c>
      <c r="K624" s="43">
        <v>0.36388043547015458</v>
      </c>
      <c r="L624" s="43">
        <v>0.31138873903290826</v>
      </c>
      <c r="M624" s="43">
        <v>0.28685713213248443</v>
      </c>
      <c r="N624" s="43">
        <v>0.24705611366593661</v>
      </c>
      <c r="O624" s="43">
        <v>0.21418361698698868</v>
      </c>
    </row>
    <row r="625" spans="1:15" x14ac:dyDescent="0.25">
      <c r="A625" s="42" t="s">
        <v>87</v>
      </c>
      <c r="B625" s="42" t="s">
        <v>100</v>
      </c>
      <c r="C625" s="42" t="s">
        <v>13</v>
      </c>
      <c r="D625" s="42" t="s">
        <v>9</v>
      </c>
      <c r="E625" s="43">
        <v>2.3960916210443595E-2</v>
      </c>
      <c r="F625" s="43">
        <v>2.3492646255381455E-2</v>
      </c>
      <c r="G625" s="43">
        <v>3.3973089957386904E-2</v>
      </c>
      <c r="H625" s="43">
        <v>4.703196347031964E-2</v>
      </c>
      <c r="I625" s="43">
        <v>3.8160269028871437E-2</v>
      </c>
      <c r="J625" s="43">
        <v>2.4335274962921229E-2</v>
      </c>
      <c r="K625" s="43">
        <v>1.5933034867131005E-2</v>
      </c>
      <c r="L625" s="43">
        <v>1.2192282574746582E-2</v>
      </c>
      <c r="M625" s="43">
        <v>1.0388172310406474E-2</v>
      </c>
      <c r="N625" s="43">
        <v>8.9831974202099728E-3</v>
      </c>
      <c r="O625" s="43">
        <v>7.3780312637943988E-3</v>
      </c>
    </row>
    <row r="626" spans="1:15" x14ac:dyDescent="0.25">
      <c r="A626" s="42" t="s">
        <v>87</v>
      </c>
      <c r="B626" s="42" t="s">
        <v>100</v>
      </c>
      <c r="C626" s="42" t="s">
        <v>13</v>
      </c>
      <c r="D626" s="42" t="s">
        <v>10</v>
      </c>
      <c r="E626" s="43">
        <v>0.1417523874990794</v>
      </c>
      <c r="F626" s="43">
        <v>0.13905461220743459</v>
      </c>
      <c r="G626" s="43">
        <v>0.13790557997517053</v>
      </c>
      <c r="H626" s="43">
        <v>0.13282452707110243</v>
      </c>
      <c r="I626" s="43">
        <v>0.11656208989501327</v>
      </c>
      <c r="J626" s="43">
        <v>8.9842487716361899E-2</v>
      </c>
      <c r="K626" s="43">
        <v>7.7057694875705476E-2</v>
      </c>
      <c r="L626" s="43">
        <v>6.0058491155342279E-2</v>
      </c>
      <c r="M626" s="43">
        <v>5.0331492490393058E-2</v>
      </c>
      <c r="N626" s="43">
        <v>4.205090074435671E-2</v>
      </c>
      <c r="O626" s="43">
        <v>3.4210102227422746E-2</v>
      </c>
    </row>
    <row r="627" spans="1:15" x14ac:dyDescent="0.25">
      <c r="A627" s="42" t="s">
        <v>87</v>
      </c>
      <c r="B627" s="42" t="s">
        <v>100</v>
      </c>
      <c r="C627" s="42" t="s">
        <v>13</v>
      </c>
      <c r="D627" s="42" t="s">
        <v>11</v>
      </c>
      <c r="E627" s="43">
        <v>2.4550119068077484E-5</v>
      </c>
      <c r="F627" s="43">
        <v>9.834130990624794E-4</v>
      </c>
      <c r="G627" s="43">
        <v>1.3421467637486182E-3</v>
      </c>
      <c r="H627" s="43">
        <v>2.1917808219178085E-3</v>
      </c>
      <c r="I627" s="43">
        <v>2.2309711286089266E-2</v>
      </c>
      <c r="J627" s="43">
        <v>4.5041387367531424E-2</v>
      </c>
      <c r="K627" s="43">
        <v>6.5636794276196037E-2</v>
      </c>
      <c r="L627" s="43">
        <v>7.9530935006672521E-2</v>
      </c>
      <c r="M627" s="43">
        <v>9.8401422625946047E-2</v>
      </c>
      <c r="N627" s="43">
        <v>0.1142397620644786</v>
      </c>
      <c r="O627" s="43">
        <v>0.13548812017853018</v>
      </c>
    </row>
    <row r="628" spans="1:15" x14ac:dyDescent="0.25">
      <c r="A628" s="42" t="s">
        <v>87</v>
      </c>
      <c r="B628" s="42" t="s">
        <v>100</v>
      </c>
      <c r="C628" s="42" t="s">
        <v>13</v>
      </c>
      <c r="D628" s="42" t="s">
        <v>12</v>
      </c>
      <c r="E628" s="43">
        <v>4.1735202415731716E-4</v>
      </c>
      <c r="F628" s="43">
        <v>5.9004785943748777E-4</v>
      </c>
      <c r="G628" s="43">
        <v>1.3253699292017605E-3</v>
      </c>
      <c r="H628" s="43">
        <v>3.4050880626222968E-3</v>
      </c>
      <c r="I628" s="43">
        <v>4.4106791338582731E-2</v>
      </c>
      <c r="J628" s="43">
        <v>8.0985011061488629E-2</v>
      </c>
      <c r="K628" s="43">
        <v>0.12059768208429682</v>
      </c>
      <c r="L628" s="43">
        <v>0.14833470569862853</v>
      </c>
      <c r="M628" s="43">
        <v>0.17619541400198008</v>
      </c>
      <c r="N628" s="43">
        <v>0.21573009189289669</v>
      </c>
      <c r="O628" s="43">
        <v>0.25540389991662066</v>
      </c>
    </row>
    <row r="629" spans="1:15" x14ac:dyDescent="0.25">
      <c r="A629" s="42" t="s">
        <v>87</v>
      </c>
      <c r="B629" s="42" t="s">
        <v>100</v>
      </c>
      <c r="C629" s="42" t="s">
        <v>14</v>
      </c>
      <c r="D629" s="42" t="s">
        <v>189</v>
      </c>
      <c r="E629" s="43">
        <v>0</v>
      </c>
      <c r="F629" s="43">
        <v>0</v>
      </c>
      <c r="G629" s="43">
        <v>0</v>
      </c>
      <c r="H629" s="43">
        <v>0</v>
      </c>
      <c r="I629" s="43">
        <v>4.3845466131517382E-3</v>
      </c>
      <c r="J629" s="43">
        <v>6.1599201187707793E-2</v>
      </c>
      <c r="K629" s="43">
        <v>0.10574460300036594</v>
      </c>
      <c r="L629" s="43">
        <v>0.12815974799257143</v>
      </c>
      <c r="M629" s="43">
        <v>0.13006684405217711</v>
      </c>
      <c r="N629" s="43">
        <v>0.12215717135262207</v>
      </c>
      <c r="O629" s="43">
        <v>0.10748705779785092</v>
      </c>
    </row>
    <row r="630" spans="1:15" x14ac:dyDescent="0.25">
      <c r="A630" s="42" t="s">
        <v>87</v>
      </c>
      <c r="B630" s="42" t="s">
        <v>100</v>
      </c>
      <c r="C630" s="42" t="s">
        <v>14</v>
      </c>
      <c r="D630" s="42" t="s">
        <v>5</v>
      </c>
      <c r="E630" s="43">
        <v>6.644681793571887E-4</v>
      </c>
      <c r="F630" s="43">
        <v>2.0521487204249161E-3</v>
      </c>
      <c r="G630" s="43">
        <v>1.8274052307647329E-3</v>
      </c>
      <c r="H630" s="43">
        <v>1.9457682142634198E-3</v>
      </c>
      <c r="I630" s="43">
        <v>1.9972988910235683E-2</v>
      </c>
      <c r="J630" s="43">
        <v>4.3796723292998593E-2</v>
      </c>
      <c r="K630" s="43">
        <v>1.9439518890671477E-2</v>
      </c>
      <c r="L630" s="43">
        <v>2.3232774398946835E-2</v>
      </c>
      <c r="M630" s="43">
        <v>2.3477188655980256E-2</v>
      </c>
      <c r="N630" s="43">
        <v>2.2008278138996477E-2</v>
      </c>
      <c r="O630" s="43">
        <v>1.9371924229736173E-2</v>
      </c>
    </row>
    <row r="631" spans="1:15" x14ac:dyDescent="0.25">
      <c r="A631" s="42" t="s">
        <v>87</v>
      </c>
      <c r="B631" s="42" t="s">
        <v>100</v>
      </c>
      <c r="C631" s="42" t="s">
        <v>14</v>
      </c>
      <c r="D631" s="42" t="s">
        <v>190</v>
      </c>
      <c r="E631" s="43">
        <v>0</v>
      </c>
      <c r="F631" s="43">
        <v>0</v>
      </c>
      <c r="G631" s="43">
        <v>0</v>
      </c>
      <c r="H631" s="43">
        <v>0</v>
      </c>
      <c r="I631" s="43">
        <v>2.7553213749025134E-2</v>
      </c>
      <c r="J631" s="43">
        <v>5.9083205234322693E-2</v>
      </c>
      <c r="K631" s="43">
        <v>8.1698518581065263E-2</v>
      </c>
      <c r="L631" s="43">
        <v>5.4999009299154716E-2</v>
      </c>
      <c r="M631" s="43">
        <v>4.1035758323057975E-2</v>
      </c>
      <c r="N631" s="43">
        <v>2.8235089437078465E-2</v>
      </c>
      <c r="O631" s="43">
        <v>1.7916694662355605E-2</v>
      </c>
    </row>
    <row r="632" spans="1:15" x14ac:dyDescent="0.25">
      <c r="A632" s="42" t="s">
        <v>87</v>
      </c>
      <c r="B632" s="42" t="s">
        <v>100</v>
      </c>
      <c r="C632" s="42" t="s">
        <v>14</v>
      </c>
      <c r="D632" s="42" t="s">
        <v>6</v>
      </c>
      <c r="E632" s="43">
        <v>0.24147265836491608</v>
      </c>
      <c r="F632" s="43">
        <v>0.22462980846611949</v>
      </c>
      <c r="G632" s="43">
        <v>0.20743242255456634</v>
      </c>
      <c r="H632" s="43">
        <v>0.1985203837429507</v>
      </c>
      <c r="I632" s="43">
        <v>9.2246675923988525E-2</v>
      </c>
      <c r="J632" s="43">
        <v>3.4698408944595562E-2</v>
      </c>
      <c r="K632" s="43">
        <v>1.4415454042237803E-2</v>
      </c>
      <c r="L632" s="43">
        <v>9.7055099758537652E-3</v>
      </c>
      <c r="M632" s="43">
        <v>7.2399247193198814E-3</v>
      </c>
      <c r="N632" s="43">
        <v>4.9826628418373764E-3</v>
      </c>
      <c r="O632" s="43">
        <v>3.1628300282032671E-3</v>
      </c>
    </row>
    <row r="633" spans="1:15" x14ac:dyDescent="0.25">
      <c r="A633" s="42" t="s">
        <v>87</v>
      </c>
      <c r="B633" s="42" t="s">
        <v>100</v>
      </c>
      <c r="C633" s="42" t="s">
        <v>14</v>
      </c>
      <c r="D633" s="42" t="s">
        <v>191</v>
      </c>
      <c r="E633" s="43">
        <v>0</v>
      </c>
      <c r="F633" s="43">
        <v>0</v>
      </c>
      <c r="G633" s="43">
        <v>0</v>
      </c>
      <c r="H633" s="43">
        <v>0</v>
      </c>
      <c r="I633" s="43">
        <v>8.1860721690665966E-2</v>
      </c>
      <c r="J633" s="43">
        <v>0.16979359636330141</v>
      </c>
      <c r="K633" s="43">
        <v>0.18001726289322345</v>
      </c>
      <c r="L633" s="43">
        <v>0.12221890122880488</v>
      </c>
      <c r="M633" s="43">
        <v>8.4838730611980065E-2</v>
      </c>
      <c r="N633" s="43">
        <v>5.0989856649821794E-2</v>
      </c>
      <c r="O633" s="43">
        <v>3.2821326323759087E-2</v>
      </c>
    </row>
    <row r="634" spans="1:15" x14ac:dyDescent="0.25">
      <c r="A634" s="42" t="s">
        <v>87</v>
      </c>
      <c r="B634" s="42" t="s">
        <v>100</v>
      </c>
      <c r="C634" s="42" t="s">
        <v>14</v>
      </c>
      <c r="D634" s="42" t="s">
        <v>7</v>
      </c>
      <c r="E634" s="43">
        <v>0.40997686666338534</v>
      </c>
      <c r="F634" s="43">
        <v>0.42610252695960094</v>
      </c>
      <c r="G634" s="43">
        <v>0.42647252313495027</v>
      </c>
      <c r="H634" s="43">
        <v>0.44750587892535371</v>
      </c>
      <c r="I634" s="43">
        <v>0.27401989690133344</v>
      </c>
      <c r="J634" s="43">
        <v>9.9720152930511285E-2</v>
      </c>
      <c r="K634" s="43">
        <v>3.1767476333886886E-2</v>
      </c>
      <c r="L634" s="43">
        <v>2.1567053655686119E-2</v>
      </c>
      <c r="M634" s="43">
        <v>1.4973067687714978E-2</v>
      </c>
      <c r="N634" s="43">
        <v>8.9983289973579565E-3</v>
      </c>
      <c r="O634" s="43">
        <v>5.7930591449215276E-3</v>
      </c>
    </row>
    <row r="635" spans="1:15" x14ac:dyDescent="0.25">
      <c r="A635" s="42" t="s">
        <v>87</v>
      </c>
      <c r="B635" s="42" t="s">
        <v>100</v>
      </c>
      <c r="C635" s="42" t="s">
        <v>14</v>
      </c>
      <c r="D635" s="42" t="s">
        <v>8</v>
      </c>
      <c r="E635" s="43">
        <v>9.2951715312300051E-2</v>
      </c>
      <c r="F635" s="43">
        <v>9.3171575728311432E-2</v>
      </c>
      <c r="G635" s="43">
        <v>0.11962925602678247</v>
      </c>
      <c r="H635" s="43">
        <v>0.12117869852038285</v>
      </c>
      <c r="I635" s="43">
        <v>0.16361682296323068</v>
      </c>
      <c r="J635" s="43">
        <v>0.15159696766649597</v>
      </c>
      <c r="K635" s="43">
        <v>0.13689755786352936</v>
      </c>
      <c r="L635" s="43">
        <v>0.13615252091386276</v>
      </c>
      <c r="M635" s="43">
        <v>0.1052423908105653</v>
      </c>
      <c r="N635" s="43">
        <v>8.2016693842375518E-2</v>
      </c>
      <c r="O635" s="43">
        <v>6.6439095856692665E-2</v>
      </c>
    </row>
    <row r="636" spans="1:15" x14ac:dyDescent="0.25">
      <c r="A636" s="42" t="s">
        <v>87</v>
      </c>
      <c r="B636" s="42" t="s">
        <v>100</v>
      </c>
      <c r="C636" s="42" t="s">
        <v>14</v>
      </c>
      <c r="D636" s="42" t="s">
        <v>9</v>
      </c>
      <c r="E636" s="43">
        <v>1.0656100802283802E-2</v>
      </c>
      <c r="F636" s="43">
        <v>9.6772895541606327E-3</v>
      </c>
      <c r="G636" s="43">
        <v>1.6066546788883529E-2</v>
      </c>
      <c r="H636" s="43">
        <v>3.0299877218904162E-2</v>
      </c>
      <c r="I636" s="43">
        <v>3.5827737726122771E-2</v>
      </c>
      <c r="J636" s="43">
        <v>2.039730400851367E-2</v>
      </c>
      <c r="K636" s="43">
        <v>1.3435034291236271E-2</v>
      </c>
      <c r="L636" s="43">
        <v>1.145183010991742E-2</v>
      </c>
      <c r="M636" s="43">
        <v>1.2896359270556176E-2</v>
      </c>
      <c r="N636" s="43">
        <v>1.4640491671285867E-2</v>
      </c>
      <c r="O636" s="43">
        <v>1.5466730469524577E-2</v>
      </c>
    </row>
    <row r="637" spans="1:15" x14ac:dyDescent="0.25">
      <c r="A637" s="42" t="s">
        <v>87</v>
      </c>
      <c r="B637" s="42" t="s">
        <v>100</v>
      </c>
      <c r="C637" s="42" t="s">
        <v>14</v>
      </c>
      <c r="D637" s="42" t="s">
        <v>10</v>
      </c>
      <c r="E637" s="43">
        <v>0.24324457350986858</v>
      </c>
      <c r="F637" s="43">
        <v>0.2410067600193144</v>
      </c>
      <c r="G637" s="43">
        <v>0.22488779731883107</v>
      </c>
      <c r="H637" s="43">
        <v>0.19573179614176037</v>
      </c>
      <c r="I637" s="43">
        <v>0.19803694051853685</v>
      </c>
      <c r="J637" s="43">
        <v>0.13674405160747843</v>
      </c>
      <c r="K637" s="43">
        <v>9.6695657068872884E-2</v>
      </c>
      <c r="L637" s="43">
        <v>6.5406405636584064E-2</v>
      </c>
      <c r="M637" s="43">
        <v>4.765526640275141E-2</v>
      </c>
      <c r="N637" s="43">
        <v>3.1670152979684986E-2</v>
      </c>
      <c r="O637" s="43">
        <v>2.1041832933746087E-2</v>
      </c>
    </row>
    <row r="638" spans="1:15" x14ac:dyDescent="0.25">
      <c r="A638" s="42" t="s">
        <v>87</v>
      </c>
      <c r="B638" s="42" t="s">
        <v>100</v>
      </c>
      <c r="C638" s="42" t="s">
        <v>14</v>
      </c>
      <c r="D638" s="42" t="s">
        <v>11</v>
      </c>
      <c r="E638" s="43">
        <v>2.2148939311906286E-4</v>
      </c>
      <c r="F638" s="43">
        <v>2.1326251408337361E-3</v>
      </c>
      <c r="G638" s="43">
        <v>2.1782670350715613E-3</v>
      </c>
      <c r="H638" s="43">
        <v>2.4244063846169776E-3</v>
      </c>
      <c r="I638" s="43">
        <v>3.6626657282532102E-2</v>
      </c>
      <c r="J638" s="43">
        <v>7.3988674733619808E-2</v>
      </c>
      <c r="K638" s="43">
        <v>9.3505774625423407E-2</v>
      </c>
      <c r="L638" s="43">
        <v>0.11274847280945968</v>
      </c>
      <c r="M638" s="43">
        <v>0.1471140242715297</v>
      </c>
      <c r="N638" s="43">
        <v>0.17893282407538516</v>
      </c>
      <c r="O638" s="43">
        <v>0.2122504764729693</v>
      </c>
    </row>
    <row r="639" spans="1:15" x14ac:dyDescent="0.25">
      <c r="A639" s="42" t="s">
        <v>87</v>
      </c>
      <c r="B639" s="42" t="s">
        <v>100</v>
      </c>
      <c r="C639" s="42" t="s">
        <v>14</v>
      </c>
      <c r="D639" s="42" t="s">
        <v>12</v>
      </c>
      <c r="E639" s="43">
        <v>8.1212777476989716E-4</v>
      </c>
      <c r="F639" s="43">
        <v>1.2272654112345065E-3</v>
      </c>
      <c r="G639" s="43">
        <v>1.5057819101501398E-3</v>
      </c>
      <c r="H639" s="43">
        <v>2.3931908517678424E-3</v>
      </c>
      <c r="I639" s="43">
        <v>6.5853797721177082E-2</v>
      </c>
      <c r="J639" s="43">
        <v>0.14858171403045484</v>
      </c>
      <c r="K639" s="43">
        <v>0.22638314240948718</v>
      </c>
      <c r="L639" s="43">
        <v>0.31435777397915837</v>
      </c>
      <c r="M639" s="43">
        <v>0.38546044519436712</v>
      </c>
      <c r="N639" s="43">
        <v>0.4553684500135543</v>
      </c>
      <c r="O639" s="43">
        <v>0.49824897208024088</v>
      </c>
    </row>
    <row r="640" spans="1:15" x14ac:dyDescent="0.25">
      <c r="A640" s="42" t="s">
        <v>87</v>
      </c>
      <c r="B640" s="42" t="s">
        <v>100</v>
      </c>
      <c r="C640" s="42" t="s">
        <v>15</v>
      </c>
      <c r="D640" s="42" t="s">
        <v>189</v>
      </c>
      <c r="E640" s="43">
        <v>0</v>
      </c>
      <c r="F640" s="43">
        <v>0</v>
      </c>
      <c r="G640" s="43">
        <v>0</v>
      </c>
      <c r="H640" s="43">
        <v>0</v>
      </c>
      <c r="I640" s="43">
        <v>2.6833593036376342E-2</v>
      </c>
      <c r="J640" s="43">
        <v>0.10767170891251023</v>
      </c>
      <c r="K640" s="43">
        <v>0.18318659202631871</v>
      </c>
      <c r="L640" s="43">
        <v>0.22161485414044113</v>
      </c>
      <c r="M640" s="43">
        <v>0.2400267344191426</v>
      </c>
      <c r="N640" s="43">
        <v>0.25310370135808213</v>
      </c>
      <c r="O640" s="43">
        <v>0.26133962897461721</v>
      </c>
    </row>
    <row r="641" spans="1:15" x14ac:dyDescent="0.25">
      <c r="A641" s="42" t="s">
        <v>87</v>
      </c>
      <c r="B641" s="42" t="s">
        <v>100</v>
      </c>
      <c r="C641" s="42" t="s">
        <v>15</v>
      </c>
      <c r="D641" s="42" t="s">
        <v>5</v>
      </c>
      <c r="E641" s="43">
        <v>2.9736776412503812E-2</v>
      </c>
      <c r="F641" s="43">
        <v>2.7597406808812869E-2</v>
      </c>
      <c r="G641" s="43">
        <v>2.8355211247399755E-2</v>
      </c>
      <c r="H641" s="43">
        <v>3.6718303151556636E-2</v>
      </c>
      <c r="I641" s="43">
        <v>0.10248562677986139</v>
      </c>
      <c r="J641" s="43">
        <v>8.3103025347506146E-2</v>
      </c>
      <c r="K641" s="43">
        <v>6.0373024867061108E-2</v>
      </c>
      <c r="L641" s="43">
        <v>6.4762807180778287E-2</v>
      </c>
      <c r="M641" s="43">
        <v>6.5865898131118733E-2</v>
      </c>
      <c r="N641" s="43">
        <v>6.6282335463135889E-2</v>
      </c>
      <c r="O641" s="43">
        <v>6.6256547382316372E-2</v>
      </c>
    </row>
    <row r="642" spans="1:15" x14ac:dyDescent="0.25">
      <c r="A642" s="42" t="s">
        <v>87</v>
      </c>
      <c r="B642" s="42" t="s">
        <v>100</v>
      </c>
      <c r="C642" s="42" t="s">
        <v>15</v>
      </c>
      <c r="D642" s="42" t="s">
        <v>190</v>
      </c>
      <c r="E642" s="43">
        <v>0</v>
      </c>
      <c r="F642" s="43">
        <v>0</v>
      </c>
      <c r="G642" s="43">
        <v>0</v>
      </c>
      <c r="H642" s="43">
        <v>0</v>
      </c>
      <c r="I642" s="43">
        <v>3.1862876793294297E-2</v>
      </c>
      <c r="J642" s="43">
        <v>9.0038838920686842E-2</v>
      </c>
      <c r="K642" s="43">
        <v>0.11781248697141845</v>
      </c>
      <c r="L642" s="43">
        <v>9.2369738930545661E-2</v>
      </c>
      <c r="M642" s="43">
        <v>7.1830580888998435E-2</v>
      </c>
      <c r="N642" s="43">
        <v>5.5009869696332842E-2</v>
      </c>
      <c r="O642" s="43">
        <v>4.2370060728116735E-2</v>
      </c>
    </row>
    <row r="643" spans="1:15" x14ac:dyDescent="0.25">
      <c r="A643" s="42" t="s">
        <v>87</v>
      </c>
      <c r="B643" s="42" t="s">
        <v>100</v>
      </c>
      <c r="C643" s="42" t="s">
        <v>15</v>
      </c>
      <c r="D643" s="42" t="s">
        <v>6</v>
      </c>
      <c r="E643" s="43">
        <v>0.36950600504812353</v>
      </c>
      <c r="F643" s="43">
        <v>0.3901720233169293</v>
      </c>
      <c r="G643" s="43">
        <v>0.37416493317074334</v>
      </c>
      <c r="H643" s="43">
        <v>0.21597101400718427</v>
      </c>
      <c r="I643" s="43">
        <v>8.6675621944011627E-2</v>
      </c>
      <c r="J643" s="43">
        <v>4.4521668029435815E-2</v>
      </c>
      <c r="K643" s="43">
        <v>2.0790773300788733E-2</v>
      </c>
      <c r="L643" s="43">
        <v>1.6301447649280262E-2</v>
      </c>
      <c r="M643" s="43">
        <v>1.2676728414958635E-2</v>
      </c>
      <c r="N643" s="43">
        <v>9.70692772777987E-3</v>
      </c>
      <c r="O643" s="43">
        <v>7.4774843384640566E-3</v>
      </c>
    </row>
    <row r="644" spans="1:15" x14ac:dyDescent="0.25">
      <c r="A644" s="42" t="s">
        <v>87</v>
      </c>
      <c r="B644" s="42" t="s">
        <v>100</v>
      </c>
      <c r="C644" s="42" t="s">
        <v>15</v>
      </c>
      <c r="D644" s="42" t="s">
        <v>191</v>
      </c>
      <c r="E644" s="43">
        <v>0</v>
      </c>
      <c r="F644" s="43">
        <v>0</v>
      </c>
      <c r="G644" s="43">
        <v>0</v>
      </c>
      <c r="H644" s="43">
        <v>0</v>
      </c>
      <c r="I644" s="43">
        <v>3.5273762828434807E-2</v>
      </c>
      <c r="J644" s="43">
        <v>6.8894112837285373E-2</v>
      </c>
      <c r="K644" s="43">
        <v>7.1339774032284364E-2</v>
      </c>
      <c r="L644" s="43">
        <v>5.9696718844069831E-2</v>
      </c>
      <c r="M644" s="43">
        <v>4.9762044709049887E-2</v>
      </c>
      <c r="N644" s="43">
        <v>3.9799883398490117E-2</v>
      </c>
      <c r="O644" s="43">
        <v>3.1225760229711796E-2</v>
      </c>
    </row>
    <row r="645" spans="1:15" x14ac:dyDescent="0.25">
      <c r="A645" s="42" t="s">
        <v>87</v>
      </c>
      <c r="B645" s="42" t="s">
        <v>100</v>
      </c>
      <c r="C645" s="42" t="s">
        <v>15</v>
      </c>
      <c r="D645" s="42" t="s">
        <v>7</v>
      </c>
      <c r="E645" s="43">
        <v>0.19444429035031757</v>
      </c>
      <c r="F645" s="43">
        <v>0.1857519761538482</v>
      </c>
      <c r="G645" s="43">
        <v>0.18670587953996606</v>
      </c>
      <c r="H645" s="43">
        <v>0.18467561869251922</v>
      </c>
      <c r="I645" s="43">
        <v>9.6686905593466252E-2</v>
      </c>
      <c r="J645" s="43">
        <v>3.4405151267375311E-2</v>
      </c>
      <c r="K645" s="43">
        <v>1.2588925990077417E-2</v>
      </c>
      <c r="L645" s="43">
        <v>1.0532401072738218E-2</v>
      </c>
      <c r="M645" s="43">
        <v>8.7803290292814574E-3</v>
      </c>
      <c r="N645" s="43">
        <v>7.0227254567138972E-3</v>
      </c>
      <c r="O645" s="43">
        <v>5.5115067511726772E-3</v>
      </c>
    </row>
    <row r="646" spans="1:15" x14ac:dyDescent="0.25">
      <c r="A646" s="42" t="s">
        <v>87</v>
      </c>
      <c r="B646" s="42" t="s">
        <v>100</v>
      </c>
      <c r="C646" s="42" t="s">
        <v>15</v>
      </c>
      <c r="D646" s="42" t="s">
        <v>8</v>
      </c>
      <c r="E646" s="43">
        <v>0.13132610323690122</v>
      </c>
      <c r="F646" s="43">
        <v>0.1342383733147241</v>
      </c>
      <c r="G646" s="43">
        <v>0.13758219161705282</v>
      </c>
      <c r="H646" s="43">
        <v>0.14901988000679658</v>
      </c>
      <c r="I646" s="43">
        <v>0.1484390951587771</v>
      </c>
      <c r="J646" s="43">
        <v>0.13601594439901882</v>
      </c>
      <c r="K646" s="43">
        <v>0.13429008918182406</v>
      </c>
      <c r="L646" s="43">
        <v>0.12884660117125499</v>
      </c>
      <c r="M646" s="43">
        <v>0.1190297870726759</v>
      </c>
      <c r="N646" s="43">
        <v>0.11147133940805501</v>
      </c>
      <c r="O646" s="43">
        <v>0.10624317760647167</v>
      </c>
    </row>
    <row r="647" spans="1:15" x14ac:dyDescent="0.25">
      <c r="A647" s="42" t="s">
        <v>87</v>
      </c>
      <c r="B647" s="42" t="s">
        <v>100</v>
      </c>
      <c r="C647" s="42" t="s">
        <v>15</v>
      </c>
      <c r="D647" s="42" t="s">
        <v>9</v>
      </c>
      <c r="E647" s="43">
        <v>0.22190386375613674</v>
      </c>
      <c r="F647" s="43">
        <v>0.20718549514749496</v>
      </c>
      <c r="G647" s="43">
        <v>0.20003825646175546</v>
      </c>
      <c r="H647" s="43">
        <v>0.24586880200642802</v>
      </c>
      <c r="I647" s="43">
        <v>0.21849014023964328</v>
      </c>
      <c r="J647" s="43">
        <v>0.1550061324611611</v>
      </c>
      <c r="K647" s="43">
        <v>0.10880523644743259</v>
      </c>
      <c r="L647" s="43">
        <v>8.5548820535274475E-2</v>
      </c>
      <c r="M647" s="43">
        <v>6.9458928221560703E-2</v>
      </c>
      <c r="N647" s="43">
        <v>5.4594069895798368E-2</v>
      </c>
      <c r="O647" s="43">
        <v>4.1395533817917204E-2</v>
      </c>
    </row>
    <row r="648" spans="1:15" x14ac:dyDescent="0.25">
      <c r="A648" s="42" t="s">
        <v>87</v>
      </c>
      <c r="B648" s="42" t="s">
        <v>100</v>
      </c>
      <c r="C648" s="42" t="s">
        <v>15</v>
      </c>
      <c r="D648" s="42" t="s">
        <v>10</v>
      </c>
      <c r="E648" s="43">
        <v>4.3583058275316888E-2</v>
      </c>
      <c r="F648" s="43">
        <v>4.3292491523356895E-2</v>
      </c>
      <c r="G648" s="43">
        <v>4.4767233340506418E-2</v>
      </c>
      <c r="H648" s="43">
        <v>3.9841381142352528E-2</v>
      </c>
      <c r="I648" s="43">
        <v>3.0364837999032838E-2</v>
      </c>
      <c r="J648" s="43">
        <v>2.8035568274734263E-2</v>
      </c>
      <c r="K648" s="43">
        <v>2.3260044799369328E-2</v>
      </c>
      <c r="L648" s="43">
        <v>1.8186265119588416E-2</v>
      </c>
      <c r="M648" s="43">
        <v>1.4166714068119046E-2</v>
      </c>
      <c r="N648" s="43">
        <v>1.062287106062983E-2</v>
      </c>
      <c r="O648" s="43">
        <v>7.9513498114410323E-3</v>
      </c>
    </row>
    <row r="649" spans="1:15" x14ac:dyDescent="0.25">
      <c r="A649" s="42" t="s">
        <v>87</v>
      </c>
      <c r="B649" s="42" t="s">
        <v>100</v>
      </c>
      <c r="C649" s="42" t="s">
        <v>15</v>
      </c>
      <c r="D649" s="42" t="s">
        <v>11</v>
      </c>
      <c r="E649" s="43">
        <v>2.3853770837378301E-4</v>
      </c>
      <c r="F649" s="43">
        <v>1.027314635861064E-3</v>
      </c>
      <c r="G649" s="43">
        <v>3.428735384836071E-3</v>
      </c>
      <c r="H649" s="43">
        <v>2.3055734378028849E-2</v>
      </c>
      <c r="I649" s="43">
        <v>5.8606200634033649E-2</v>
      </c>
      <c r="J649" s="43">
        <v>8.6735486508585452E-2</v>
      </c>
      <c r="K649" s="43">
        <v>9.6311063776564121E-2</v>
      </c>
      <c r="L649" s="43">
        <v>0.10786902742050243</v>
      </c>
      <c r="M649" s="43">
        <v>0.12739456336942162</v>
      </c>
      <c r="N649" s="43">
        <v>0.14362849693551114</v>
      </c>
      <c r="O649" s="43">
        <v>0.15742346931580034</v>
      </c>
    </row>
    <row r="650" spans="1:15" x14ac:dyDescent="0.25">
      <c r="A650" s="42" t="s">
        <v>87</v>
      </c>
      <c r="B650" s="42" t="s">
        <v>100</v>
      </c>
      <c r="C650" s="42" t="s">
        <v>15</v>
      </c>
      <c r="D650" s="42" t="s">
        <v>12</v>
      </c>
      <c r="E650" s="43">
        <v>9.261365212326296E-3</v>
      </c>
      <c r="F650" s="43">
        <v>1.073491909897243E-2</v>
      </c>
      <c r="G650" s="43">
        <v>2.4957559237740002E-2</v>
      </c>
      <c r="H650" s="43">
        <v>0.10484926661513388</v>
      </c>
      <c r="I650" s="43">
        <v>0.16428133899306865</v>
      </c>
      <c r="J650" s="43">
        <v>0.16557236304170075</v>
      </c>
      <c r="K650" s="43">
        <v>0.17124198860686093</v>
      </c>
      <c r="L650" s="43">
        <v>0.19427131793552621</v>
      </c>
      <c r="M650" s="43">
        <v>0.22100769167567291</v>
      </c>
      <c r="N650" s="43">
        <v>0.24875777959947093</v>
      </c>
      <c r="O650" s="43">
        <v>0.27280548104397079</v>
      </c>
    </row>
    <row r="651" spans="1:15" x14ac:dyDescent="0.25">
      <c r="A651" s="42" t="s">
        <v>87</v>
      </c>
      <c r="B651" s="42" t="s">
        <v>100</v>
      </c>
      <c r="C651" s="42" t="s">
        <v>16</v>
      </c>
      <c r="D651" s="42" t="s">
        <v>189</v>
      </c>
      <c r="E651" s="43">
        <v>0</v>
      </c>
      <c r="F651" s="43">
        <v>0</v>
      </c>
      <c r="G651" s="43">
        <v>0</v>
      </c>
      <c r="H651" s="43">
        <v>0</v>
      </c>
      <c r="I651" s="43">
        <v>5.6183040471162599E-3</v>
      </c>
      <c r="J651" s="43">
        <v>9.1610853383851193E-2</v>
      </c>
      <c r="K651" s="43">
        <v>0.18251102554195034</v>
      </c>
      <c r="L651" s="43">
        <v>0.26887359158359586</v>
      </c>
      <c r="M651" s="43">
        <v>0.31218292045277907</v>
      </c>
      <c r="N651" s="43">
        <v>0.35186338849111198</v>
      </c>
      <c r="O651" s="43">
        <v>0.37680119229713294</v>
      </c>
    </row>
    <row r="652" spans="1:15" x14ac:dyDescent="0.25">
      <c r="A652" s="42" t="s">
        <v>87</v>
      </c>
      <c r="B652" s="42" t="s">
        <v>100</v>
      </c>
      <c r="C652" s="42" t="s">
        <v>16</v>
      </c>
      <c r="D652" s="42" t="s">
        <v>5</v>
      </c>
      <c r="E652" s="43">
        <v>2.6982676249428773E-2</v>
      </c>
      <c r="F652" s="43">
        <v>2.3686959825244561E-2</v>
      </c>
      <c r="G652" s="43">
        <v>2.2294428001544204E-2</v>
      </c>
      <c r="H652" s="43">
        <v>2.1410527753123507E-2</v>
      </c>
      <c r="I652" s="43">
        <v>4.0238681054691278E-2</v>
      </c>
      <c r="J652" s="43">
        <v>7.7238622294485304E-2</v>
      </c>
      <c r="K652" s="43">
        <v>4.5134771428190744E-2</v>
      </c>
      <c r="L652" s="43">
        <v>5.9042547434273909E-2</v>
      </c>
      <c r="M652" s="43">
        <v>6.6216337163018349E-2</v>
      </c>
      <c r="N652" s="43">
        <v>7.3089034724652058E-2</v>
      </c>
      <c r="O652" s="43">
        <v>7.7491469584657011E-2</v>
      </c>
    </row>
    <row r="653" spans="1:15" x14ac:dyDescent="0.25">
      <c r="A653" s="42" t="s">
        <v>87</v>
      </c>
      <c r="B653" s="42" t="s">
        <v>100</v>
      </c>
      <c r="C653" s="42" t="s">
        <v>16</v>
      </c>
      <c r="D653" s="42" t="s">
        <v>190</v>
      </c>
      <c r="E653" s="43">
        <v>0</v>
      </c>
      <c r="F653" s="43">
        <v>0</v>
      </c>
      <c r="G653" s="43">
        <v>0</v>
      </c>
      <c r="H653" s="43">
        <v>0</v>
      </c>
      <c r="I653" s="43">
        <v>1.6467442896720072E-2</v>
      </c>
      <c r="J653" s="43">
        <v>2.8848879010725099E-2</v>
      </c>
      <c r="K653" s="43">
        <v>3.8419516874741849E-2</v>
      </c>
      <c r="L653" s="43">
        <v>2.5337965819181525E-2</v>
      </c>
      <c r="M653" s="43">
        <v>1.8526631149046822E-2</v>
      </c>
      <c r="N653" s="43">
        <v>1.4102356224238137E-2</v>
      </c>
      <c r="O653" s="43">
        <v>1.0793426677648349E-2</v>
      </c>
    </row>
    <row r="654" spans="1:15" x14ac:dyDescent="0.25">
      <c r="A654" s="42" t="s">
        <v>87</v>
      </c>
      <c r="B654" s="42" t="s">
        <v>100</v>
      </c>
      <c r="C654" s="42" t="s">
        <v>16</v>
      </c>
      <c r="D654" s="42" t="s">
        <v>6</v>
      </c>
      <c r="E654" s="43">
        <v>0.18437123509617381</v>
      </c>
      <c r="F654" s="43">
        <v>0.18962864469560259</v>
      </c>
      <c r="G654" s="43">
        <v>0.18597992536353106</v>
      </c>
      <c r="H654" s="43">
        <v>0.18465214719737832</v>
      </c>
      <c r="I654" s="43">
        <v>5.5117500048433646E-2</v>
      </c>
      <c r="J654" s="43">
        <v>1.6937901818344547E-2</v>
      </c>
      <c r="K654" s="43">
        <v>6.7818741422727936E-3</v>
      </c>
      <c r="L654" s="43">
        <v>4.4701323722007563E-3</v>
      </c>
      <c r="M654" s="43">
        <v>3.2691284051458163E-3</v>
      </c>
      <c r="N654" s="43">
        <v>2.4876471040032777E-3</v>
      </c>
      <c r="O654" s="43">
        <v>1.9061066007765616E-3</v>
      </c>
    </row>
    <row r="655" spans="1:15" x14ac:dyDescent="0.25">
      <c r="A655" s="42" t="s">
        <v>87</v>
      </c>
      <c r="B655" s="42" t="s">
        <v>100</v>
      </c>
      <c r="C655" s="42" t="s">
        <v>16</v>
      </c>
      <c r="D655" s="42" t="s">
        <v>191</v>
      </c>
      <c r="E655" s="43">
        <v>0</v>
      </c>
      <c r="F655" s="43">
        <v>0</v>
      </c>
      <c r="G655" s="43">
        <v>0</v>
      </c>
      <c r="H655" s="43">
        <v>0</v>
      </c>
      <c r="I655" s="43">
        <v>6.6693143731716281E-2</v>
      </c>
      <c r="J655" s="43">
        <v>0.12535240680797746</v>
      </c>
      <c r="K655" s="43">
        <v>0.14337201710791039</v>
      </c>
      <c r="L655" s="43">
        <v>9.1962420582091337E-2</v>
      </c>
      <c r="M655" s="43">
        <v>6.515646123915983E-2</v>
      </c>
      <c r="N655" s="43">
        <v>4.7073281048652077E-2</v>
      </c>
      <c r="O655" s="43">
        <v>3.3588265286112091E-2</v>
      </c>
    </row>
    <row r="656" spans="1:15" x14ac:dyDescent="0.25">
      <c r="A656" s="42" t="s">
        <v>87</v>
      </c>
      <c r="B656" s="42" t="s">
        <v>100</v>
      </c>
      <c r="C656" s="42" t="s">
        <v>16</v>
      </c>
      <c r="D656" s="42" t="s">
        <v>7</v>
      </c>
      <c r="E656" s="43">
        <v>0.42520044867267676</v>
      </c>
      <c r="F656" s="43">
        <v>0.43227277044353685</v>
      </c>
      <c r="G656" s="43">
        <v>0.42097220434950461</v>
      </c>
      <c r="H656" s="43">
        <v>0.4134088891923261</v>
      </c>
      <c r="I656" s="43">
        <v>0.22328883894840842</v>
      </c>
      <c r="J656" s="43">
        <v>7.3621324900431093E-2</v>
      </c>
      <c r="K656" s="43">
        <v>2.5302119835316376E-2</v>
      </c>
      <c r="L656" s="43">
        <v>1.6229935816259162E-2</v>
      </c>
      <c r="M656" s="43">
        <v>1.1498476133949477E-2</v>
      </c>
      <c r="N656" s="43">
        <v>8.3078025926147207E-3</v>
      </c>
      <c r="O656" s="43">
        <v>5.9261873945954426E-3</v>
      </c>
    </row>
    <row r="657" spans="1:15" x14ac:dyDescent="0.25">
      <c r="A657" s="42" t="s">
        <v>87</v>
      </c>
      <c r="B657" s="42" t="s">
        <v>100</v>
      </c>
      <c r="C657" s="42" t="s">
        <v>16</v>
      </c>
      <c r="D657" s="42" t="s">
        <v>8</v>
      </c>
      <c r="E657" s="43">
        <v>0.16862614764654565</v>
      </c>
      <c r="F657" s="43">
        <v>0.17211511064678506</v>
      </c>
      <c r="G657" s="43">
        <v>0.15319778664264574</v>
      </c>
      <c r="H657" s="43">
        <v>0.13981020004096403</v>
      </c>
      <c r="I657" s="43">
        <v>0.32024333068562677</v>
      </c>
      <c r="J657" s="43">
        <v>0.26707588120347858</v>
      </c>
      <c r="K657" s="43">
        <v>0.23568011938230318</v>
      </c>
      <c r="L657" s="43">
        <v>0.23209511748979883</v>
      </c>
      <c r="M657" s="43">
        <v>0.21789635826632567</v>
      </c>
      <c r="N657" s="43">
        <v>0.19737751644919319</v>
      </c>
      <c r="O657" s="43">
        <v>0.18142134368749263</v>
      </c>
    </row>
    <row r="658" spans="1:15" x14ac:dyDescent="0.25">
      <c r="A658" s="42" t="s">
        <v>87</v>
      </c>
      <c r="B658" s="42" t="s">
        <v>100</v>
      </c>
      <c r="C658" s="42" t="s">
        <v>16</v>
      </c>
      <c r="D658" s="42" t="s">
        <v>9</v>
      </c>
      <c r="E658" s="43">
        <v>0.16507415562294878</v>
      </c>
      <c r="F658" s="43">
        <v>0.14633868363567287</v>
      </c>
      <c r="G658" s="43">
        <v>0.18419444086990092</v>
      </c>
      <c r="H658" s="43">
        <v>0.21059602649006626</v>
      </c>
      <c r="I658" s="43">
        <v>0.18378634945851172</v>
      </c>
      <c r="J658" s="43">
        <v>0.17249660645296022</v>
      </c>
      <c r="K658" s="43">
        <v>0.12834263786923908</v>
      </c>
      <c r="L658" s="43">
        <v>8.7297464038705086E-2</v>
      </c>
      <c r="M658" s="43">
        <v>6.7949823118484715E-2</v>
      </c>
      <c r="N658" s="43">
        <v>5.3691361080057023E-2</v>
      </c>
      <c r="O658" s="43">
        <v>4.070674981370357E-2</v>
      </c>
    </row>
    <row r="659" spans="1:15" x14ac:dyDescent="0.25">
      <c r="A659" s="42" t="s">
        <v>87</v>
      </c>
      <c r="B659" s="42" t="s">
        <v>100</v>
      </c>
      <c r="C659" s="42" t="s">
        <v>16</v>
      </c>
      <c r="D659" s="42" t="s">
        <v>10</v>
      </c>
      <c r="E659" s="43">
        <v>2.9724564829047406E-2</v>
      </c>
      <c r="F659" s="43">
        <v>2.8720676227561966E-2</v>
      </c>
      <c r="G659" s="43">
        <v>2.6492729378458372E-2</v>
      </c>
      <c r="H659" s="43">
        <v>2.3008124530620608E-2</v>
      </c>
      <c r="I659" s="43">
        <v>2.007090687176705E-2</v>
      </c>
      <c r="J659" s="43">
        <v>1.2850728680320412E-2</v>
      </c>
      <c r="K659" s="43">
        <v>1.0425965650940002E-2</v>
      </c>
      <c r="L659" s="43">
        <v>7.0299055102769755E-3</v>
      </c>
      <c r="M659" s="43">
        <v>5.337064096585316E-3</v>
      </c>
      <c r="N659" s="43">
        <v>4.1218989750723264E-3</v>
      </c>
      <c r="O659" s="43">
        <v>3.1023257638153503E-3</v>
      </c>
    </row>
    <row r="660" spans="1:15" x14ac:dyDescent="0.25">
      <c r="A660" s="42" t="s">
        <v>87</v>
      </c>
      <c r="B660" s="42" t="s">
        <v>100</v>
      </c>
      <c r="C660" s="42" t="s">
        <v>16</v>
      </c>
      <c r="D660" s="42" t="s">
        <v>11</v>
      </c>
      <c r="E660" s="43">
        <v>0</v>
      </c>
      <c r="F660" s="43">
        <v>7.1991642131256526E-3</v>
      </c>
      <c r="G660" s="43">
        <v>6.6754600437524134E-3</v>
      </c>
      <c r="H660" s="43">
        <v>6.1582576636853969E-3</v>
      </c>
      <c r="I660" s="43">
        <v>4.5101420074781559E-2</v>
      </c>
      <c r="J660" s="43">
        <v>6.6610480466594069E-2</v>
      </c>
      <c r="K660" s="43">
        <v>8.5532890091002359E-2</v>
      </c>
      <c r="L660" s="43">
        <v>8.9868060741847167E-2</v>
      </c>
      <c r="M660" s="43">
        <v>0.10570966936581737</v>
      </c>
      <c r="N660" s="43">
        <v>0.11684260831718998</v>
      </c>
      <c r="O660" s="43">
        <v>0.13050162764246773</v>
      </c>
    </row>
    <row r="661" spans="1:15" x14ac:dyDescent="0.25">
      <c r="A661" s="42" t="s">
        <v>87</v>
      </c>
      <c r="B661" s="42" t="s">
        <v>100</v>
      </c>
      <c r="C661" s="42" t="s">
        <v>16</v>
      </c>
      <c r="D661" s="42" t="s">
        <v>12</v>
      </c>
      <c r="E661" s="43">
        <v>2.0771883178929005E-5</v>
      </c>
      <c r="F661" s="43">
        <v>3.7990312470320066E-5</v>
      </c>
      <c r="G661" s="43">
        <v>1.9302535066272034E-4</v>
      </c>
      <c r="H661" s="43">
        <v>9.5582713183587091E-4</v>
      </c>
      <c r="I661" s="43">
        <v>2.3374082182226783E-2</v>
      </c>
      <c r="J661" s="43">
        <v>6.7356314980832055E-2</v>
      </c>
      <c r="K661" s="43">
        <v>9.849706207613286E-2</v>
      </c>
      <c r="L661" s="43">
        <v>0.11779285861176957</v>
      </c>
      <c r="M661" s="43">
        <v>0.12625713060968777</v>
      </c>
      <c r="N661" s="43">
        <v>0.13104310499321553</v>
      </c>
      <c r="O661" s="43">
        <v>0.13776130525159822</v>
      </c>
    </row>
    <row r="662" spans="1:15" x14ac:dyDescent="0.25">
      <c r="A662" s="42" t="s">
        <v>87</v>
      </c>
      <c r="B662" s="42" t="s">
        <v>97</v>
      </c>
      <c r="C662" s="42" t="s">
        <v>4</v>
      </c>
      <c r="D662" s="42" t="s">
        <v>189</v>
      </c>
      <c r="E662" s="43">
        <v>0</v>
      </c>
      <c r="F662" s="43">
        <v>0</v>
      </c>
      <c r="G662" s="43">
        <v>0</v>
      </c>
      <c r="H662" s="43">
        <v>0</v>
      </c>
      <c r="I662" s="43">
        <v>0</v>
      </c>
      <c r="J662" s="43">
        <v>7.5202382883347843E-3</v>
      </c>
      <c r="K662" s="43">
        <v>8.7319561884810964E-2</v>
      </c>
      <c r="L662" s="43">
        <v>0.18397614470122056</v>
      </c>
      <c r="M662" s="43">
        <v>0.20489249074548913</v>
      </c>
      <c r="N662" s="43">
        <v>0.21832759430950058</v>
      </c>
      <c r="O662" s="43">
        <v>0.22418984915891718</v>
      </c>
    </row>
    <row r="663" spans="1:15" x14ac:dyDescent="0.25">
      <c r="A663" s="42" t="s">
        <v>87</v>
      </c>
      <c r="B663" s="42" t="s">
        <v>97</v>
      </c>
      <c r="C663" s="42" t="s">
        <v>4</v>
      </c>
      <c r="D663" s="42" t="s">
        <v>5</v>
      </c>
      <c r="E663" s="43">
        <v>3.6976872072664231E-3</v>
      </c>
      <c r="F663" s="43">
        <v>3.1623856666030412E-3</v>
      </c>
      <c r="G663" s="43">
        <v>2.4100751396476175E-3</v>
      </c>
      <c r="H663" s="43">
        <v>2.2037595591487078E-3</v>
      </c>
      <c r="I663" s="43">
        <v>1.2819586800159372E-2</v>
      </c>
      <c r="J663" s="43">
        <v>8.8372279179893806E-2</v>
      </c>
      <c r="K663" s="43">
        <v>0.10013491672620597</v>
      </c>
      <c r="L663" s="43">
        <v>3.4064425000980954E-2</v>
      </c>
      <c r="M663" s="43">
        <v>3.7663968076490896E-2</v>
      </c>
      <c r="N663" s="43">
        <v>3.9938397975366628E-2</v>
      </c>
      <c r="O663" s="43">
        <v>4.0853819875543519E-2</v>
      </c>
    </row>
    <row r="664" spans="1:15" x14ac:dyDescent="0.25">
      <c r="A664" s="42" t="s">
        <v>87</v>
      </c>
      <c r="B664" s="42" t="s">
        <v>97</v>
      </c>
      <c r="C664" s="42" t="s">
        <v>4</v>
      </c>
      <c r="D664" s="42" t="s">
        <v>190</v>
      </c>
      <c r="E664" s="43">
        <v>0</v>
      </c>
      <c r="F664" s="43">
        <v>0</v>
      </c>
      <c r="G664" s="43">
        <v>0</v>
      </c>
      <c r="H664" s="43">
        <v>0</v>
      </c>
      <c r="I664" s="43">
        <v>2.0634362177791941E-2</v>
      </c>
      <c r="J664" s="43">
        <v>0.13923394681906562</v>
      </c>
      <c r="K664" s="43">
        <v>0.21914430193600173</v>
      </c>
      <c r="L664" s="43">
        <v>0.19400792560913283</v>
      </c>
      <c r="M664" s="43">
        <v>0.16759141719419487</v>
      </c>
      <c r="N664" s="43">
        <v>0.1359224865989557</v>
      </c>
      <c r="O664" s="43">
        <v>9.8942794796780725E-2</v>
      </c>
    </row>
    <row r="665" spans="1:15" x14ac:dyDescent="0.25">
      <c r="A665" s="42" t="s">
        <v>87</v>
      </c>
      <c r="B665" s="42" t="s">
        <v>97</v>
      </c>
      <c r="C665" s="42" t="s">
        <v>4</v>
      </c>
      <c r="D665" s="42" t="s">
        <v>6</v>
      </c>
      <c r="E665" s="43">
        <v>0.62637557124526733</v>
      </c>
      <c r="F665" s="43">
        <v>0.62426937541593375</v>
      </c>
      <c r="G665" s="43">
        <v>0.59752770731774052</v>
      </c>
      <c r="H665" s="43">
        <v>0.55851018897176108</v>
      </c>
      <c r="I665" s="43">
        <v>0.39206453131152619</v>
      </c>
      <c r="J665" s="43">
        <v>0.18456813399084512</v>
      </c>
      <c r="K665" s="43">
        <v>4.4886690759765091E-2</v>
      </c>
      <c r="L665" s="43">
        <v>3.4237062031623869E-2</v>
      </c>
      <c r="M665" s="43">
        <v>2.9573802097782431E-2</v>
      </c>
      <c r="N665" s="43">
        <v>2.3986102345167255E-2</v>
      </c>
      <c r="O665" s="43">
        <v>1.7461186353707931E-2</v>
      </c>
    </row>
    <row r="666" spans="1:15" x14ac:dyDescent="0.25">
      <c r="A666" s="42" t="s">
        <v>87</v>
      </c>
      <c r="B666" s="42" t="s">
        <v>97</v>
      </c>
      <c r="C666" s="42" t="s">
        <v>4</v>
      </c>
      <c r="D666" s="42" t="s">
        <v>191</v>
      </c>
      <c r="E666" s="43">
        <v>0</v>
      </c>
      <c r="F666" s="43">
        <v>0</v>
      </c>
      <c r="G666" s="43">
        <v>0</v>
      </c>
      <c r="H666" s="43">
        <v>0</v>
      </c>
      <c r="I666" s="43">
        <v>0</v>
      </c>
      <c r="J666" s="43">
        <v>2.2347957423233537E-2</v>
      </c>
      <c r="K666" s="43">
        <v>3.997211489771986E-2</v>
      </c>
      <c r="L666" s="43">
        <v>4.7581904500333588E-2</v>
      </c>
      <c r="M666" s="43">
        <v>4.2642208416350733E-2</v>
      </c>
      <c r="N666" s="43">
        <v>3.6843417027603111E-2</v>
      </c>
      <c r="O666" s="43">
        <v>2.7647592552321968E-2</v>
      </c>
    </row>
    <row r="667" spans="1:15" x14ac:dyDescent="0.25">
      <c r="A667" s="42" t="s">
        <v>87</v>
      </c>
      <c r="B667" s="42" t="s">
        <v>97</v>
      </c>
      <c r="C667" s="42" t="s">
        <v>4</v>
      </c>
      <c r="D667" s="42" t="s">
        <v>7</v>
      </c>
      <c r="E667" s="43">
        <v>0.11433754511494434</v>
      </c>
      <c r="F667" s="43">
        <v>0.10849613858781168</v>
      </c>
      <c r="G667" s="43">
        <v>9.2936599640368975E-2</v>
      </c>
      <c r="H667" s="43">
        <v>7.4950185592828719E-2</v>
      </c>
      <c r="I667" s="43">
        <v>9.3921763706729222E-2</v>
      </c>
      <c r="J667" s="43">
        <v>6.0423113462911751E-2</v>
      </c>
      <c r="K667" s="43">
        <v>1.9686049818608147E-2</v>
      </c>
      <c r="L667" s="43">
        <v>8.3964373994585631E-3</v>
      </c>
      <c r="M667" s="43">
        <v>7.524106564888053E-3</v>
      </c>
      <c r="N667" s="43">
        <v>6.5024359335223887E-3</v>
      </c>
      <c r="O667" s="43">
        <v>4.8805622716253582E-3</v>
      </c>
    </row>
    <row r="668" spans="1:15" x14ac:dyDescent="0.25">
      <c r="A668" s="42" t="s">
        <v>87</v>
      </c>
      <c r="B668" s="42" t="s">
        <v>97</v>
      </c>
      <c r="C668" s="42" t="s">
        <v>4</v>
      </c>
      <c r="D668" s="42" t="s">
        <v>8</v>
      </c>
      <c r="E668" s="43">
        <v>0.13925426814237044</v>
      </c>
      <c r="F668" s="43">
        <v>0.14717732574635917</v>
      </c>
      <c r="G668" s="43">
        <v>0.16030931006898602</v>
      </c>
      <c r="H668" s="43">
        <v>0.16675528082406174</v>
      </c>
      <c r="I668" s="43">
        <v>0.20317949984505587</v>
      </c>
      <c r="J668" s="43">
        <v>0.19942534425628639</v>
      </c>
      <c r="K668" s="43">
        <v>0.1641735396738418</v>
      </c>
      <c r="L668" s="43">
        <v>0.14857927570918533</v>
      </c>
      <c r="M668" s="43">
        <v>0.13264705635093449</v>
      </c>
      <c r="N668" s="43">
        <v>0.11738980020261214</v>
      </c>
      <c r="O668" s="43">
        <v>0.10141521308539164</v>
      </c>
    </row>
    <row r="669" spans="1:15" x14ac:dyDescent="0.25">
      <c r="A669" s="42" t="s">
        <v>87</v>
      </c>
      <c r="B669" s="42" t="s">
        <v>97</v>
      </c>
      <c r="C669" s="42" t="s">
        <v>4</v>
      </c>
      <c r="D669" s="42" t="s">
        <v>9</v>
      </c>
      <c r="E669" s="43">
        <v>5.8145341230160491E-2</v>
      </c>
      <c r="F669" s="43">
        <v>6.1282184883486988E-2</v>
      </c>
      <c r="G669" s="43">
        <v>9.6690163474883989E-2</v>
      </c>
      <c r="H669" s="43">
        <v>0.15839490775017764</v>
      </c>
      <c r="I669" s="43">
        <v>0.19623147951825196</v>
      </c>
      <c r="J669" s="43">
        <v>0.17573343388404511</v>
      </c>
      <c r="K669" s="43">
        <v>0.14579850585795279</v>
      </c>
      <c r="L669" s="43">
        <v>0.12339153293836094</v>
      </c>
      <c r="M669" s="43">
        <v>0.10881511434680377</v>
      </c>
      <c r="N669" s="43">
        <v>9.7877532496679978E-2</v>
      </c>
      <c r="O669" s="43">
        <v>9.0903150405088812E-2</v>
      </c>
    </row>
    <row r="670" spans="1:15" x14ac:dyDescent="0.25">
      <c r="A670" s="42" t="s">
        <v>87</v>
      </c>
      <c r="B670" s="42" t="s">
        <v>97</v>
      </c>
      <c r="C670" s="42" t="s">
        <v>4</v>
      </c>
      <c r="D670" s="42" t="s">
        <v>10</v>
      </c>
      <c r="E670" s="43">
        <v>5.6337583039941339E-2</v>
      </c>
      <c r="F670" s="43">
        <v>5.4131994779226277E-2</v>
      </c>
      <c r="G670" s="43">
        <v>4.8481823589336892E-2</v>
      </c>
      <c r="H670" s="43">
        <v>3.670116821617217E-2</v>
      </c>
      <c r="I670" s="43">
        <v>4.954250711228439E-2</v>
      </c>
      <c r="J670" s="43">
        <v>4.0396529315237018E-2</v>
      </c>
      <c r="K670" s="43">
        <v>2.6357317758370791E-2</v>
      </c>
      <c r="L670" s="43">
        <v>2.3795660532820697E-2</v>
      </c>
      <c r="M670" s="43">
        <v>2.1485037256237034E-2</v>
      </c>
      <c r="N670" s="43">
        <v>1.8573605615604855E-2</v>
      </c>
      <c r="O670" s="43">
        <v>1.459455232410533E-2</v>
      </c>
    </row>
    <row r="671" spans="1:15" x14ac:dyDescent="0.25">
      <c r="A671" s="42" t="s">
        <v>87</v>
      </c>
      <c r="B671" s="42" t="s">
        <v>97</v>
      </c>
      <c r="C671" s="42" t="s">
        <v>4</v>
      </c>
      <c r="D671" s="42" t="s">
        <v>11</v>
      </c>
      <c r="E671" s="43">
        <v>3.79249969976044E-5</v>
      </c>
      <c r="F671" s="43">
        <v>4.642980587182279E-5</v>
      </c>
      <c r="G671" s="43">
        <v>1.1623057411066523E-4</v>
      </c>
      <c r="H671" s="43">
        <v>3.8012989013500818E-4</v>
      </c>
      <c r="I671" s="43">
        <v>8.1992231824356276E-3</v>
      </c>
      <c r="J671" s="43">
        <v>2.990189986075974E-2</v>
      </c>
      <c r="K671" s="43">
        <v>5.7273711007678765E-2</v>
      </c>
      <c r="L671" s="43">
        <v>7.7528151606701595E-2</v>
      </c>
      <c r="M671" s="43">
        <v>9.2419007266297371E-2</v>
      </c>
      <c r="N671" s="43">
        <v>0.11725216282873323</v>
      </c>
      <c r="O671" s="43">
        <v>0.14653149066040777</v>
      </c>
    </row>
    <row r="672" spans="1:15" x14ac:dyDescent="0.25">
      <c r="A672" s="42" t="s">
        <v>87</v>
      </c>
      <c r="B672" s="42" t="s">
        <v>97</v>
      </c>
      <c r="C672" s="42" t="s">
        <v>4</v>
      </c>
      <c r="D672" s="42" t="s">
        <v>12</v>
      </c>
      <c r="E672" s="43">
        <v>1.8140790230520773E-3</v>
      </c>
      <c r="F672" s="43">
        <v>1.4341651147074151E-3</v>
      </c>
      <c r="G672" s="43">
        <v>1.5280901949255106E-3</v>
      </c>
      <c r="H672" s="43">
        <v>2.1043791957147187E-3</v>
      </c>
      <c r="I672" s="43">
        <v>2.3407046345765365E-2</v>
      </c>
      <c r="J672" s="43">
        <v>5.2077123519387265E-2</v>
      </c>
      <c r="K672" s="43">
        <v>9.5253289679044076E-2</v>
      </c>
      <c r="L672" s="43">
        <v>0.1244414799701811</v>
      </c>
      <c r="M672" s="43">
        <v>0.15474579168453123</v>
      </c>
      <c r="N672" s="43">
        <v>0.18738646466625417</v>
      </c>
      <c r="O672" s="43">
        <v>0.23257978851610986</v>
      </c>
    </row>
    <row r="673" spans="1:15" x14ac:dyDescent="0.25">
      <c r="A673" s="42" t="s">
        <v>87</v>
      </c>
      <c r="B673" s="42" t="s">
        <v>97</v>
      </c>
      <c r="C673" s="42" t="s">
        <v>13</v>
      </c>
      <c r="D673" s="42" t="s">
        <v>189</v>
      </c>
      <c r="E673" s="43">
        <v>0</v>
      </c>
      <c r="F673" s="43">
        <v>0</v>
      </c>
      <c r="G673" s="43">
        <v>0</v>
      </c>
      <c r="H673" s="43">
        <v>0</v>
      </c>
      <c r="I673" s="43">
        <v>0</v>
      </c>
      <c r="J673" s="43">
        <v>8.4770508258052747E-3</v>
      </c>
      <c r="K673" s="43">
        <v>9.7621075687514519E-2</v>
      </c>
      <c r="L673" s="43">
        <v>0.19151973300629316</v>
      </c>
      <c r="M673" s="43">
        <v>0.20523677394419412</v>
      </c>
      <c r="N673" s="43">
        <v>0.22159650710931283</v>
      </c>
      <c r="O673" s="43">
        <v>0.23593883478558003</v>
      </c>
    </row>
    <row r="674" spans="1:15" x14ac:dyDescent="0.25">
      <c r="A674" s="42" t="s">
        <v>87</v>
      </c>
      <c r="B674" s="42" t="s">
        <v>97</v>
      </c>
      <c r="C674" s="42" t="s">
        <v>13</v>
      </c>
      <c r="D674" s="42" t="s">
        <v>5</v>
      </c>
      <c r="E674" s="43">
        <v>2.3248962757469377E-2</v>
      </c>
      <c r="F674" s="43">
        <v>2.1285430188596778E-2</v>
      </c>
      <c r="G674" s="43">
        <v>1.8286749656074925E-2</v>
      </c>
      <c r="H674" s="43">
        <v>1.662261148590892E-2</v>
      </c>
      <c r="I674" s="43">
        <v>2.9128187567550218E-2</v>
      </c>
      <c r="J674" s="43">
        <v>0.11051190802080482</v>
      </c>
      <c r="K674" s="43">
        <v>0.12169931856899498</v>
      </c>
      <c r="L674" s="43">
        <v>4.472010561799266E-2</v>
      </c>
      <c r="M674" s="43">
        <v>4.6241440776228576E-2</v>
      </c>
      <c r="N674" s="43">
        <v>4.8327323467484209E-2</v>
      </c>
      <c r="O674" s="43">
        <v>5.0004271313856145E-2</v>
      </c>
    </row>
    <row r="675" spans="1:15" x14ac:dyDescent="0.25">
      <c r="A675" s="42" t="s">
        <v>87</v>
      </c>
      <c r="B675" s="42" t="s">
        <v>97</v>
      </c>
      <c r="C675" s="42" t="s">
        <v>13</v>
      </c>
      <c r="D675" s="42" t="s">
        <v>190</v>
      </c>
      <c r="E675" s="43">
        <v>0</v>
      </c>
      <c r="F675" s="43">
        <v>0</v>
      </c>
      <c r="G675" s="43">
        <v>0</v>
      </c>
      <c r="H675" s="43">
        <v>0</v>
      </c>
      <c r="I675" s="43">
        <v>2.5682457811212534E-3</v>
      </c>
      <c r="J675" s="43">
        <v>1.5329865863673695E-2</v>
      </c>
      <c r="K675" s="43">
        <v>2.470947919201754E-2</v>
      </c>
      <c r="L675" s="43">
        <v>2.625036021364862E-2</v>
      </c>
      <c r="M675" s="43">
        <v>2.7181844927343945E-2</v>
      </c>
      <c r="N675" s="43">
        <v>2.6996884205472391E-2</v>
      </c>
      <c r="O675" s="43">
        <v>2.4179907739620709E-2</v>
      </c>
    </row>
    <row r="676" spans="1:15" x14ac:dyDescent="0.25">
      <c r="A676" s="42" t="s">
        <v>87</v>
      </c>
      <c r="B676" s="42" t="s">
        <v>97</v>
      </c>
      <c r="C676" s="42" t="s">
        <v>13</v>
      </c>
      <c r="D676" s="42" t="s">
        <v>6</v>
      </c>
      <c r="E676" s="43">
        <v>4.7430830039525695E-2</v>
      </c>
      <c r="F676" s="43">
        <v>5.2448698616665575E-2</v>
      </c>
      <c r="G676" s="43">
        <v>6.2711807536154185E-2</v>
      </c>
      <c r="H676" s="43">
        <v>7.5012164490209227E-2</v>
      </c>
      <c r="I676" s="43">
        <v>4.8732463696775676E-2</v>
      </c>
      <c r="J676" s="43">
        <v>2.0321197189524593E-2</v>
      </c>
      <c r="K676" s="43">
        <v>5.057495741056222E-3</v>
      </c>
      <c r="L676" s="43">
        <v>4.6308396496377831E-3</v>
      </c>
      <c r="M676" s="43">
        <v>4.7937421762781866E-3</v>
      </c>
      <c r="N676" s="43">
        <v>4.7662153849231548E-3</v>
      </c>
      <c r="O676" s="43">
        <v>4.2713138561421447E-3</v>
      </c>
    </row>
    <row r="677" spans="1:15" x14ac:dyDescent="0.25">
      <c r="A677" s="42" t="s">
        <v>87</v>
      </c>
      <c r="B677" s="42" t="s">
        <v>97</v>
      </c>
      <c r="C677" s="42" t="s">
        <v>13</v>
      </c>
      <c r="D677" s="42" t="s">
        <v>191</v>
      </c>
      <c r="E677" s="43">
        <v>0</v>
      </c>
      <c r="F677" s="43">
        <v>0</v>
      </c>
      <c r="G677" s="43">
        <v>0</v>
      </c>
      <c r="H677" s="43">
        <v>0</v>
      </c>
      <c r="I677" s="43">
        <v>0</v>
      </c>
      <c r="J677" s="43">
        <v>4.221188064604435E-2</v>
      </c>
      <c r="K677" s="43">
        <v>7.6136225358968176E-2</v>
      </c>
      <c r="L677" s="43">
        <v>8.9145338667846297E-2</v>
      </c>
      <c r="M677" s="43">
        <v>8.3812611406914303E-2</v>
      </c>
      <c r="N677" s="43">
        <v>7.8174934608325114E-2</v>
      </c>
      <c r="O677" s="43">
        <v>7.0045275926875109E-2</v>
      </c>
    </row>
    <row r="678" spans="1:15" x14ac:dyDescent="0.25">
      <c r="A678" s="42" t="s">
        <v>87</v>
      </c>
      <c r="B678" s="42" t="s">
        <v>97</v>
      </c>
      <c r="C678" s="42" t="s">
        <v>13</v>
      </c>
      <c r="D678" s="42" t="s">
        <v>7</v>
      </c>
      <c r="E678" s="43">
        <v>0.19917511599931262</v>
      </c>
      <c r="F678" s="43">
        <v>0.20492143622019712</v>
      </c>
      <c r="G678" s="43">
        <v>0.21695802435996411</v>
      </c>
      <c r="H678" s="43">
        <v>0.22408963585434175</v>
      </c>
      <c r="I678" s="43">
        <v>0.20911941272779808</v>
      </c>
      <c r="J678" s="43">
        <v>0.11413450132311342</v>
      </c>
      <c r="K678" s="43">
        <v>3.7501521051350718E-2</v>
      </c>
      <c r="L678" s="43">
        <v>1.5735472499782223E-2</v>
      </c>
      <c r="M678" s="43">
        <v>1.4790800168444371E-2</v>
      </c>
      <c r="N678" s="43">
        <v>1.3793517346923464E-2</v>
      </c>
      <c r="O678" s="43">
        <v>1.2356910985819239E-2</v>
      </c>
    </row>
    <row r="679" spans="1:15" x14ac:dyDescent="0.25">
      <c r="A679" s="42" t="s">
        <v>87</v>
      </c>
      <c r="B679" s="42" t="s">
        <v>97</v>
      </c>
      <c r="C679" s="42" t="s">
        <v>13</v>
      </c>
      <c r="D679" s="42" t="s">
        <v>8</v>
      </c>
      <c r="E679" s="43">
        <v>0.56398988535094396</v>
      </c>
      <c r="F679" s="43">
        <v>0.55722371555322447</v>
      </c>
      <c r="G679" s="43">
        <v>0.52749723182229902</v>
      </c>
      <c r="H679" s="43">
        <v>0.49838902697229126</v>
      </c>
      <c r="I679" s="43">
        <v>0.50508833695384647</v>
      </c>
      <c r="J679" s="43">
        <v>0.4814216625604526</v>
      </c>
      <c r="K679" s="43">
        <v>0.41231138963251429</v>
      </c>
      <c r="L679" s="43">
        <v>0.38244972087630758</v>
      </c>
      <c r="M679" s="43">
        <v>0.35267751556091398</v>
      </c>
      <c r="N679" s="43">
        <v>0.30576296955723709</v>
      </c>
      <c r="O679" s="43">
        <v>0.26113531522296257</v>
      </c>
    </row>
    <row r="680" spans="1:15" x14ac:dyDescent="0.25">
      <c r="A680" s="42" t="s">
        <v>87</v>
      </c>
      <c r="B680" s="42" t="s">
        <v>97</v>
      </c>
      <c r="C680" s="42" t="s">
        <v>13</v>
      </c>
      <c r="D680" s="42" t="s">
        <v>9</v>
      </c>
      <c r="E680" s="43">
        <v>2.3960916210443595E-2</v>
      </c>
      <c r="F680" s="43">
        <v>2.3492646255381455E-2</v>
      </c>
      <c r="G680" s="43">
        <v>3.3973089957386904E-2</v>
      </c>
      <c r="H680" s="43">
        <v>4.7408634815428521E-2</v>
      </c>
      <c r="I680" s="43">
        <v>3.786022322336248E-2</v>
      </c>
      <c r="J680" s="43">
        <v>2.6507893055935761E-2</v>
      </c>
      <c r="K680" s="43">
        <v>1.9286931126794853E-2</v>
      </c>
      <c r="L680" s="43">
        <v>1.452247398084671E-2</v>
      </c>
      <c r="M680" s="43">
        <v>1.1519979694377304E-2</v>
      </c>
      <c r="N680" s="43">
        <v>9.5574371464723501E-3</v>
      </c>
      <c r="O680" s="43">
        <v>8.1752947206560744E-3</v>
      </c>
    </row>
    <row r="681" spans="1:15" x14ac:dyDescent="0.25">
      <c r="A681" s="42" t="s">
        <v>87</v>
      </c>
      <c r="B681" s="42" t="s">
        <v>97</v>
      </c>
      <c r="C681" s="42" t="s">
        <v>13</v>
      </c>
      <c r="D681" s="42" t="s">
        <v>10</v>
      </c>
      <c r="E681" s="43">
        <v>0.1417523874990794</v>
      </c>
      <c r="F681" s="43">
        <v>0.13905461220743459</v>
      </c>
      <c r="G681" s="43">
        <v>0.13790557997517053</v>
      </c>
      <c r="H681" s="43">
        <v>0.13290198708591416</v>
      </c>
      <c r="I681" s="43">
        <v>0.12790934092392645</v>
      </c>
      <c r="J681" s="43">
        <v>9.7508896797153022E-2</v>
      </c>
      <c r="K681" s="43">
        <v>7.0280177658797807E-2</v>
      </c>
      <c r="L681" s="43">
        <v>6.6225698144313422E-2</v>
      </c>
      <c r="M681" s="43">
        <v>6.344930228265197E-2</v>
      </c>
      <c r="N681" s="43">
        <v>5.972022865830786E-2</v>
      </c>
      <c r="O681" s="43">
        <v>5.3271826413804894E-2</v>
      </c>
    </row>
    <row r="682" spans="1:15" x14ac:dyDescent="0.25">
      <c r="A682" s="42" t="s">
        <v>87</v>
      </c>
      <c r="B682" s="42" t="s">
        <v>97</v>
      </c>
      <c r="C682" s="42" t="s">
        <v>13</v>
      </c>
      <c r="D682" s="42" t="s">
        <v>11</v>
      </c>
      <c r="E682" s="43">
        <v>2.4550119068077484E-5</v>
      </c>
      <c r="F682" s="43">
        <v>9.834130990624794E-4</v>
      </c>
      <c r="G682" s="43">
        <v>1.3421467637486182E-3</v>
      </c>
      <c r="H682" s="43">
        <v>2.1961836377743585E-3</v>
      </c>
      <c r="I682" s="43">
        <v>1.3429785230446556E-2</v>
      </c>
      <c r="J682" s="43">
        <v>2.9500866867414908E-2</v>
      </c>
      <c r="K682" s="43">
        <v>4.7342723290338319E-2</v>
      </c>
      <c r="L682" s="43">
        <v>5.7017632039244946E-2</v>
      </c>
      <c r="M682" s="43">
        <v>6.5802908549705511E-2</v>
      </c>
      <c r="N682" s="43">
        <v>7.9880369494221018E-2</v>
      </c>
      <c r="O682" s="43">
        <v>9.9914573722877154E-2</v>
      </c>
    </row>
    <row r="683" spans="1:15" x14ac:dyDescent="0.25">
      <c r="A683" s="42" t="s">
        <v>87</v>
      </c>
      <c r="B683" s="42" t="s">
        <v>97</v>
      </c>
      <c r="C683" s="42" t="s">
        <v>13</v>
      </c>
      <c r="D683" s="42" t="s">
        <v>12</v>
      </c>
      <c r="E683" s="43">
        <v>4.1735202415731716E-4</v>
      </c>
      <c r="F683" s="43">
        <v>5.9004785943748777E-4</v>
      </c>
      <c r="G683" s="43">
        <v>1.3253699292017605E-3</v>
      </c>
      <c r="H683" s="43">
        <v>3.3797556581317977E-3</v>
      </c>
      <c r="I683" s="43">
        <v>2.6164003895172771E-2</v>
      </c>
      <c r="J683" s="43">
        <v>5.4074276850077568E-2</v>
      </c>
      <c r="K683" s="43">
        <v>8.8053662691652532E-2</v>
      </c>
      <c r="L683" s="43">
        <v>0.10778262530408685</v>
      </c>
      <c r="M683" s="43">
        <v>0.12449308051294772</v>
      </c>
      <c r="N683" s="43">
        <v>0.15142361302132043</v>
      </c>
      <c r="O683" s="43">
        <v>0.18070647531180589</v>
      </c>
    </row>
    <row r="684" spans="1:15" x14ac:dyDescent="0.25">
      <c r="A684" s="42" t="s">
        <v>87</v>
      </c>
      <c r="B684" s="42" t="s">
        <v>97</v>
      </c>
      <c r="C684" s="42" t="s">
        <v>14</v>
      </c>
      <c r="D684" s="42" t="s">
        <v>189</v>
      </c>
      <c r="E684" s="43">
        <v>0</v>
      </c>
      <c r="F684" s="43">
        <v>0</v>
      </c>
      <c r="G684" s="43">
        <v>0</v>
      </c>
      <c r="H684" s="43">
        <v>0</v>
      </c>
      <c r="I684" s="43">
        <v>0</v>
      </c>
      <c r="J684" s="43">
        <v>5.6774913480460579E-3</v>
      </c>
      <c r="K684" s="43">
        <v>5.8072253201213682E-2</v>
      </c>
      <c r="L684" s="43">
        <v>0.1145187114403434</v>
      </c>
      <c r="M684" s="43">
        <v>0.11806887489298422</v>
      </c>
      <c r="N684" s="43">
        <v>0.11660691375804381</v>
      </c>
      <c r="O684" s="43">
        <v>0.11459551759232048</v>
      </c>
    </row>
    <row r="685" spans="1:15" x14ac:dyDescent="0.25">
      <c r="A685" s="42" t="s">
        <v>87</v>
      </c>
      <c r="B685" s="42" t="s">
        <v>97</v>
      </c>
      <c r="C685" s="42" t="s">
        <v>14</v>
      </c>
      <c r="D685" s="42" t="s">
        <v>5</v>
      </c>
      <c r="E685" s="43">
        <v>6.644681793571887E-4</v>
      </c>
      <c r="F685" s="43">
        <v>2.0521487204249161E-3</v>
      </c>
      <c r="G685" s="43">
        <v>1.8274052307647329E-3</v>
      </c>
      <c r="H685" s="43">
        <v>1.9506125977942258E-3</v>
      </c>
      <c r="I685" s="43">
        <v>1.2411379341290498E-2</v>
      </c>
      <c r="J685" s="43">
        <v>6.6388195643486761E-2</v>
      </c>
      <c r="K685" s="43">
        <v>6.6400658756431516E-2</v>
      </c>
      <c r="L685" s="43">
        <v>2.0984992421493095E-2</v>
      </c>
      <c r="M685" s="43">
        <v>2.1505982917327589E-2</v>
      </c>
      <c r="N685" s="43">
        <v>2.114340190972662E-2</v>
      </c>
      <c r="O685" s="43">
        <v>2.0712490477532982E-2</v>
      </c>
    </row>
    <row r="686" spans="1:15" x14ac:dyDescent="0.25">
      <c r="A686" s="42" t="s">
        <v>87</v>
      </c>
      <c r="B686" s="42" t="s">
        <v>97</v>
      </c>
      <c r="C686" s="42" t="s">
        <v>14</v>
      </c>
      <c r="D686" s="42" t="s">
        <v>190</v>
      </c>
      <c r="E686" s="43">
        <v>0</v>
      </c>
      <c r="F686" s="43">
        <v>0</v>
      </c>
      <c r="G686" s="43">
        <v>0</v>
      </c>
      <c r="H686" s="43">
        <v>0</v>
      </c>
      <c r="I686" s="43">
        <v>7.7986179664363293E-3</v>
      </c>
      <c r="J686" s="43">
        <v>5.5636399279192381E-2</v>
      </c>
      <c r="K686" s="43">
        <v>9.5530735519240545E-2</v>
      </c>
      <c r="L686" s="43">
        <v>9.7325107273231543E-2</v>
      </c>
      <c r="M686" s="43">
        <v>0.10110566170468357</v>
      </c>
      <c r="N686" s="43">
        <v>9.222823413674372E-2</v>
      </c>
      <c r="O686" s="43">
        <v>6.9833424309133793E-2</v>
      </c>
    </row>
    <row r="687" spans="1:15" x14ac:dyDescent="0.25">
      <c r="A687" s="42" t="s">
        <v>87</v>
      </c>
      <c r="B687" s="42" t="s">
        <v>97</v>
      </c>
      <c r="C687" s="42" t="s">
        <v>14</v>
      </c>
      <c r="D687" s="42" t="s">
        <v>6</v>
      </c>
      <c r="E687" s="43">
        <v>0.24147265836491608</v>
      </c>
      <c r="F687" s="43">
        <v>0.22462980846611949</v>
      </c>
      <c r="G687" s="43">
        <v>0.20743242255456634</v>
      </c>
      <c r="H687" s="43">
        <v>0.19400687459142571</v>
      </c>
      <c r="I687" s="43">
        <v>0.14820066409405008</v>
      </c>
      <c r="J687" s="43">
        <v>7.3754608720566453E-2</v>
      </c>
      <c r="K687" s="43">
        <v>1.9569266138703568E-2</v>
      </c>
      <c r="L687" s="43">
        <v>1.7176525841641248E-2</v>
      </c>
      <c r="M687" s="43">
        <v>1.7842565984642868E-2</v>
      </c>
      <c r="N687" s="43">
        <v>1.6275272437766542E-2</v>
      </c>
      <c r="O687" s="43">
        <v>1.2324721624048006E-2</v>
      </c>
    </row>
    <row r="688" spans="1:15" x14ac:dyDescent="0.25">
      <c r="A688" s="42" t="s">
        <v>87</v>
      </c>
      <c r="B688" s="42" t="s">
        <v>97</v>
      </c>
      <c r="C688" s="42" t="s">
        <v>14</v>
      </c>
      <c r="D688" s="42" t="s">
        <v>191</v>
      </c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8.547904304488467E-2</v>
      </c>
      <c r="K688" s="43">
        <v>0.14474956755292948</v>
      </c>
      <c r="L688" s="43">
        <v>0.15336336272228482</v>
      </c>
      <c r="M688" s="43">
        <v>0.12257514318518155</v>
      </c>
      <c r="N688" s="43">
        <v>9.1941724433446059E-2</v>
      </c>
      <c r="O688" s="43">
        <v>7.0437263687858853E-2</v>
      </c>
    </row>
    <row r="689" spans="1:15" x14ac:dyDescent="0.25">
      <c r="A689" s="42" t="s">
        <v>87</v>
      </c>
      <c r="B689" s="42" t="s">
        <v>97</v>
      </c>
      <c r="C689" s="42" t="s">
        <v>14</v>
      </c>
      <c r="D689" s="42" t="s">
        <v>7</v>
      </c>
      <c r="E689" s="43">
        <v>0.40997686666338534</v>
      </c>
      <c r="F689" s="43">
        <v>0.42610252695960094</v>
      </c>
      <c r="G689" s="43">
        <v>0.42647252313495027</v>
      </c>
      <c r="H689" s="43">
        <v>0.44560426815124099</v>
      </c>
      <c r="I689" s="43">
        <v>0.39967692721888182</v>
      </c>
      <c r="J689" s="43">
        <v>0.23111838285744388</v>
      </c>
      <c r="K689" s="43">
        <v>7.1297120151204582E-2</v>
      </c>
      <c r="L689" s="43">
        <v>2.7064876288879908E-2</v>
      </c>
      <c r="M689" s="43">
        <v>2.1628760477571552E-2</v>
      </c>
      <c r="N689" s="43">
        <v>1.6224562755766957E-2</v>
      </c>
      <c r="O689" s="43">
        <v>1.2430693435546149E-2</v>
      </c>
    </row>
    <row r="690" spans="1:15" x14ac:dyDescent="0.25">
      <c r="A690" s="42" t="s">
        <v>87</v>
      </c>
      <c r="B690" s="42" t="s">
        <v>97</v>
      </c>
      <c r="C690" s="42" t="s">
        <v>14</v>
      </c>
      <c r="D690" s="42" t="s">
        <v>8</v>
      </c>
      <c r="E690" s="43">
        <v>9.2951715312300051E-2</v>
      </c>
      <c r="F690" s="43">
        <v>9.3171575728311432E-2</v>
      </c>
      <c r="G690" s="43">
        <v>0.11962925602678247</v>
      </c>
      <c r="H690" s="43">
        <v>0.12269880432719679</v>
      </c>
      <c r="I690" s="43">
        <v>0.14997756439020013</v>
      </c>
      <c r="J690" s="43">
        <v>0.17625858598044181</v>
      </c>
      <c r="K690" s="43">
        <v>0.18505971361779991</v>
      </c>
      <c r="L690" s="43">
        <v>0.1730973678030871</v>
      </c>
      <c r="M690" s="43">
        <v>0.1345310229029926</v>
      </c>
      <c r="N690" s="43">
        <v>0.10279359638135707</v>
      </c>
      <c r="O690" s="43">
        <v>8.1062437391653835E-2</v>
      </c>
    </row>
    <row r="691" spans="1:15" x14ac:dyDescent="0.25">
      <c r="A691" s="42" t="s">
        <v>87</v>
      </c>
      <c r="B691" s="42" t="s">
        <v>97</v>
      </c>
      <c r="C691" s="42" t="s">
        <v>14</v>
      </c>
      <c r="D691" s="42" t="s">
        <v>9</v>
      </c>
      <c r="E691" s="43">
        <v>1.0656100802283802E-2</v>
      </c>
      <c r="F691" s="43">
        <v>9.6772895541606327E-3</v>
      </c>
      <c r="G691" s="43">
        <v>1.6066546788883529E-2</v>
      </c>
      <c r="H691" s="43">
        <v>3.0703696674469115E-2</v>
      </c>
      <c r="I691" s="43">
        <v>3.2109844745580186E-2</v>
      </c>
      <c r="J691" s="43">
        <v>2.3705222839650472E-2</v>
      </c>
      <c r="K691" s="43">
        <v>1.876240003979068E-2</v>
      </c>
      <c r="L691" s="43">
        <v>1.5353414597698713E-2</v>
      </c>
      <c r="M691" s="43">
        <v>1.4739943854153547E-2</v>
      </c>
      <c r="N691" s="43">
        <v>1.5273756218274755E-2</v>
      </c>
      <c r="O691" s="43">
        <v>1.7707289860897008E-2</v>
      </c>
    </row>
    <row r="692" spans="1:15" x14ac:dyDescent="0.25">
      <c r="A692" s="42" t="s">
        <v>87</v>
      </c>
      <c r="B692" s="42" t="s">
        <v>97</v>
      </c>
      <c r="C692" s="42" t="s">
        <v>14</v>
      </c>
      <c r="D692" s="42" t="s">
        <v>10</v>
      </c>
      <c r="E692" s="43">
        <v>0.24324457350986858</v>
      </c>
      <c r="F692" s="43">
        <v>0.2410067600193144</v>
      </c>
      <c r="G692" s="43">
        <v>0.22488779731883107</v>
      </c>
      <c r="H692" s="43">
        <v>0.20025937875624719</v>
      </c>
      <c r="I692" s="43">
        <v>0.20295252624966348</v>
      </c>
      <c r="J692" s="43">
        <v>0.14890408583341513</v>
      </c>
      <c r="K692" s="43">
        <v>9.4657551658773126E-2</v>
      </c>
      <c r="L692" s="43">
        <v>7.6984821638238457E-2</v>
      </c>
      <c r="M692" s="43">
        <v>6.1707338116127726E-2</v>
      </c>
      <c r="N692" s="43">
        <v>4.8572268903301699E-2</v>
      </c>
      <c r="O692" s="43">
        <v>3.9027618653438192E-2</v>
      </c>
    </row>
    <row r="693" spans="1:15" x14ac:dyDescent="0.25">
      <c r="A693" s="42" t="s">
        <v>87</v>
      </c>
      <c r="B693" s="42" t="s">
        <v>97</v>
      </c>
      <c r="C693" s="42" t="s">
        <v>14</v>
      </c>
      <c r="D693" s="42" t="s">
        <v>11</v>
      </c>
      <c r="E693" s="43">
        <v>2.2148939311906286E-4</v>
      </c>
      <c r="F693" s="43">
        <v>2.1326251408337361E-3</v>
      </c>
      <c r="G693" s="43">
        <v>2.1782670350715613E-3</v>
      </c>
      <c r="H693" s="43">
        <v>2.393454376752915E-3</v>
      </c>
      <c r="I693" s="43">
        <v>1.6952346764785069E-2</v>
      </c>
      <c r="J693" s="43">
        <v>4.503539949784742E-2</v>
      </c>
      <c r="K693" s="43">
        <v>7.3358497239523257E-2</v>
      </c>
      <c r="L693" s="43">
        <v>8.397839591827988E-2</v>
      </c>
      <c r="M693" s="43">
        <v>0.10681315909980799</v>
      </c>
      <c r="N693" s="43">
        <v>0.13333350236560665</v>
      </c>
      <c r="O693" s="43">
        <v>0.16312460885404487</v>
      </c>
    </row>
    <row r="694" spans="1:15" x14ac:dyDescent="0.25">
      <c r="A694" s="42" t="s">
        <v>87</v>
      </c>
      <c r="B694" s="42" t="s">
        <v>97</v>
      </c>
      <c r="C694" s="42" t="s">
        <v>14</v>
      </c>
      <c r="D694" s="42" t="s">
        <v>12</v>
      </c>
      <c r="E694" s="43">
        <v>8.1212777476989716E-4</v>
      </c>
      <c r="F694" s="43">
        <v>1.2272654112345065E-3</v>
      </c>
      <c r="G694" s="43">
        <v>1.5057819101501398E-3</v>
      </c>
      <c r="H694" s="43">
        <v>2.3829105248729461E-3</v>
      </c>
      <c r="I694" s="43">
        <v>2.9920129229112448E-2</v>
      </c>
      <c r="J694" s="43">
        <v>8.8042584955024983E-2</v>
      </c>
      <c r="K694" s="43">
        <v>0.17254223612438965</v>
      </c>
      <c r="L694" s="43">
        <v>0.22015242405482166</v>
      </c>
      <c r="M694" s="43">
        <v>0.27948154686452686</v>
      </c>
      <c r="N694" s="43">
        <v>0.34560676669996598</v>
      </c>
      <c r="O694" s="43">
        <v>0.39874393411352588</v>
      </c>
    </row>
    <row r="695" spans="1:15" x14ac:dyDescent="0.25">
      <c r="A695" s="42" t="s">
        <v>87</v>
      </c>
      <c r="B695" s="42" t="s">
        <v>97</v>
      </c>
      <c r="C695" s="42" t="s">
        <v>15</v>
      </c>
      <c r="D695" s="42" t="s">
        <v>189</v>
      </c>
      <c r="E695" s="43">
        <v>0</v>
      </c>
      <c r="F695" s="43">
        <v>0</v>
      </c>
      <c r="G695" s="43">
        <v>0</v>
      </c>
      <c r="H695" s="43">
        <v>0</v>
      </c>
      <c r="I695" s="43">
        <v>0</v>
      </c>
      <c r="J695" s="43">
        <v>1.4680826776813391E-2</v>
      </c>
      <c r="K695" s="43">
        <v>0.116993242056195</v>
      </c>
      <c r="L695" s="43">
        <v>0.19707760763541915</v>
      </c>
      <c r="M695" s="43">
        <v>0.21393297178879445</v>
      </c>
      <c r="N695" s="43">
        <v>0.23011313197309877</v>
      </c>
      <c r="O695" s="43">
        <v>0.24868399095860083</v>
      </c>
    </row>
    <row r="696" spans="1:15" x14ac:dyDescent="0.25">
      <c r="A696" s="42" t="s">
        <v>87</v>
      </c>
      <c r="B696" s="42" t="s">
        <v>97</v>
      </c>
      <c r="C696" s="42" t="s">
        <v>15</v>
      </c>
      <c r="D696" s="42" t="s">
        <v>5</v>
      </c>
      <c r="E696" s="43">
        <v>2.9736776412503812E-2</v>
      </c>
      <c r="F696" s="43">
        <v>2.7597406808812869E-2</v>
      </c>
      <c r="G696" s="43">
        <v>2.8355211247399755E-2</v>
      </c>
      <c r="H696" s="43">
        <v>3.0914262824119295E-2</v>
      </c>
      <c r="I696" s="43">
        <v>8.1250456892598674E-2</v>
      </c>
      <c r="J696" s="43">
        <v>0.14336054588577501</v>
      </c>
      <c r="K696" s="43">
        <v>0.13702111711036416</v>
      </c>
      <c r="L696" s="43">
        <v>5.9882280228508063E-2</v>
      </c>
      <c r="M696" s="43">
        <v>6.1680904564453576E-2</v>
      </c>
      <c r="N696" s="43">
        <v>6.3136944371453646E-2</v>
      </c>
      <c r="O696" s="43">
        <v>6.4769725808272977E-2</v>
      </c>
    </row>
    <row r="697" spans="1:15" x14ac:dyDescent="0.25">
      <c r="A697" s="42" t="s">
        <v>87</v>
      </c>
      <c r="B697" s="42" t="s">
        <v>97</v>
      </c>
      <c r="C697" s="42" t="s">
        <v>15</v>
      </c>
      <c r="D697" s="42" t="s">
        <v>190</v>
      </c>
      <c r="E697" s="43">
        <v>0</v>
      </c>
      <c r="F697" s="43">
        <v>0</v>
      </c>
      <c r="G697" s="43">
        <v>0</v>
      </c>
      <c r="H697" s="43">
        <v>0</v>
      </c>
      <c r="I697" s="43">
        <v>3.0213615288678587E-2</v>
      </c>
      <c r="J697" s="43">
        <v>9.8696587791132578E-2</v>
      </c>
      <c r="K697" s="43">
        <v>0.1324006511987445</v>
      </c>
      <c r="L697" s="43">
        <v>0.1385123101301772</v>
      </c>
      <c r="M697" s="43">
        <v>0.13496305917747697</v>
      </c>
      <c r="N697" s="43">
        <v>0.12252412842929097</v>
      </c>
      <c r="O697" s="43">
        <v>0.10068248742985908</v>
      </c>
    </row>
    <row r="698" spans="1:15" x14ac:dyDescent="0.25">
      <c r="A698" s="42" t="s">
        <v>87</v>
      </c>
      <c r="B698" s="42" t="s">
        <v>97</v>
      </c>
      <c r="C698" s="42" t="s">
        <v>15</v>
      </c>
      <c r="D698" s="42" t="s">
        <v>6</v>
      </c>
      <c r="E698" s="43">
        <v>0.36950600504812353</v>
      </c>
      <c r="F698" s="43">
        <v>0.3901720233169293</v>
      </c>
      <c r="G698" s="43">
        <v>0.37416493317074334</v>
      </c>
      <c r="H698" s="43">
        <v>0.31841668204465773</v>
      </c>
      <c r="I698" s="43">
        <v>0.19909884165265529</v>
      </c>
      <c r="J698" s="43">
        <v>8.7455027416893247E-2</v>
      </c>
      <c r="K698" s="43">
        <v>2.3561057690430744E-2</v>
      </c>
      <c r="L698" s="43">
        <v>2.4445047740623723E-2</v>
      </c>
      <c r="M698" s="43">
        <v>2.3814942484073547E-2</v>
      </c>
      <c r="N698" s="43">
        <v>2.1619711808193942E-2</v>
      </c>
      <c r="O698" s="43">
        <v>1.7767596932936055E-2</v>
      </c>
    </row>
    <row r="699" spans="1:15" x14ac:dyDescent="0.25">
      <c r="A699" s="42" t="s">
        <v>87</v>
      </c>
      <c r="B699" s="42" t="s">
        <v>97</v>
      </c>
      <c r="C699" s="42" t="s">
        <v>15</v>
      </c>
      <c r="D699" s="42" t="s">
        <v>191</v>
      </c>
      <c r="E699" s="43">
        <v>0</v>
      </c>
      <c r="F699" s="43">
        <v>0</v>
      </c>
      <c r="G699" s="43">
        <v>0</v>
      </c>
      <c r="H699" s="43">
        <v>0</v>
      </c>
      <c r="I699" s="43">
        <v>0</v>
      </c>
      <c r="J699" s="43">
        <v>2.5288226167173303E-2</v>
      </c>
      <c r="K699" s="43">
        <v>4.6427191061243149E-2</v>
      </c>
      <c r="L699" s="43">
        <v>5.3287739545486927E-2</v>
      </c>
      <c r="M699" s="43">
        <v>4.709515430402679E-2</v>
      </c>
      <c r="N699" s="43">
        <v>4.1435561647337964E-2</v>
      </c>
      <c r="O699" s="43">
        <v>3.5632956945476871E-2</v>
      </c>
    </row>
    <row r="700" spans="1:15" x14ac:dyDescent="0.25">
      <c r="A700" s="42" t="s">
        <v>87</v>
      </c>
      <c r="B700" s="42" t="s">
        <v>97</v>
      </c>
      <c r="C700" s="42" t="s">
        <v>15</v>
      </c>
      <c r="D700" s="42" t="s">
        <v>7</v>
      </c>
      <c r="E700" s="43">
        <v>0.19444429035031757</v>
      </c>
      <c r="F700" s="43">
        <v>0.1857519761538482</v>
      </c>
      <c r="G700" s="43">
        <v>0.18670587953996606</v>
      </c>
      <c r="H700" s="43">
        <v>0.15547824051778072</v>
      </c>
      <c r="I700" s="43">
        <v>0.12625742381246691</v>
      </c>
      <c r="J700" s="43">
        <v>6.8366781802116236E-2</v>
      </c>
      <c r="K700" s="43">
        <v>2.2866133370812405E-2</v>
      </c>
      <c r="L700" s="43">
        <v>9.4056441566593325E-3</v>
      </c>
      <c r="M700" s="43">
        <v>8.3077532245739317E-3</v>
      </c>
      <c r="N700" s="43">
        <v>7.3130978843682004E-3</v>
      </c>
      <c r="O700" s="43">
        <v>6.2854917904296721E-3</v>
      </c>
    </row>
    <row r="701" spans="1:15" x14ac:dyDescent="0.25">
      <c r="A701" s="42" t="s">
        <v>87</v>
      </c>
      <c r="B701" s="42" t="s">
        <v>97</v>
      </c>
      <c r="C701" s="42" t="s">
        <v>15</v>
      </c>
      <c r="D701" s="42" t="s">
        <v>8</v>
      </c>
      <c r="E701" s="43">
        <v>0.13132610323690122</v>
      </c>
      <c r="F701" s="43">
        <v>0.1342383733147241</v>
      </c>
      <c r="G701" s="43">
        <v>0.13758219161705282</v>
      </c>
      <c r="H701" s="43">
        <v>0.14013025533466261</v>
      </c>
      <c r="I701" s="43">
        <v>0.15392130149594943</v>
      </c>
      <c r="J701" s="43">
        <v>0.1534119974802671</v>
      </c>
      <c r="K701" s="43">
        <v>0.14609417395751598</v>
      </c>
      <c r="L701" s="43">
        <v>0.14504716299971698</v>
      </c>
      <c r="M701" s="43">
        <v>0.1393870765404962</v>
      </c>
      <c r="N701" s="43">
        <v>0.13375032845911863</v>
      </c>
      <c r="O701" s="43">
        <v>0.126979070273113</v>
      </c>
    </row>
    <row r="702" spans="1:15" x14ac:dyDescent="0.25">
      <c r="A702" s="42" t="s">
        <v>87</v>
      </c>
      <c r="B702" s="42" t="s">
        <v>97</v>
      </c>
      <c r="C702" s="42" t="s">
        <v>15</v>
      </c>
      <c r="D702" s="42" t="s">
        <v>9</v>
      </c>
      <c r="E702" s="43">
        <v>0.22190386375613674</v>
      </c>
      <c r="F702" s="43">
        <v>0.20718549514749496</v>
      </c>
      <c r="G702" s="43">
        <v>0.20003825646175546</v>
      </c>
      <c r="H702" s="43">
        <v>0.23041781626526361</v>
      </c>
      <c r="I702" s="43">
        <v>0.22118918344154764</v>
      </c>
      <c r="J702" s="43">
        <v>0.18512004667424831</v>
      </c>
      <c r="K702" s="43">
        <v>0.13901024037354137</v>
      </c>
      <c r="L702" s="43">
        <v>0.10921329536418233</v>
      </c>
      <c r="M702" s="43">
        <v>8.371587854027783E-2</v>
      </c>
      <c r="N702" s="43">
        <v>6.420576809720982E-2</v>
      </c>
      <c r="O702" s="43">
        <v>5.0324388011549551E-2</v>
      </c>
    </row>
    <row r="703" spans="1:15" x14ac:dyDescent="0.25">
      <c r="A703" s="42" t="s">
        <v>87</v>
      </c>
      <c r="B703" s="42" t="s">
        <v>97</v>
      </c>
      <c r="C703" s="42" t="s">
        <v>15</v>
      </c>
      <c r="D703" s="42" t="s">
        <v>10</v>
      </c>
      <c r="E703" s="43">
        <v>4.3583058275316888E-2</v>
      </c>
      <c r="F703" s="43">
        <v>4.3292491523356895E-2</v>
      </c>
      <c r="G703" s="43">
        <v>4.4767233340506418E-2</v>
      </c>
      <c r="H703" s="43">
        <v>3.8853807065474241E-2</v>
      </c>
      <c r="I703" s="43">
        <v>3.5875760656950639E-2</v>
      </c>
      <c r="J703" s="43">
        <v>2.9067825631095889E-2</v>
      </c>
      <c r="K703" s="43">
        <v>2.0798928723408411E-2</v>
      </c>
      <c r="L703" s="43">
        <v>1.8946067246986248E-2</v>
      </c>
      <c r="M703" s="43">
        <v>1.6021566853359818E-2</v>
      </c>
      <c r="N703" s="43">
        <v>1.3388703847055256E-2</v>
      </c>
      <c r="O703" s="43">
        <v>1.0801134725951535E-2</v>
      </c>
    </row>
    <row r="704" spans="1:15" x14ac:dyDescent="0.25">
      <c r="A704" s="42" t="s">
        <v>87</v>
      </c>
      <c r="B704" s="42" t="s">
        <v>97</v>
      </c>
      <c r="C704" s="42" t="s">
        <v>15</v>
      </c>
      <c r="D704" s="42" t="s">
        <v>11</v>
      </c>
      <c r="E704" s="43">
        <v>2.3853770837378301E-4</v>
      </c>
      <c r="F704" s="43">
        <v>1.027314635861064E-3</v>
      </c>
      <c r="G704" s="43">
        <v>3.428735384836071E-3</v>
      </c>
      <c r="H704" s="43">
        <v>1.5906093735231504E-2</v>
      </c>
      <c r="I704" s="43">
        <v>3.8877406577924274E-2</v>
      </c>
      <c r="J704" s="43">
        <v>6.4760519673787625E-2</v>
      </c>
      <c r="K704" s="43">
        <v>7.6670063206880551E-2</v>
      </c>
      <c r="L704" s="43">
        <v>8.7989464138213874E-2</v>
      </c>
      <c r="M704" s="43">
        <v>9.6697436808342405E-2</v>
      </c>
      <c r="N704" s="43">
        <v>0.10631600252824769</v>
      </c>
      <c r="O704" s="43">
        <v>0.12221227735722803</v>
      </c>
    </row>
    <row r="705" spans="1:15" x14ac:dyDescent="0.25">
      <c r="A705" s="42" t="s">
        <v>87</v>
      </c>
      <c r="B705" s="42" t="s">
        <v>97</v>
      </c>
      <c r="C705" s="42" t="s">
        <v>15</v>
      </c>
      <c r="D705" s="42" t="s">
        <v>12</v>
      </c>
      <c r="E705" s="43">
        <v>9.261365212326296E-3</v>
      </c>
      <c r="F705" s="43">
        <v>1.073491909897243E-2</v>
      </c>
      <c r="G705" s="43">
        <v>2.4957559237740002E-2</v>
      </c>
      <c r="H705" s="43">
        <v>6.9882842212810173E-2</v>
      </c>
      <c r="I705" s="43">
        <v>0.1133160101812283</v>
      </c>
      <c r="J705" s="43">
        <v>0.12979161470069722</v>
      </c>
      <c r="K705" s="43">
        <v>0.13815720125086381</v>
      </c>
      <c r="L705" s="43">
        <v>0.15619338081402626</v>
      </c>
      <c r="M705" s="43">
        <v>0.17438325571412455</v>
      </c>
      <c r="N705" s="43">
        <v>0.19619662095462509</v>
      </c>
      <c r="O705" s="43">
        <v>0.21586087976658233</v>
      </c>
    </row>
    <row r="706" spans="1:15" x14ac:dyDescent="0.25">
      <c r="A706" s="42" t="s">
        <v>87</v>
      </c>
      <c r="B706" s="42" t="s">
        <v>97</v>
      </c>
      <c r="C706" s="42" t="s">
        <v>16</v>
      </c>
      <c r="D706" s="42" t="s">
        <v>189</v>
      </c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1.1162085380835381E-2</v>
      </c>
      <c r="K706" s="43">
        <v>0.13130754366688135</v>
      </c>
      <c r="L706" s="43">
        <v>0.24615091651561852</v>
      </c>
      <c r="M706" s="43">
        <v>0.27037820649248223</v>
      </c>
      <c r="N706" s="43">
        <v>0.28810875737060498</v>
      </c>
      <c r="O706" s="43">
        <v>0.32135887208095731</v>
      </c>
    </row>
    <row r="707" spans="1:15" x14ac:dyDescent="0.25">
      <c r="A707" s="42" t="s">
        <v>87</v>
      </c>
      <c r="B707" s="42" t="s">
        <v>97</v>
      </c>
      <c r="C707" s="42" t="s">
        <v>16</v>
      </c>
      <c r="D707" s="42" t="s">
        <v>5</v>
      </c>
      <c r="E707" s="43">
        <v>2.6982676249428773E-2</v>
      </c>
      <c r="F707" s="43">
        <v>2.3686959825244561E-2</v>
      </c>
      <c r="G707" s="43">
        <v>2.2294428001544204E-2</v>
      </c>
      <c r="H707" s="43">
        <v>2.1541591630809841E-2</v>
      </c>
      <c r="I707" s="43">
        <v>3.3469665985003408E-2</v>
      </c>
      <c r="J707" s="43">
        <v>0.14580773955773957</v>
      </c>
      <c r="K707" s="43">
        <v>0.1627780093206532</v>
      </c>
      <c r="L707" s="43">
        <v>5.85526176588827E-2</v>
      </c>
      <c r="M707" s="43">
        <v>6.249608773489241E-2</v>
      </c>
      <c r="N707" s="43">
        <v>6.4915920506660854E-2</v>
      </c>
      <c r="O707" s="43">
        <v>7.0057024266252876E-2</v>
      </c>
    </row>
    <row r="708" spans="1:15" x14ac:dyDescent="0.25">
      <c r="A708" s="42" t="s">
        <v>87</v>
      </c>
      <c r="B708" s="42" t="s">
        <v>97</v>
      </c>
      <c r="C708" s="42" t="s">
        <v>16</v>
      </c>
      <c r="D708" s="42" t="s">
        <v>190</v>
      </c>
      <c r="E708" s="43">
        <v>0</v>
      </c>
      <c r="F708" s="43">
        <v>0</v>
      </c>
      <c r="G708" s="43">
        <v>0</v>
      </c>
      <c r="H708" s="43">
        <v>0</v>
      </c>
      <c r="I708" s="43">
        <v>5.9304703476482628E-3</v>
      </c>
      <c r="J708" s="43">
        <v>3.3035165847665846E-2</v>
      </c>
      <c r="K708" s="43">
        <v>4.8785662865153644E-2</v>
      </c>
      <c r="L708" s="43">
        <v>4.8833814101433844E-2</v>
      </c>
      <c r="M708" s="43">
        <v>4.5482429234948746E-2</v>
      </c>
      <c r="N708" s="43">
        <v>3.9342651233893869E-2</v>
      </c>
      <c r="O708" s="43">
        <v>3.1068229201374677E-2</v>
      </c>
    </row>
    <row r="709" spans="1:15" x14ac:dyDescent="0.25">
      <c r="A709" s="42" t="s">
        <v>87</v>
      </c>
      <c r="B709" s="42" t="s">
        <v>97</v>
      </c>
      <c r="C709" s="42" t="s">
        <v>16</v>
      </c>
      <c r="D709" s="42" t="s">
        <v>6</v>
      </c>
      <c r="E709" s="43">
        <v>0.18437123509617381</v>
      </c>
      <c r="F709" s="43">
        <v>0.18962864469560259</v>
      </c>
      <c r="G709" s="43">
        <v>0.18597992536353106</v>
      </c>
      <c r="H709" s="43">
        <v>0.18414142941588882</v>
      </c>
      <c r="I709" s="43">
        <v>0.1125994092251761</v>
      </c>
      <c r="J709" s="43">
        <v>4.3794149262899262E-2</v>
      </c>
      <c r="K709" s="43">
        <v>9.9950744515591248E-3</v>
      </c>
      <c r="L709" s="43">
        <v>8.6185616452848293E-3</v>
      </c>
      <c r="M709" s="43">
        <v>8.0248381887151523E-3</v>
      </c>
      <c r="N709" s="43">
        <v>6.9447477615199836E-3</v>
      </c>
      <c r="O709" s="43">
        <v>5.4834686747332051E-3</v>
      </c>
    </row>
    <row r="710" spans="1:15" x14ac:dyDescent="0.25">
      <c r="A710" s="42" t="s">
        <v>87</v>
      </c>
      <c r="B710" s="42" t="s">
        <v>97</v>
      </c>
      <c r="C710" s="42" t="s">
        <v>16</v>
      </c>
      <c r="D710" s="42" t="s">
        <v>191</v>
      </c>
      <c r="E710" s="43">
        <v>0</v>
      </c>
      <c r="F710" s="43">
        <v>0</v>
      </c>
      <c r="G710" s="43">
        <v>0</v>
      </c>
      <c r="H710" s="43">
        <v>0</v>
      </c>
      <c r="I710" s="43">
        <v>0</v>
      </c>
      <c r="J710" s="43">
        <v>7.223203316953318E-2</v>
      </c>
      <c r="K710" s="43">
        <v>0.11734929716212632</v>
      </c>
      <c r="L710" s="43">
        <v>0.1381579411370577</v>
      </c>
      <c r="M710" s="43">
        <v>0.1171926837512676</v>
      </c>
      <c r="N710" s="43">
        <v>9.4605809128630702E-2</v>
      </c>
      <c r="O710" s="43">
        <v>7.2227563950001433E-2</v>
      </c>
    </row>
    <row r="711" spans="1:15" x14ac:dyDescent="0.25">
      <c r="A711" s="42" t="s">
        <v>87</v>
      </c>
      <c r="B711" s="42" t="s">
        <v>97</v>
      </c>
      <c r="C711" s="42" t="s">
        <v>16</v>
      </c>
      <c r="D711" s="42" t="s">
        <v>7</v>
      </c>
      <c r="E711" s="43">
        <v>0.42520044867267676</v>
      </c>
      <c r="F711" s="43">
        <v>0.43227277044353685</v>
      </c>
      <c r="G711" s="43">
        <v>0.42097220434950461</v>
      </c>
      <c r="H711" s="43">
        <v>0.41231458697056761</v>
      </c>
      <c r="I711" s="43">
        <v>0.37132469893206094</v>
      </c>
      <c r="J711" s="43">
        <v>0.19530290233415232</v>
      </c>
      <c r="K711" s="43">
        <v>5.779562762853787E-2</v>
      </c>
      <c r="L711" s="43">
        <v>2.438164288686551E-2</v>
      </c>
      <c r="M711" s="43">
        <v>2.0681798264832185E-2</v>
      </c>
      <c r="N711" s="43">
        <v>1.6695785105918324E-2</v>
      </c>
      <c r="O711" s="43">
        <v>1.2747160686575974E-2</v>
      </c>
    </row>
    <row r="712" spans="1:15" x14ac:dyDescent="0.25">
      <c r="A712" s="42" t="s">
        <v>87</v>
      </c>
      <c r="B712" s="42" t="s">
        <v>97</v>
      </c>
      <c r="C712" s="42" t="s">
        <v>16</v>
      </c>
      <c r="D712" s="42" t="s">
        <v>8</v>
      </c>
      <c r="E712" s="43">
        <v>0.16862614764654565</v>
      </c>
      <c r="F712" s="43">
        <v>0.17211511064678506</v>
      </c>
      <c r="G712" s="43">
        <v>0.15319778664264574</v>
      </c>
      <c r="H712" s="43">
        <v>0.13961480829770564</v>
      </c>
      <c r="I712" s="43">
        <v>0.19722790274937516</v>
      </c>
      <c r="J712" s="43">
        <v>0.20391200859950862</v>
      </c>
      <c r="K712" s="43">
        <v>0.19560489523737357</v>
      </c>
      <c r="L712" s="43">
        <v>0.20278304781115336</v>
      </c>
      <c r="M712" s="43">
        <v>0.21404784856717207</v>
      </c>
      <c r="N712" s="43">
        <v>0.22875081895610397</v>
      </c>
      <c r="O712" s="43">
        <v>0.22018125910341482</v>
      </c>
    </row>
    <row r="713" spans="1:15" x14ac:dyDescent="0.25">
      <c r="A713" s="42" t="s">
        <v>87</v>
      </c>
      <c r="B713" s="42" t="s">
        <v>97</v>
      </c>
      <c r="C713" s="42" t="s">
        <v>16</v>
      </c>
      <c r="D713" s="42" t="s">
        <v>9</v>
      </c>
      <c r="E713" s="43">
        <v>0.16507415562294878</v>
      </c>
      <c r="F713" s="43">
        <v>0.14633868363567287</v>
      </c>
      <c r="G713" s="43">
        <v>0.18419444086990092</v>
      </c>
      <c r="H713" s="43">
        <v>0.21202040058837279</v>
      </c>
      <c r="I713" s="43">
        <v>0.2155532833446944</v>
      </c>
      <c r="J713" s="43">
        <v>0.17445677211302213</v>
      </c>
      <c r="K713" s="43">
        <v>0.11122646156177773</v>
      </c>
      <c r="L713" s="43">
        <v>7.9577112147093884E-2</v>
      </c>
      <c r="M713" s="43">
        <v>5.750716726967714E-2</v>
      </c>
      <c r="N713" s="43">
        <v>4.1941471937104173E-2</v>
      </c>
      <c r="O713" s="43">
        <v>3.2082099711546706E-2</v>
      </c>
    </row>
    <row r="714" spans="1:15" x14ac:dyDescent="0.25">
      <c r="A714" s="42" t="s">
        <v>87</v>
      </c>
      <c r="B714" s="42" t="s">
        <v>97</v>
      </c>
      <c r="C714" s="42" t="s">
        <v>16</v>
      </c>
      <c r="D714" s="42" t="s">
        <v>10</v>
      </c>
      <c r="E714" s="43">
        <v>2.9724564829047406E-2</v>
      </c>
      <c r="F714" s="43">
        <v>2.8720676227561966E-2</v>
      </c>
      <c r="G714" s="43">
        <v>2.6492729378458372E-2</v>
      </c>
      <c r="H714" s="43">
        <v>2.3273717058686062E-2</v>
      </c>
      <c r="I714" s="43">
        <v>2.2358554873892298E-2</v>
      </c>
      <c r="J714" s="43">
        <v>1.6344824938574941E-2</v>
      </c>
      <c r="K714" s="43">
        <v>1.0722540067442124E-2</v>
      </c>
      <c r="L714" s="43">
        <v>9.7329092229894148E-3</v>
      </c>
      <c r="M714" s="43">
        <v>8.5944639883821401E-3</v>
      </c>
      <c r="N714" s="43">
        <v>7.2177331295042594E-3</v>
      </c>
      <c r="O714" s="43">
        <v>5.8214255114572133E-3</v>
      </c>
    </row>
    <row r="715" spans="1:15" x14ac:dyDescent="0.25">
      <c r="A715" s="42" t="s">
        <v>87</v>
      </c>
      <c r="B715" s="42" t="s">
        <v>97</v>
      </c>
      <c r="C715" s="42" t="s">
        <v>16</v>
      </c>
      <c r="D715" s="42" t="s">
        <v>11</v>
      </c>
      <c r="E715" s="43">
        <v>0</v>
      </c>
      <c r="F715" s="43">
        <v>7.1991642131256526E-3</v>
      </c>
      <c r="G715" s="43">
        <v>6.6754600437524134E-3</v>
      </c>
      <c r="H715" s="43">
        <v>6.1449211607989777E-3</v>
      </c>
      <c r="I715" s="43">
        <v>2.5335151102022269E-2</v>
      </c>
      <c r="J715" s="43">
        <v>4.6510288697788699E-2</v>
      </c>
      <c r="K715" s="43">
        <v>6.6987458795892851E-2</v>
      </c>
      <c r="L715" s="43">
        <v>7.2982713506880043E-2</v>
      </c>
      <c r="M715" s="43">
        <v>7.8163927037820657E-2</v>
      </c>
      <c r="N715" s="43">
        <v>8.5155055689015074E-2</v>
      </c>
      <c r="O715" s="43">
        <v>9.8721475966984953E-2</v>
      </c>
    </row>
    <row r="716" spans="1:15" x14ac:dyDescent="0.25">
      <c r="A716" s="42" t="s">
        <v>87</v>
      </c>
      <c r="B716" s="42" t="s">
        <v>97</v>
      </c>
      <c r="C716" s="42" t="s">
        <v>16</v>
      </c>
      <c r="D716" s="42" t="s">
        <v>12</v>
      </c>
      <c r="E716" s="43">
        <v>2.0771883178929005E-5</v>
      </c>
      <c r="F716" s="43">
        <v>3.7990312470320066E-5</v>
      </c>
      <c r="G716" s="43">
        <v>1.9302535066272034E-4</v>
      </c>
      <c r="H716" s="43">
        <v>9.4854487717031203E-4</v>
      </c>
      <c r="I716" s="43">
        <v>1.6200863440127247E-2</v>
      </c>
      <c r="J716" s="43">
        <v>5.7442030098280104E-2</v>
      </c>
      <c r="K716" s="43">
        <v>8.7447429242602195E-2</v>
      </c>
      <c r="L716" s="43">
        <v>0.11022872336674025</v>
      </c>
      <c r="M716" s="43">
        <v>0.11743054946980985</v>
      </c>
      <c r="N716" s="43">
        <v>0.1263212491810439</v>
      </c>
      <c r="O716" s="43">
        <v>0.13025142084670091</v>
      </c>
    </row>
    <row r="717" spans="1:15" x14ac:dyDescent="0.25">
      <c r="A717" s="42" t="s">
        <v>87</v>
      </c>
      <c r="B717" s="42" t="s">
        <v>101</v>
      </c>
      <c r="C717" s="42" t="s">
        <v>4</v>
      </c>
      <c r="D717" s="42" t="s">
        <v>189</v>
      </c>
      <c r="E717" s="43">
        <v>0</v>
      </c>
      <c r="F717" s="43">
        <v>0</v>
      </c>
      <c r="G717" s="43">
        <v>0</v>
      </c>
      <c r="H717" s="43">
        <v>0</v>
      </c>
      <c r="I717" s="43">
        <v>0</v>
      </c>
      <c r="J717" s="43">
        <v>0</v>
      </c>
      <c r="K717" s="43">
        <v>0</v>
      </c>
      <c r="L717" s="43">
        <v>0</v>
      </c>
      <c r="M717" s="43">
        <v>1.1751198542851383E-2</v>
      </c>
      <c r="N717" s="43">
        <v>4.9373240875249615E-2</v>
      </c>
      <c r="O717" s="43">
        <v>9.256496069834301E-2</v>
      </c>
    </row>
    <row r="718" spans="1:15" x14ac:dyDescent="0.25">
      <c r="A718" s="42" t="s">
        <v>87</v>
      </c>
      <c r="B718" s="42" t="s">
        <v>101</v>
      </c>
      <c r="C718" s="42" t="s">
        <v>4</v>
      </c>
      <c r="D718" s="42" t="s">
        <v>5</v>
      </c>
      <c r="E718" s="43">
        <v>3.6976872072664231E-3</v>
      </c>
      <c r="F718" s="43">
        <v>3.1623856666030412E-3</v>
      </c>
      <c r="G718" s="43">
        <v>2.4100751396476175E-3</v>
      </c>
      <c r="H718" s="43">
        <v>2.2035624673937344E-3</v>
      </c>
      <c r="I718" s="43">
        <v>9.062859835770402E-3</v>
      </c>
      <c r="J718" s="43">
        <v>6.6596014227939371E-2</v>
      </c>
      <c r="K718" s="43">
        <v>0.12643193099217365</v>
      </c>
      <c r="L718" s="43">
        <v>0.20240405488107877</v>
      </c>
      <c r="M718" s="43">
        <v>0.2249766961028897</v>
      </c>
      <c r="N718" s="43">
        <v>0.20727880424913633</v>
      </c>
      <c r="O718" s="43">
        <v>0.18892974363303225</v>
      </c>
    </row>
    <row r="719" spans="1:15" x14ac:dyDescent="0.25">
      <c r="A719" s="42" t="s">
        <v>87</v>
      </c>
      <c r="B719" s="42" t="s">
        <v>101</v>
      </c>
      <c r="C719" s="42" t="s">
        <v>4</v>
      </c>
      <c r="D719" s="42" t="s">
        <v>190</v>
      </c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1.2662622423622255E-2</v>
      </c>
      <c r="K719" s="43">
        <v>3.1165064787789836E-2</v>
      </c>
      <c r="L719" s="43">
        <v>9.9148956202890506E-2</v>
      </c>
      <c r="M719" s="43">
        <v>0.1753564662557982</v>
      </c>
      <c r="N719" s="43">
        <v>0.22479911930270599</v>
      </c>
      <c r="O719" s="43">
        <v>0.20771037434642059</v>
      </c>
    </row>
    <row r="720" spans="1:15" x14ac:dyDescent="0.25">
      <c r="A720" s="42" t="s">
        <v>87</v>
      </c>
      <c r="B720" s="42" t="s">
        <v>101</v>
      </c>
      <c r="C720" s="42" t="s">
        <v>4</v>
      </c>
      <c r="D720" s="42" t="s">
        <v>6</v>
      </c>
      <c r="E720" s="43">
        <v>0.62637557124526733</v>
      </c>
      <c r="F720" s="43">
        <v>0.62426937541593375</v>
      </c>
      <c r="G720" s="43">
        <v>0.59752770731774052</v>
      </c>
      <c r="H720" s="43">
        <v>0.55857203189824367</v>
      </c>
      <c r="I720" s="43">
        <v>0.48553098977899706</v>
      </c>
      <c r="J720" s="43">
        <v>0.40942479169712021</v>
      </c>
      <c r="K720" s="43">
        <v>0.35680504173560512</v>
      </c>
      <c r="L720" s="43">
        <v>0.20628178773248523</v>
      </c>
      <c r="M720" s="43">
        <v>9.5780208123254218E-2</v>
      </c>
      <c r="N720" s="43">
        <v>3.9669681768658129E-2</v>
      </c>
      <c r="O720" s="43">
        <v>3.6655064029673494E-2</v>
      </c>
    </row>
    <row r="721" spans="1:15" x14ac:dyDescent="0.25">
      <c r="A721" s="42" t="s">
        <v>87</v>
      </c>
      <c r="B721" s="42" t="s">
        <v>101</v>
      </c>
      <c r="C721" s="42" t="s">
        <v>4</v>
      </c>
      <c r="D721" s="42" t="s">
        <v>191</v>
      </c>
      <c r="E721" s="43">
        <v>0</v>
      </c>
      <c r="F721" s="43">
        <v>0</v>
      </c>
      <c r="G721" s="43">
        <v>0</v>
      </c>
      <c r="H721" s="43">
        <v>0</v>
      </c>
      <c r="I721" s="43">
        <v>0</v>
      </c>
      <c r="J721" s="43">
        <v>0</v>
      </c>
      <c r="K721" s="43">
        <v>0</v>
      </c>
      <c r="L721" s="43">
        <v>3.1018375641421298E-3</v>
      </c>
      <c r="M721" s="43">
        <v>1.6697817929470421E-2</v>
      </c>
      <c r="N721" s="43">
        <v>2.0720787179952817E-2</v>
      </c>
      <c r="O721" s="43">
        <v>2.3693958518503803E-2</v>
      </c>
    </row>
    <row r="722" spans="1:15" x14ac:dyDescent="0.25">
      <c r="A722" s="42" t="s">
        <v>87</v>
      </c>
      <c r="B722" s="42" t="s">
        <v>101</v>
      </c>
      <c r="C722" s="42" t="s">
        <v>4</v>
      </c>
      <c r="D722" s="42" t="s">
        <v>7</v>
      </c>
      <c r="E722" s="43">
        <v>0.11433754511494434</v>
      </c>
      <c r="F722" s="43">
        <v>0.10849613858781168</v>
      </c>
      <c r="G722" s="43">
        <v>9.2936599640368975E-2</v>
      </c>
      <c r="H722" s="43">
        <v>7.4965841055325069E-2</v>
      </c>
      <c r="I722" s="43">
        <v>8.5075735009714201E-2</v>
      </c>
      <c r="J722" s="43">
        <v>8.3928194383537144E-2</v>
      </c>
      <c r="K722" s="43">
        <v>7.2192374188990868E-2</v>
      </c>
      <c r="L722" s="43">
        <v>5.8934913718700466E-2</v>
      </c>
      <c r="M722" s="43">
        <v>3.4712087695701131E-2</v>
      </c>
      <c r="N722" s="43">
        <v>2.2244416197566768E-2</v>
      </c>
      <c r="O722" s="43">
        <v>1.1252985485945249E-2</v>
      </c>
    </row>
    <row r="723" spans="1:15" x14ac:dyDescent="0.25">
      <c r="A723" s="42" t="s">
        <v>87</v>
      </c>
      <c r="B723" s="42" t="s">
        <v>101</v>
      </c>
      <c r="C723" s="42" t="s">
        <v>4</v>
      </c>
      <c r="D723" s="42" t="s">
        <v>8</v>
      </c>
      <c r="E723" s="43">
        <v>0.13925426814237044</v>
      </c>
      <c r="F723" s="43">
        <v>0.14717732574635917</v>
      </c>
      <c r="G723" s="43">
        <v>0.16030931006898602</v>
      </c>
      <c r="H723" s="43">
        <v>0.16674036717760168</v>
      </c>
      <c r="I723" s="43">
        <v>0.1840958702523906</v>
      </c>
      <c r="J723" s="43">
        <v>0.19220508697558833</v>
      </c>
      <c r="K723" s="43">
        <v>0.17599784350541947</v>
      </c>
      <c r="L723" s="43">
        <v>0.16506692750696997</v>
      </c>
      <c r="M723" s="43">
        <v>0.1503375293581464</v>
      </c>
      <c r="N723" s="43">
        <v>0.13430491873978592</v>
      </c>
      <c r="O723" s="43">
        <v>0.11752138874130422</v>
      </c>
    </row>
    <row r="724" spans="1:15" x14ac:dyDescent="0.25">
      <c r="A724" s="42" t="s">
        <v>87</v>
      </c>
      <c r="B724" s="42" t="s">
        <v>101</v>
      </c>
      <c r="C724" s="42" t="s">
        <v>4</v>
      </c>
      <c r="D724" s="42" t="s">
        <v>9</v>
      </c>
      <c r="E724" s="43">
        <v>5.8145341230160491E-2</v>
      </c>
      <c r="F724" s="43">
        <v>6.1282184883486988E-2</v>
      </c>
      <c r="G724" s="43">
        <v>9.6690163474883989E-2</v>
      </c>
      <c r="H724" s="43">
        <v>0.15837825752117857</v>
      </c>
      <c r="I724" s="43">
        <v>0.17304571664836466</v>
      </c>
      <c r="J724" s="43">
        <v>0.14580389481719694</v>
      </c>
      <c r="K724" s="43">
        <v>0.11555650573516019</v>
      </c>
      <c r="L724" s="43">
        <v>0.10602739869335746</v>
      </c>
      <c r="M724" s="43">
        <v>9.5691280134281284E-2</v>
      </c>
      <c r="N724" s="43">
        <v>7.8325029507899144E-2</v>
      </c>
      <c r="O724" s="43">
        <v>6.438098028213772E-2</v>
      </c>
    </row>
    <row r="725" spans="1:15" x14ac:dyDescent="0.25">
      <c r="A725" s="42" t="s">
        <v>87</v>
      </c>
      <c r="B725" s="42" t="s">
        <v>101</v>
      </c>
      <c r="C725" s="42" t="s">
        <v>4</v>
      </c>
      <c r="D725" s="42" t="s">
        <v>10</v>
      </c>
      <c r="E725" s="43">
        <v>5.6337583039941339E-2</v>
      </c>
      <c r="F725" s="43">
        <v>5.4131994779226277E-2</v>
      </c>
      <c r="G725" s="43">
        <v>4.8481823589336892E-2</v>
      </c>
      <c r="H725" s="43">
        <v>3.6655652994807844E-2</v>
      </c>
      <c r="I725" s="43">
        <v>4.2857968514509036E-2</v>
      </c>
      <c r="J725" s="43">
        <v>3.9002988516948459E-2</v>
      </c>
      <c r="K725" s="43">
        <v>3.0806268706661026E-2</v>
      </c>
      <c r="L725" s="43">
        <v>2.6455413918340942E-2</v>
      </c>
      <c r="M725" s="43">
        <v>2.2440025217436876E-2</v>
      </c>
      <c r="N725" s="43">
        <v>1.9608566370074482E-2</v>
      </c>
      <c r="O725" s="43">
        <v>1.5267564091741933E-2</v>
      </c>
    </row>
    <row r="726" spans="1:15" x14ac:dyDescent="0.25">
      <c r="A726" s="42" t="s">
        <v>87</v>
      </c>
      <c r="B726" s="42" t="s">
        <v>101</v>
      </c>
      <c r="C726" s="42" t="s">
        <v>4</v>
      </c>
      <c r="D726" s="42" t="s">
        <v>11</v>
      </c>
      <c r="E726" s="43">
        <v>3.79249969976044E-5</v>
      </c>
      <c r="F726" s="43">
        <v>4.642980587182279E-5</v>
      </c>
      <c r="G726" s="43">
        <v>1.1623057411066523E-4</v>
      </c>
      <c r="H726" s="43">
        <v>3.8009589347377836E-4</v>
      </c>
      <c r="I726" s="43">
        <v>5.3172334381071376E-3</v>
      </c>
      <c r="J726" s="43">
        <v>1.8586870015754677E-2</v>
      </c>
      <c r="K726" s="43">
        <v>3.4098641036604704E-2</v>
      </c>
      <c r="L726" s="43">
        <v>5.1709497830108565E-2</v>
      </c>
      <c r="M726" s="43">
        <v>6.7513811628287373E-2</v>
      </c>
      <c r="N726" s="43">
        <v>7.9313827855456806E-2</v>
      </c>
      <c r="O726" s="43">
        <v>9.1159734049684429E-2</v>
      </c>
    </row>
    <row r="727" spans="1:15" x14ac:dyDescent="0.25">
      <c r="A727" s="42" t="s">
        <v>87</v>
      </c>
      <c r="B727" s="42" t="s">
        <v>101</v>
      </c>
      <c r="C727" s="42" t="s">
        <v>4</v>
      </c>
      <c r="D727" s="42" t="s">
        <v>12</v>
      </c>
      <c r="E727" s="43">
        <v>1.8140790230520773E-3</v>
      </c>
      <c r="F727" s="43">
        <v>1.4341651147074151E-3</v>
      </c>
      <c r="G727" s="43">
        <v>1.5280901949255106E-3</v>
      </c>
      <c r="H727" s="43">
        <v>2.1041909919757534E-3</v>
      </c>
      <c r="I727" s="43">
        <v>1.5013626522146994E-2</v>
      </c>
      <c r="J727" s="43">
        <v>3.1789536942292383E-2</v>
      </c>
      <c r="K727" s="43">
        <v>5.694632931159499E-2</v>
      </c>
      <c r="L727" s="43">
        <v>8.0869211951925868E-2</v>
      </c>
      <c r="M727" s="43">
        <v>0.10474287901188302</v>
      </c>
      <c r="N727" s="43">
        <v>0.12436160795351389</v>
      </c>
      <c r="O727" s="43">
        <v>0.15086324612321303</v>
      </c>
    </row>
    <row r="728" spans="1:15" x14ac:dyDescent="0.25">
      <c r="A728" s="42" t="s">
        <v>87</v>
      </c>
      <c r="B728" s="42" t="s">
        <v>101</v>
      </c>
      <c r="C728" s="42" t="s">
        <v>13</v>
      </c>
      <c r="D728" s="42" t="s">
        <v>189</v>
      </c>
      <c r="E728" s="43">
        <v>0</v>
      </c>
      <c r="F728" s="43">
        <v>0</v>
      </c>
      <c r="G728" s="43">
        <v>0</v>
      </c>
      <c r="H728" s="43">
        <v>0</v>
      </c>
      <c r="I728" s="43">
        <v>0</v>
      </c>
      <c r="J728" s="43">
        <v>0</v>
      </c>
      <c r="K728" s="43">
        <v>0</v>
      </c>
      <c r="L728" s="43">
        <v>0</v>
      </c>
      <c r="M728" s="43">
        <v>1.3092992656257102E-2</v>
      </c>
      <c r="N728" s="43">
        <v>5.2790224504819953E-2</v>
      </c>
      <c r="O728" s="43">
        <v>9.8843121970357953E-2</v>
      </c>
    </row>
    <row r="729" spans="1:15" x14ac:dyDescent="0.25">
      <c r="A729" s="42" t="s">
        <v>87</v>
      </c>
      <c r="B729" s="42" t="s">
        <v>101</v>
      </c>
      <c r="C729" s="42" t="s">
        <v>13</v>
      </c>
      <c r="D729" s="42" t="s">
        <v>5</v>
      </c>
      <c r="E729" s="43">
        <v>2.3248962757469377E-2</v>
      </c>
      <c r="F729" s="43">
        <v>2.1285430188596778E-2</v>
      </c>
      <c r="G729" s="43">
        <v>1.8286749656074925E-2</v>
      </c>
      <c r="H729" s="43">
        <v>1.6631578947368424E-2</v>
      </c>
      <c r="I729" s="43">
        <v>2.7201535676111981E-2</v>
      </c>
      <c r="J729" s="43">
        <v>0.10225823323759625</v>
      </c>
      <c r="K729" s="43">
        <v>0.175860621672112</v>
      </c>
      <c r="L729" s="43">
        <v>0.24956550194524213</v>
      </c>
      <c r="M729" s="43">
        <v>0.26003850117642507</v>
      </c>
      <c r="N729" s="43">
        <v>0.23057972442656507</v>
      </c>
      <c r="O729" s="43">
        <v>0.21026684080924687</v>
      </c>
    </row>
    <row r="730" spans="1:15" x14ac:dyDescent="0.25">
      <c r="A730" s="42" t="s">
        <v>87</v>
      </c>
      <c r="B730" s="42" t="s">
        <v>101</v>
      </c>
      <c r="C730" s="42" t="s">
        <v>13</v>
      </c>
      <c r="D730" s="42" t="s">
        <v>190</v>
      </c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1.5874618045678527E-3</v>
      </c>
      <c r="K730" s="43">
        <v>4.2547588284188274E-3</v>
      </c>
      <c r="L730" s="43">
        <v>1.4252990582845538E-2</v>
      </c>
      <c r="M730" s="43">
        <v>2.7657326566459861E-2</v>
      </c>
      <c r="N730" s="43">
        <v>4.0298412293566309E-2</v>
      </c>
      <c r="O730" s="43">
        <v>4.6775867142289311E-2</v>
      </c>
    </row>
    <row r="731" spans="1:15" x14ac:dyDescent="0.25">
      <c r="A731" s="42" t="s">
        <v>87</v>
      </c>
      <c r="B731" s="42" t="s">
        <v>101</v>
      </c>
      <c r="C731" s="42" t="s">
        <v>13</v>
      </c>
      <c r="D731" s="42" t="s">
        <v>6</v>
      </c>
      <c r="E731" s="43">
        <v>4.7430830039525695E-2</v>
      </c>
      <c r="F731" s="43">
        <v>5.2448698616665575E-2</v>
      </c>
      <c r="G731" s="43">
        <v>6.2711807536154185E-2</v>
      </c>
      <c r="H731" s="43">
        <v>7.4973684210526317E-2</v>
      </c>
      <c r="I731" s="43">
        <v>6.5527997731387636E-2</v>
      </c>
      <c r="J731" s="43">
        <v>5.1147468778388508E-2</v>
      </c>
      <c r="K731" s="43">
        <v>4.8769247228645896E-2</v>
      </c>
      <c r="L731" s="43">
        <v>2.9654946733083724E-2</v>
      </c>
      <c r="M731" s="43">
        <v>1.510231331142527E-2</v>
      </c>
      <c r="N731" s="43">
        <v>7.1125074632056758E-3</v>
      </c>
      <c r="O731" s="43">
        <v>8.2545647898157586E-3</v>
      </c>
    </row>
    <row r="732" spans="1:15" x14ac:dyDescent="0.25">
      <c r="A732" s="42" t="s">
        <v>87</v>
      </c>
      <c r="B732" s="42" t="s">
        <v>101</v>
      </c>
      <c r="C732" s="42" t="s">
        <v>13</v>
      </c>
      <c r="D732" s="42" t="s">
        <v>191</v>
      </c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5.7811875068174501E-3</v>
      </c>
      <c r="M732" s="43">
        <v>3.1708376274460201E-2</v>
      </c>
      <c r="N732" s="43">
        <v>4.2141751636108608E-2</v>
      </c>
      <c r="O732" s="43">
        <v>5.0053946342747728E-2</v>
      </c>
    </row>
    <row r="733" spans="1:15" x14ac:dyDescent="0.25">
      <c r="A733" s="42" t="s">
        <v>87</v>
      </c>
      <c r="B733" s="42" t="s">
        <v>101</v>
      </c>
      <c r="C733" s="42" t="s">
        <v>13</v>
      </c>
      <c r="D733" s="42" t="s">
        <v>7</v>
      </c>
      <c r="E733" s="43">
        <v>0.19917511599931262</v>
      </c>
      <c r="F733" s="43">
        <v>0.20492143622019712</v>
      </c>
      <c r="G733" s="43">
        <v>0.21695802435996411</v>
      </c>
      <c r="H733" s="43">
        <v>0.22389473684210529</v>
      </c>
      <c r="I733" s="43">
        <v>0.21192984752306704</v>
      </c>
      <c r="J733" s="43">
        <v>0.17204232008001544</v>
      </c>
      <c r="K733" s="43">
        <v>0.14239040086905713</v>
      </c>
      <c r="L733" s="43">
        <v>0.10975529942188075</v>
      </c>
      <c r="M733" s="43">
        <v>6.5899235809983137E-2</v>
      </c>
      <c r="N733" s="43">
        <v>4.524296719667506E-2</v>
      </c>
      <c r="O733" s="43">
        <v>2.3772527115135392E-2</v>
      </c>
    </row>
    <row r="734" spans="1:15" x14ac:dyDescent="0.25">
      <c r="A734" s="42" t="s">
        <v>87</v>
      </c>
      <c r="B734" s="42" t="s">
        <v>101</v>
      </c>
      <c r="C734" s="42" t="s">
        <v>13</v>
      </c>
      <c r="D734" s="42" t="s">
        <v>8</v>
      </c>
      <c r="E734" s="43">
        <v>0.56398988535094396</v>
      </c>
      <c r="F734" s="43">
        <v>0.55722371555322447</v>
      </c>
      <c r="G734" s="43">
        <v>0.52749723182229902</v>
      </c>
      <c r="H734" s="43">
        <v>0.49865789473684213</v>
      </c>
      <c r="I734" s="43">
        <v>0.49402307876884205</v>
      </c>
      <c r="J734" s="43">
        <v>0.47396287358114869</v>
      </c>
      <c r="K734" s="43">
        <v>0.42159146085539589</v>
      </c>
      <c r="L734" s="43">
        <v>0.38496891248227544</v>
      </c>
      <c r="M734" s="43">
        <v>0.3714196822680696</v>
      </c>
      <c r="N734" s="43">
        <v>0.3543906836006564</v>
      </c>
      <c r="O734" s="43">
        <v>0.31560933555657666</v>
      </c>
    </row>
    <row r="735" spans="1:15" x14ac:dyDescent="0.25">
      <c r="A735" s="42" t="s">
        <v>87</v>
      </c>
      <c r="B735" s="42" t="s">
        <v>101</v>
      </c>
      <c r="C735" s="42" t="s">
        <v>13</v>
      </c>
      <c r="D735" s="42" t="s">
        <v>9</v>
      </c>
      <c r="E735" s="43">
        <v>2.3960916210443595E-2</v>
      </c>
      <c r="F735" s="43">
        <v>2.3492646255381455E-2</v>
      </c>
      <c r="G735" s="43">
        <v>3.3973089957386904E-2</v>
      </c>
      <c r="H735" s="43">
        <v>4.7434210526315787E-2</v>
      </c>
      <c r="I735" s="43">
        <v>3.6875858909757149E-2</v>
      </c>
      <c r="J735" s="43">
        <v>2.3710990190770706E-2</v>
      </c>
      <c r="K735" s="43">
        <v>1.573520092831102E-2</v>
      </c>
      <c r="L735" s="43">
        <v>1.1518743409809863E-2</v>
      </c>
      <c r="M735" s="43">
        <v>9.39195364302799E-3</v>
      </c>
      <c r="N735" s="43">
        <v>7.3385773825740703E-3</v>
      </c>
      <c r="O735" s="43">
        <v>5.8127829601829556E-3</v>
      </c>
    </row>
    <row r="736" spans="1:15" x14ac:dyDescent="0.25">
      <c r="A736" s="42" t="s">
        <v>87</v>
      </c>
      <c r="B736" s="42" t="s">
        <v>101</v>
      </c>
      <c r="C736" s="42" t="s">
        <v>13</v>
      </c>
      <c r="D736" s="42" t="s">
        <v>10</v>
      </c>
      <c r="E736" s="43">
        <v>0.1417523874990794</v>
      </c>
      <c r="F736" s="43">
        <v>0.13905461220743459</v>
      </c>
      <c r="G736" s="43">
        <v>0.13790557997517053</v>
      </c>
      <c r="H736" s="43">
        <v>0.1328421052631579</v>
      </c>
      <c r="I736" s="43">
        <v>0.13091420718539379</v>
      </c>
      <c r="J736" s="43">
        <v>0.10944310371722996</v>
      </c>
      <c r="K736" s="43">
        <v>9.4049098435532608E-2</v>
      </c>
      <c r="L736" s="43">
        <v>8.0274879104097169E-2</v>
      </c>
      <c r="M736" s="43">
        <v>7.0002138954245244E-2</v>
      </c>
      <c r="N736" s="43">
        <v>6.4389350367797832E-2</v>
      </c>
      <c r="O736" s="43">
        <v>5.866471186458129E-2</v>
      </c>
    </row>
    <row r="737" spans="1:15" x14ac:dyDescent="0.25">
      <c r="A737" s="42" t="s">
        <v>87</v>
      </c>
      <c r="B737" s="42" t="s">
        <v>101</v>
      </c>
      <c r="C737" s="42" t="s">
        <v>13</v>
      </c>
      <c r="D737" s="42" t="s">
        <v>11</v>
      </c>
      <c r="E737" s="43">
        <v>2.4550119068077484E-5</v>
      </c>
      <c r="F737" s="43">
        <v>9.834130990624794E-4</v>
      </c>
      <c r="G737" s="43">
        <v>1.3421467637486182E-3</v>
      </c>
      <c r="H737" s="43">
        <v>2.1842105263157898E-3</v>
      </c>
      <c r="I737" s="43">
        <v>1.1408502933926676E-2</v>
      </c>
      <c r="J737" s="43">
        <v>2.302278420613146E-2</v>
      </c>
      <c r="K737" s="43">
        <v>3.3914625013373285E-2</v>
      </c>
      <c r="L737" s="43">
        <v>3.9268443442533628E-2</v>
      </c>
      <c r="M737" s="43">
        <v>4.6635684238499925E-2</v>
      </c>
      <c r="N737" s="43">
        <v>5.3346704306342106E-2</v>
      </c>
      <c r="O737" s="43">
        <v>6.1973765041737454E-2</v>
      </c>
    </row>
    <row r="738" spans="1:15" x14ac:dyDescent="0.25">
      <c r="A738" s="42" t="s">
        <v>87</v>
      </c>
      <c r="B738" s="42" t="s">
        <v>101</v>
      </c>
      <c r="C738" s="42" t="s">
        <v>13</v>
      </c>
      <c r="D738" s="42" t="s">
        <v>12</v>
      </c>
      <c r="E738" s="43">
        <v>4.1735202415731716E-4</v>
      </c>
      <c r="F738" s="43">
        <v>5.9004785943748777E-4</v>
      </c>
      <c r="G738" s="43">
        <v>1.3253699292017605E-3</v>
      </c>
      <c r="H738" s="43">
        <v>3.3815789473684212E-3</v>
      </c>
      <c r="I738" s="43">
        <v>2.2118971271513563E-2</v>
      </c>
      <c r="J738" s="43">
        <v>4.2824764404151269E-2</v>
      </c>
      <c r="K738" s="43">
        <v>6.3434586169153345E-2</v>
      </c>
      <c r="L738" s="43">
        <v>7.4959095371414181E-2</v>
      </c>
      <c r="M738" s="43">
        <v>8.9051795101146677E-2</v>
      </c>
      <c r="N738" s="43">
        <v>0.10236909682168886</v>
      </c>
      <c r="O738" s="43">
        <v>0.1199725364073285</v>
      </c>
    </row>
    <row r="739" spans="1:15" x14ac:dyDescent="0.25">
      <c r="A739" s="42" t="s">
        <v>87</v>
      </c>
      <c r="B739" s="42" t="s">
        <v>101</v>
      </c>
      <c r="C739" s="42" t="s">
        <v>14</v>
      </c>
      <c r="D739" s="42" t="s">
        <v>189</v>
      </c>
      <c r="E739" s="43">
        <v>0</v>
      </c>
      <c r="F739" s="43">
        <v>0</v>
      </c>
      <c r="G739" s="43">
        <v>0</v>
      </c>
      <c r="H739" s="43">
        <v>0</v>
      </c>
      <c r="I739" s="43">
        <v>0</v>
      </c>
      <c r="J739" s="43">
        <v>0</v>
      </c>
      <c r="K739" s="43">
        <v>0</v>
      </c>
      <c r="L739" s="43">
        <v>0</v>
      </c>
      <c r="M739" s="43">
        <v>6.2042774335398414E-3</v>
      </c>
      <c r="N739" s="43">
        <v>2.2875980220768199E-2</v>
      </c>
      <c r="O739" s="43">
        <v>3.8630642219352508E-2</v>
      </c>
    </row>
    <row r="740" spans="1:15" x14ac:dyDescent="0.25">
      <c r="A740" s="42" t="s">
        <v>87</v>
      </c>
      <c r="B740" s="42" t="s">
        <v>101</v>
      </c>
      <c r="C740" s="42" t="s">
        <v>14</v>
      </c>
      <c r="D740" s="42" t="s">
        <v>5</v>
      </c>
      <c r="E740" s="43">
        <v>6.644681793571887E-4</v>
      </c>
      <c r="F740" s="43">
        <v>2.0521487204249161E-3</v>
      </c>
      <c r="G740" s="43">
        <v>1.8274052307647329E-3</v>
      </c>
      <c r="H740" s="43">
        <v>1.9523005487547508E-3</v>
      </c>
      <c r="I740" s="43">
        <v>9.6326948509022729E-3</v>
      </c>
      <c r="J740" s="43">
        <v>5.2291746314939901E-2</v>
      </c>
      <c r="K740" s="43">
        <v>8.3093711699820924E-2</v>
      </c>
      <c r="L740" s="43">
        <v>0.11657996597717017</v>
      </c>
      <c r="M740" s="43">
        <v>0.11866080351788896</v>
      </c>
      <c r="N740" s="43">
        <v>9.598671395035184E-2</v>
      </c>
      <c r="O740" s="43">
        <v>7.8839070814469406E-2</v>
      </c>
    </row>
    <row r="741" spans="1:15" x14ac:dyDescent="0.25">
      <c r="A741" s="42" t="s">
        <v>87</v>
      </c>
      <c r="B741" s="42" t="s">
        <v>101</v>
      </c>
      <c r="C741" s="42" t="s">
        <v>14</v>
      </c>
      <c r="D741" s="42" t="s">
        <v>190</v>
      </c>
      <c r="E741" s="43">
        <v>0</v>
      </c>
      <c r="F741" s="43">
        <v>0</v>
      </c>
      <c r="G741" s="43">
        <v>0</v>
      </c>
      <c r="H741" s="43">
        <v>0</v>
      </c>
      <c r="I741" s="43">
        <v>0</v>
      </c>
      <c r="J741" s="43">
        <v>5.2036871840618493E-3</v>
      </c>
      <c r="K741" s="43">
        <v>1.4931177524276432E-2</v>
      </c>
      <c r="L741" s="43">
        <v>5.4056852641700147E-2</v>
      </c>
      <c r="M741" s="43">
        <v>0.11808115130921416</v>
      </c>
      <c r="N741" s="43">
        <v>0.18766545127616005</v>
      </c>
      <c r="O741" s="43">
        <v>0.20970238125147606</v>
      </c>
    </row>
    <row r="742" spans="1:15" x14ac:dyDescent="0.25">
      <c r="A742" s="42" t="s">
        <v>87</v>
      </c>
      <c r="B742" s="42" t="s">
        <v>101</v>
      </c>
      <c r="C742" s="42" t="s">
        <v>14</v>
      </c>
      <c r="D742" s="42" t="s">
        <v>6</v>
      </c>
      <c r="E742" s="43">
        <v>0.24147265836491608</v>
      </c>
      <c r="F742" s="43">
        <v>0.22462980846611949</v>
      </c>
      <c r="G742" s="43">
        <v>0.20743242255456634</v>
      </c>
      <c r="H742" s="43">
        <v>0.19376319121992316</v>
      </c>
      <c r="I742" s="43">
        <v>0.18436073546350426</v>
      </c>
      <c r="J742" s="43">
        <v>0.16813219489401471</v>
      </c>
      <c r="K742" s="43">
        <v>0.17096610728764033</v>
      </c>
      <c r="L742" s="43">
        <v>0.11246271048544167</v>
      </c>
      <c r="M742" s="43">
        <v>6.4497301619028641E-2</v>
      </c>
      <c r="N742" s="43">
        <v>3.3118350731731687E-2</v>
      </c>
      <c r="O742" s="43">
        <v>3.7005120268524927E-2</v>
      </c>
    </row>
    <row r="743" spans="1:15" x14ac:dyDescent="0.25">
      <c r="A743" s="42" t="s">
        <v>87</v>
      </c>
      <c r="B743" s="42" t="s">
        <v>101</v>
      </c>
      <c r="C743" s="42" t="s">
        <v>14</v>
      </c>
      <c r="D743" s="42" t="s">
        <v>191</v>
      </c>
      <c r="E743" s="43">
        <v>0</v>
      </c>
      <c r="F743" s="43">
        <v>0</v>
      </c>
      <c r="G743" s="43">
        <v>0</v>
      </c>
      <c r="H743" s="43">
        <v>0</v>
      </c>
      <c r="I743" s="43">
        <v>0</v>
      </c>
      <c r="J743" s="43">
        <v>0</v>
      </c>
      <c r="K743" s="43">
        <v>0</v>
      </c>
      <c r="L743" s="43">
        <v>1.1370528340031062E-2</v>
      </c>
      <c r="M743" s="43">
        <v>5.2016789926044416E-2</v>
      </c>
      <c r="N743" s="43">
        <v>5.8360596373807513E-2</v>
      </c>
      <c r="O743" s="43">
        <v>6.7721706622180466E-2</v>
      </c>
    </row>
    <row r="744" spans="1:15" x14ac:dyDescent="0.25">
      <c r="A744" s="42" t="s">
        <v>87</v>
      </c>
      <c r="B744" s="42" t="s">
        <v>101</v>
      </c>
      <c r="C744" s="42" t="s">
        <v>14</v>
      </c>
      <c r="D744" s="42" t="s">
        <v>7</v>
      </c>
      <c r="E744" s="43">
        <v>0.40997686666338534</v>
      </c>
      <c r="F744" s="43">
        <v>0.42610252695960094</v>
      </c>
      <c r="G744" s="43">
        <v>0.42647252313495027</v>
      </c>
      <c r="H744" s="43">
        <v>0.44545166737019887</v>
      </c>
      <c r="I744" s="43">
        <v>0.40939379719295194</v>
      </c>
      <c r="J744" s="43">
        <v>0.36111465103436557</v>
      </c>
      <c r="K744" s="43">
        <v>0.30218252097671311</v>
      </c>
      <c r="L744" s="43">
        <v>0.215946352407485</v>
      </c>
      <c r="M744" s="43">
        <v>0.10812312612432549</v>
      </c>
      <c r="N744" s="43">
        <v>6.2649842665201544E-2</v>
      </c>
      <c r="O744" s="43">
        <v>3.2163727997668493E-2</v>
      </c>
    </row>
    <row r="745" spans="1:15" x14ac:dyDescent="0.25">
      <c r="A745" s="42" t="s">
        <v>87</v>
      </c>
      <c r="B745" s="42" t="s">
        <v>101</v>
      </c>
      <c r="C745" s="42" t="s">
        <v>14</v>
      </c>
      <c r="D745" s="42" t="s">
        <v>8</v>
      </c>
      <c r="E745" s="43">
        <v>9.2951715312300051E-2</v>
      </c>
      <c r="F745" s="43">
        <v>9.3171575728311432E-2</v>
      </c>
      <c r="G745" s="43">
        <v>0.11962925602678247</v>
      </c>
      <c r="H745" s="43">
        <v>0.12280498100464343</v>
      </c>
      <c r="I745" s="43">
        <v>0.13740028155795414</v>
      </c>
      <c r="J745" s="43">
        <v>0.15075825156110617</v>
      </c>
      <c r="K745" s="43">
        <v>0.1561881304798719</v>
      </c>
      <c r="L745" s="43">
        <v>0.18345208451468156</v>
      </c>
      <c r="M745" s="43">
        <v>0.16207075754547284</v>
      </c>
      <c r="N745" s="43">
        <v>0.12656086109584938</v>
      </c>
      <c r="O745" s="43">
        <v>0.10185766758955445</v>
      </c>
    </row>
    <row r="746" spans="1:15" x14ac:dyDescent="0.25">
      <c r="A746" s="42" t="s">
        <v>87</v>
      </c>
      <c r="B746" s="42" t="s">
        <v>101</v>
      </c>
      <c r="C746" s="42" t="s">
        <v>14</v>
      </c>
      <c r="D746" s="42" t="s">
        <v>9</v>
      </c>
      <c r="E746" s="43">
        <v>1.0656100802283802E-2</v>
      </c>
      <c r="F746" s="43">
        <v>9.6772895541606327E-3</v>
      </c>
      <c r="G746" s="43">
        <v>1.6066546788883529E-2</v>
      </c>
      <c r="H746" s="43">
        <v>3.07302659349937E-2</v>
      </c>
      <c r="I746" s="43">
        <v>2.8599462480269636E-2</v>
      </c>
      <c r="J746" s="43">
        <v>1.9306741429845804E-2</v>
      </c>
      <c r="K746" s="43">
        <v>1.455406806825682E-2</v>
      </c>
      <c r="L746" s="43">
        <v>1.2613101254900026E-2</v>
      </c>
      <c r="M746" s="43">
        <v>1.2168698780731572E-2</v>
      </c>
      <c r="N746" s="43">
        <v>1.0954123170670798E-2</v>
      </c>
      <c r="O746" s="43">
        <v>1.0067181540904363E-2</v>
      </c>
    </row>
    <row r="747" spans="1:15" x14ac:dyDescent="0.25">
      <c r="A747" s="42" t="s">
        <v>87</v>
      </c>
      <c r="B747" s="42" t="s">
        <v>101</v>
      </c>
      <c r="C747" s="42" t="s">
        <v>14</v>
      </c>
      <c r="D747" s="42" t="s">
        <v>10</v>
      </c>
      <c r="E747" s="43">
        <v>0.24324457350986858</v>
      </c>
      <c r="F747" s="43">
        <v>0.2410067600193144</v>
      </c>
      <c r="G747" s="43">
        <v>0.22488779731883107</v>
      </c>
      <c r="H747" s="43">
        <v>0.20051709582102173</v>
      </c>
      <c r="I747" s="43">
        <v>0.19587901540036703</v>
      </c>
      <c r="J747" s="43">
        <v>0.15493536100137351</v>
      </c>
      <c r="K747" s="43">
        <v>0.11450575091920437</v>
      </c>
      <c r="L747" s="43">
        <v>8.8858755947831644E-2</v>
      </c>
      <c r="M747" s="43">
        <v>6.5548670797521538E-2</v>
      </c>
      <c r="N747" s="43">
        <v>5.0481369561959956E-2</v>
      </c>
      <c r="O747" s="43">
        <v>4.2142975584509558E-2</v>
      </c>
    </row>
    <row r="748" spans="1:15" x14ac:dyDescent="0.25">
      <c r="A748" s="42" t="s">
        <v>87</v>
      </c>
      <c r="B748" s="42" t="s">
        <v>101</v>
      </c>
      <c r="C748" s="42" t="s">
        <v>14</v>
      </c>
      <c r="D748" s="42" t="s">
        <v>11</v>
      </c>
      <c r="E748" s="43">
        <v>2.2148939311906286E-4</v>
      </c>
      <c r="F748" s="43">
        <v>2.1326251408337361E-3</v>
      </c>
      <c r="G748" s="43">
        <v>2.1782670350715613E-3</v>
      </c>
      <c r="H748" s="43">
        <v>2.3955255382017756E-3</v>
      </c>
      <c r="I748" s="43">
        <v>1.2584787338424138E-2</v>
      </c>
      <c r="J748" s="43">
        <v>2.9522959942228453E-2</v>
      </c>
      <c r="K748" s="43">
        <v>4.5594890166870967E-2</v>
      </c>
      <c r="L748" s="43">
        <v>6.0526121150859188E-2</v>
      </c>
      <c r="M748" s="43">
        <v>8.5096941834899117E-2</v>
      </c>
      <c r="N748" s="43">
        <v>0.10089406123570255</v>
      </c>
      <c r="O748" s="43">
        <v>0.10819393707948727</v>
      </c>
    </row>
    <row r="749" spans="1:15" x14ac:dyDescent="0.25">
      <c r="A749" s="42" t="s">
        <v>87</v>
      </c>
      <c r="B749" s="42" t="s">
        <v>101</v>
      </c>
      <c r="C749" s="42" t="s">
        <v>14</v>
      </c>
      <c r="D749" s="42" t="s">
        <v>12</v>
      </c>
      <c r="E749" s="43">
        <v>8.1212777476989716E-4</v>
      </c>
      <c r="F749" s="43">
        <v>1.2272654112345065E-3</v>
      </c>
      <c r="G749" s="43">
        <v>1.5057819101501398E-3</v>
      </c>
      <c r="H749" s="43">
        <v>2.3849725622625603E-3</v>
      </c>
      <c r="I749" s="43">
        <v>2.2149225715626483E-2</v>
      </c>
      <c r="J749" s="43">
        <v>5.8734406638064021E-2</v>
      </c>
      <c r="K749" s="43">
        <v>9.798364287734522E-2</v>
      </c>
      <c r="L749" s="43">
        <v>0.14413352727989936</v>
      </c>
      <c r="M749" s="43">
        <v>0.20753148111133338</v>
      </c>
      <c r="N749" s="43">
        <v>0.25045264971779635</v>
      </c>
      <c r="O749" s="43">
        <v>0.27367558903187233</v>
      </c>
    </row>
    <row r="750" spans="1:15" x14ac:dyDescent="0.25">
      <c r="A750" s="42" t="s">
        <v>87</v>
      </c>
      <c r="B750" s="42" t="s">
        <v>101</v>
      </c>
      <c r="C750" s="42" t="s">
        <v>15</v>
      </c>
      <c r="D750" s="42" t="s">
        <v>189</v>
      </c>
      <c r="E750" s="43">
        <v>0</v>
      </c>
      <c r="F750" s="43">
        <v>0</v>
      </c>
      <c r="G750" s="43">
        <v>0</v>
      </c>
      <c r="H750" s="43">
        <v>0</v>
      </c>
      <c r="I750" s="43">
        <v>0</v>
      </c>
      <c r="J750" s="43">
        <v>0</v>
      </c>
      <c r="K750" s="43">
        <v>0</v>
      </c>
      <c r="L750" s="43">
        <v>0</v>
      </c>
      <c r="M750" s="43">
        <v>1.2583834612459405E-2</v>
      </c>
      <c r="N750" s="43">
        <v>5.1108297112609488E-2</v>
      </c>
      <c r="O750" s="43">
        <v>9.2858479571171548E-2</v>
      </c>
    </row>
    <row r="751" spans="1:15" x14ac:dyDescent="0.25">
      <c r="A751" s="42" t="s">
        <v>87</v>
      </c>
      <c r="B751" s="42" t="s">
        <v>101</v>
      </c>
      <c r="C751" s="42" t="s">
        <v>15</v>
      </c>
      <c r="D751" s="42" t="s">
        <v>5</v>
      </c>
      <c r="E751" s="43">
        <v>2.9736776412503812E-2</v>
      </c>
      <c r="F751" s="43">
        <v>2.7597406808812869E-2</v>
      </c>
      <c r="G751" s="43">
        <v>2.8355211247399755E-2</v>
      </c>
      <c r="H751" s="43">
        <v>3.0311419921229609E-2</v>
      </c>
      <c r="I751" s="43">
        <v>7.3328849047736275E-2</v>
      </c>
      <c r="J751" s="43">
        <v>0.13997444677262749</v>
      </c>
      <c r="K751" s="43">
        <v>0.20009588512494308</v>
      </c>
      <c r="L751" s="43">
        <v>0.24925200493522526</v>
      </c>
      <c r="M751" s="43">
        <v>0.2626587383899131</v>
      </c>
      <c r="N751" s="43">
        <v>0.23575413258496045</v>
      </c>
      <c r="O751" s="43">
        <v>0.20977648817960992</v>
      </c>
    </row>
    <row r="752" spans="1:15" x14ac:dyDescent="0.25">
      <c r="A752" s="42" t="s">
        <v>87</v>
      </c>
      <c r="B752" s="42" t="s">
        <v>101</v>
      </c>
      <c r="C752" s="42" t="s">
        <v>15</v>
      </c>
      <c r="D752" s="42" t="s">
        <v>190</v>
      </c>
      <c r="E752" s="43">
        <v>0</v>
      </c>
      <c r="F752" s="43">
        <v>0</v>
      </c>
      <c r="G752" s="43">
        <v>0</v>
      </c>
      <c r="H752" s="43">
        <v>0</v>
      </c>
      <c r="I752" s="43">
        <v>3.4063323286808963E-4</v>
      </c>
      <c r="J752" s="43">
        <v>2.1918536311135911E-2</v>
      </c>
      <c r="K752" s="43">
        <v>2.2922781292266443E-2</v>
      </c>
      <c r="L752" s="43">
        <v>8.0687075879087009E-2</v>
      </c>
      <c r="M752" s="43">
        <v>0.14688822819915984</v>
      </c>
      <c r="N752" s="43">
        <v>0.19391301702469135</v>
      </c>
      <c r="O752" s="43">
        <v>0.1947070888988944</v>
      </c>
    </row>
    <row r="753" spans="1:15" x14ac:dyDescent="0.25">
      <c r="A753" s="42" t="s">
        <v>87</v>
      </c>
      <c r="B753" s="42" t="s">
        <v>101</v>
      </c>
      <c r="C753" s="42" t="s">
        <v>15</v>
      </c>
      <c r="D753" s="42" t="s">
        <v>6</v>
      </c>
      <c r="E753" s="43">
        <v>0.36950600504812353</v>
      </c>
      <c r="F753" s="43">
        <v>0.3901720233169293</v>
      </c>
      <c r="G753" s="43">
        <v>0.37416493317074334</v>
      </c>
      <c r="H753" s="43">
        <v>0.32791526377365576</v>
      </c>
      <c r="I753" s="43">
        <v>0.28596591080583333</v>
      </c>
      <c r="J753" s="43">
        <v>0.2543711350743601</v>
      </c>
      <c r="K753" s="43">
        <v>0.26243680741511644</v>
      </c>
      <c r="L753" s="43">
        <v>0.16787476866132003</v>
      </c>
      <c r="M753" s="43">
        <v>8.0229628093142047E-2</v>
      </c>
      <c r="N753" s="43">
        <v>3.4220503401515834E-2</v>
      </c>
      <c r="O753" s="43">
        <v>3.4359638541938811E-2</v>
      </c>
    </row>
    <row r="754" spans="1:15" x14ac:dyDescent="0.25">
      <c r="A754" s="42" t="s">
        <v>87</v>
      </c>
      <c r="B754" s="42" t="s">
        <v>101</v>
      </c>
      <c r="C754" s="42" t="s">
        <v>15</v>
      </c>
      <c r="D754" s="42" t="s">
        <v>191</v>
      </c>
      <c r="E754" s="43">
        <v>0</v>
      </c>
      <c r="F754" s="43">
        <v>0</v>
      </c>
      <c r="G754" s="43">
        <v>0</v>
      </c>
      <c r="H754" s="43">
        <v>0</v>
      </c>
      <c r="I754" s="43">
        <v>0</v>
      </c>
      <c r="J754" s="43">
        <v>0</v>
      </c>
      <c r="K754" s="43">
        <v>0</v>
      </c>
      <c r="L754" s="43">
        <v>3.2792257865515129E-3</v>
      </c>
      <c r="M754" s="43">
        <v>1.7675370869728924E-2</v>
      </c>
      <c r="N754" s="43">
        <v>2.2291431374562069E-2</v>
      </c>
      <c r="O754" s="43">
        <v>2.5704878423873874E-2</v>
      </c>
    </row>
    <row r="755" spans="1:15" x14ac:dyDescent="0.25">
      <c r="A755" s="42" t="s">
        <v>87</v>
      </c>
      <c r="B755" s="42" t="s">
        <v>101</v>
      </c>
      <c r="C755" s="42" t="s">
        <v>15</v>
      </c>
      <c r="D755" s="42" t="s">
        <v>7</v>
      </c>
      <c r="E755" s="43">
        <v>0.19444429035031757</v>
      </c>
      <c r="F755" s="43">
        <v>0.1857519761538482</v>
      </c>
      <c r="G755" s="43">
        <v>0.18670587953996606</v>
      </c>
      <c r="H755" s="43">
        <v>0.15259978030025634</v>
      </c>
      <c r="I755" s="43">
        <v>0.12058200852876656</v>
      </c>
      <c r="J755" s="43">
        <v>9.5107068022691338E-2</v>
      </c>
      <c r="K755" s="43">
        <v>7.6665224492023051E-2</v>
      </c>
      <c r="L755" s="43">
        <v>6.223974398519435E-2</v>
      </c>
      <c r="M755" s="43">
        <v>3.6741263146573326E-2</v>
      </c>
      <c r="N755" s="43">
        <v>2.3926592666111524E-2</v>
      </c>
      <c r="O755" s="43">
        <v>1.2210419434392604E-2</v>
      </c>
    </row>
    <row r="756" spans="1:15" x14ac:dyDescent="0.25">
      <c r="A756" s="42" t="s">
        <v>87</v>
      </c>
      <c r="B756" s="42" t="s">
        <v>101</v>
      </c>
      <c r="C756" s="42" t="s">
        <v>15</v>
      </c>
      <c r="D756" s="42" t="s">
        <v>8</v>
      </c>
      <c r="E756" s="43">
        <v>0.13132610323690122</v>
      </c>
      <c r="F756" s="43">
        <v>0.1342383733147241</v>
      </c>
      <c r="G756" s="43">
        <v>0.13758219161705282</v>
      </c>
      <c r="H756" s="43">
        <v>0.13902706950906912</v>
      </c>
      <c r="I756" s="43">
        <v>0.14214969752631321</v>
      </c>
      <c r="J756" s="43">
        <v>0.13762150559615691</v>
      </c>
      <c r="K756" s="43">
        <v>0.1365739387348619</v>
      </c>
      <c r="L756" s="43">
        <v>0.14317358112276379</v>
      </c>
      <c r="M756" s="43">
        <v>0.14468528889810811</v>
      </c>
      <c r="N756" s="43">
        <v>0.1432344250886983</v>
      </c>
      <c r="O756" s="43">
        <v>0.13958232583476468</v>
      </c>
    </row>
    <row r="757" spans="1:15" x14ac:dyDescent="0.25">
      <c r="A757" s="42" t="s">
        <v>87</v>
      </c>
      <c r="B757" s="42" t="s">
        <v>101</v>
      </c>
      <c r="C757" s="42" t="s">
        <v>15</v>
      </c>
      <c r="D757" s="42" t="s">
        <v>9</v>
      </c>
      <c r="E757" s="43">
        <v>0.22190386375613674</v>
      </c>
      <c r="F757" s="43">
        <v>0.20718549514749496</v>
      </c>
      <c r="G757" s="43">
        <v>0.20003825646175546</v>
      </c>
      <c r="H757" s="43">
        <v>0.22855248233917716</v>
      </c>
      <c r="I757" s="43">
        <v>0.20861198425325919</v>
      </c>
      <c r="J757" s="43">
        <v>0.15873664843869773</v>
      </c>
      <c r="K757" s="43">
        <v>0.10968322828845058</v>
      </c>
      <c r="L757" s="43">
        <v>8.5896051819864302E-2</v>
      </c>
      <c r="M757" s="43">
        <v>6.8049121513133262E-2</v>
      </c>
      <c r="N757" s="43">
        <v>5.0269801613105736E-2</v>
      </c>
      <c r="O757" s="43">
        <v>3.5817847964528644E-2</v>
      </c>
    </row>
    <row r="758" spans="1:15" x14ac:dyDescent="0.25">
      <c r="A758" s="42" t="s">
        <v>87</v>
      </c>
      <c r="B758" s="42" t="s">
        <v>101</v>
      </c>
      <c r="C758" s="42" t="s">
        <v>15</v>
      </c>
      <c r="D758" s="42" t="s">
        <v>10</v>
      </c>
      <c r="E758" s="43">
        <v>4.3583058275316888E-2</v>
      </c>
      <c r="F758" s="43">
        <v>4.3292491523356895E-2</v>
      </c>
      <c r="G758" s="43">
        <v>4.4767233340506418E-2</v>
      </c>
      <c r="H758" s="43">
        <v>3.8512204052835119E-2</v>
      </c>
      <c r="I758" s="43">
        <v>3.5753554011926356E-2</v>
      </c>
      <c r="J758" s="43">
        <v>3.1591966065313865E-2</v>
      </c>
      <c r="K758" s="43">
        <v>2.5637577614331327E-2</v>
      </c>
      <c r="L758" s="43">
        <v>2.1934762492288717E-2</v>
      </c>
      <c r="M758" s="43">
        <v>1.7540928192245363E-2</v>
      </c>
      <c r="N758" s="43">
        <v>1.4452163926820858E-2</v>
      </c>
      <c r="O758" s="43">
        <v>1.1441477998084116E-2</v>
      </c>
    </row>
    <row r="759" spans="1:15" x14ac:dyDescent="0.25">
      <c r="A759" s="42" t="s">
        <v>87</v>
      </c>
      <c r="B759" s="42" t="s">
        <v>101</v>
      </c>
      <c r="C759" s="42" t="s">
        <v>15</v>
      </c>
      <c r="D759" s="42" t="s">
        <v>11</v>
      </c>
      <c r="E759" s="43">
        <v>2.3853770837378301E-4</v>
      </c>
      <c r="F759" s="43">
        <v>1.027314635861064E-3</v>
      </c>
      <c r="G759" s="43">
        <v>3.428735384836071E-3</v>
      </c>
      <c r="H759" s="43">
        <v>1.5439265524108925E-2</v>
      </c>
      <c r="I759" s="43">
        <v>3.3789523156591984E-2</v>
      </c>
      <c r="J759" s="43">
        <v>5.3514590892829804E-2</v>
      </c>
      <c r="K759" s="43">
        <v>5.8704303527091474E-2</v>
      </c>
      <c r="L759" s="43">
        <v>6.6388417643430009E-2</v>
      </c>
      <c r="M759" s="43">
        <v>7.7321825040140901E-2</v>
      </c>
      <c r="N759" s="43">
        <v>8.4412349650722127E-2</v>
      </c>
      <c r="O759" s="43">
        <v>8.9113827419895764E-2</v>
      </c>
    </row>
    <row r="760" spans="1:15" x14ac:dyDescent="0.25">
      <c r="A760" s="42" t="s">
        <v>87</v>
      </c>
      <c r="B760" s="42" t="s">
        <v>101</v>
      </c>
      <c r="C760" s="42" t="s">
        <v>15</v>
      </c>
      <c r="D760" s="42" t="s">
        <v>12</v>
      </c>
      <c r="E760" s="43">
        <v>9.261365212326296E-3</v>
      </c>
      <c r="F760" s="43">
        <v>1.073491909897243E-2</v>
      </c>
      <c r="G760" s="43">
        <v>2.4957559237740002E-2</v>
      </c>
      <c r="H760" s="43">
        <v>6.7642514579667967E-2</v>
      </c>
      <c r="I760" s="43">
        <v>9.9477839436705004E-2</v>
      </c>
      <c r="J760" s="43">
        <v>0.10716410282618705</v>
      </c>
      <c r="K760" s="43">
        <v>0.10728025351091575</v>
      </c>
      <c r="L760" s="43">
        <v>0.11927436767427499</v>
      </c>
      <c r="M760" s="43">
        <v>0.13562577304539561</v>
      </c>
      <c r="N760" s="43">
        <v>0.14641728555620234</v>
      </c>
      <c r="O760" s="43">
        <v>0.15442752773284549</v>
      </c>
    </row>
    <row r="761" spans="1:15" x14ac:dyDescent="0.25">
      <c r="A761" s="42" t="s">
        <v>87</v>
      </c>
      <c r="B761" s="42" t="s">
        <v>101</v>
      </c>
      <c r="C761" s="42" t="s">
        <v>16</v>
      </c>
      <c r="D761" s="42" t="s">
        <v>189</v>
      </c>
      <c r="E761" s="43">
        <v>0</v>
      </c>
      <c r="F761" s="43">
        <v>0</v>
      </c>
      <c r="G761" s="43">
        <v>0</v>
      </c>
      <c r="H761" s="43">
        <v>0</v>
      </c>
      <c r="I761" s="43">
        <v>0</v>
      </c>
      <c r="J761" s="43">
        <v>0</v>
      </c>
      <c r="K761" s="43">
        <v>0</v>
      </c>
      <c r="L761" s="43">
        <v>0</v>
      </c>
      <c r="M761" s="43">
        <v>1.8464473212247694E-2</v>
      </c>
      <c r="N761" s="43">
        <v>7.5069425107430199E-2</v>
      </c>
      <c r="O761" s="43">
        <v>0.14049078094774292</v>
      </c>
    </row>
    <row r="762" spans="1:15" x14ac:dyDescent="0.25">
      <c r="A762" s="42" t="s">
        <v>87</v>
      </c>
      <c r="B762" s="42" t="s">
        <v>101</v>
      </c>
      <c r="C762" s="42" t="s">
        <v>16</v>
      </c>
      <c r="D762" s="42" t="s">
        <v>5</v>
      </c>
      <c r="E762" s="43">
        <v>2.6982676249428773E-2</v>
      </c>
      <c r="F762" s="43">
        <v>2.3686959825244561E-2</v>
      </c>
      <c r="G762" s="43">
        <v>2.2294428001544204E-2</v>
      </c>
      <c r="H762" s="43">
        <v>2.1552257691831601E-2</v>
      </c>
      <c r="I762" s="43">
        <v>3.1465646116127489E-2</v>
      </c>
      <c r="J762" s="43">
        <v>0.1299172642029785</v>
      </c>
      <c r="K762" s="43">
        <v>0.23545003794060473</v>
      </c>
      <c r="L762" s="43">
        <v>0.34731358398642426</v>
      </c>
      <c r="M762" s="43">
        <v>0.37001499983695829</v>
      </c>
      <c r="N762" s="43">
        <v>0.33208907485870398</v>
      </c>
      <c r="O762" s="43">
        <v>0.30344412429149248</v>
      </c>
    </row>
    <row r="763" spans="1:15" x14ac:dyDescent="0.25">
      <c r="A763" s="42" t="s">
        <v>87</v>
      </c>
      <c r="B763" s="42" t="s">
        <v>101</v>
      </c>
      <c r="C763" s="42" t="s">
        <v>16</v>
      </c>
      <c r="D763" s="42" t="s">
        <v>190</v>
      </c>
      <c r="E763" s="43">
        <v>0</v>
      </c>
      <c r="F763" s="43">
        <v>0</v>
      </c>
      <c r="G763" s="43">
        <v>0</v>
      </c>
      <c r="H763" s="43">
        <v>0</v>
      </c>
      <c r="I763" s="43">
        <v>0</v>
      </c>
      <c r="J763" s="43">
        <v>3.5300606729178159E-3</v>
      </c>
      <c r="K763" s="43">
        <v>8.8146939284637696E-3</v>
      </c>
      <c r="L763" s="43">
        <v>2.7790195881649896E-2</v>
      </c>
      <c r="M763" s="43">
        <v>5.082009978152411E-2</v>
      </c>
      <c r="N763" s="43">
        <v>6.9688508921784825E-2</v>
      </c>
      <c r="O763" s="43">
        <v>6.885543065081233E-2</v>
      </c>
    </row>
    <row r="764" spans="1:15" x14ac:dyDescent="0.25">
      <c r="A764" s="42" t="s">
        <v>87</v>
      </c>
      <c r="B764" s="42" t="s">
        <v>101</v>
      </c>
      <c r="C764" s="42" t="s">
        <v>16</v>
      </c>
      <c r="D764" s="42" t="s">
        <v>6</v>
      </c>
      <c r="E764" s="43">
        <v>0.18437123509617381</v>
      </c>
      <c r="F764" s="43">
        <v>0.18962864469560259</v>
      </c>
      <c r="G764" s="43">
        <v>0.18597992536353106</v>
      </c>
      <c r="H764" s="43">
        <v>0.18409506649978685</v>
      </c>
      <c r="I764" s="43">
        <v>0.14948274831070982</v>
      </c>
      <c r="J764" s="43">
        <v>0.11409817981246553</v>
      </c>
      <c r="K764" s="43">
        <v>0.10091161398293193</v>
      </c>
      <c r="L764" s="43">
        <v>5.781565046028083E-2</v>
      </c>
      <c r="M764" s="43">
        <v>2.7757850458147198E-2</v>
      </c>
      <c r="N764" s="43">
        <v>1.229708677950285E-2</v>
      </c>
      <c r="O764" s="43">
        <v>1.215453918266304E-2</v>
      </c>
    </row>
    <row r="765" spans="1:15" x14ac:dyDescent="0.25">
      <c r="A765" s="42" t="s">
        <v>87</v>
      </c>
      <c r="B765" s="42" t="s">
        <v>101</v>
      </c>
      <c r="C765" s="42" t="s">
        <v>16</v>
      </c>
      <c r="D765" s="42" t="s">
        <v>191</v>
      </c>
      <c r="E765" s="43">
        <v>0</v>
      </c>
      <c r="F765" s="43">
        <v>0</v>
      </c>
      <c r="G765" s="43">
        <v>0</v>
      </c>
      <c r="H765" s="43">
        <v>0</v>
      </c>
      <c r="I765" s="43">
        <v>0</v>
      </c>
      <c r="J765" s="43">
        <v>0</v>
      </c>
      <c r="K765" s="43">
        <v>0</v>
      </c>
      <c r="L765" s="43">
        <v>1.0054102383971827E-2</v>
      </c>
      <c r="M765" s="43">
        <v>5.1064662340626732E-2</v>
      </c>
      <c r="N765" s="43">
        <v>6.4540891200132469E-2</v>
      </c>
      <c r="O765" s="43">
        <v>7.5044302855674136E-2</v>
      </c>
    </row>
    <row r="766" spans="1:15" x14ac:dyDescent="0.25">
      <c r="A766" s="42" t="s">
        <v>87</v>
      </c>
      <c r="B766" s="42" t="s">
        <v>101</v>
      </c>
      <c r="C766" s="42" t="s">
        <v>16</v>
      </c>
      <c r="D766" s="42" t="s">
        <v>7</v>
      </c>
      <c r="E766" s="43">
        <v>0.42520044867267676</v>
      </c>
      <c r="F766" s="43">
        <v>0.43227277044353685</v>
      </c>
      <c r="G766" s="43">
        <v>0.42097220434950461</v>
      </c>
      <c r="H766" s="43">
        <v>0.41224366292103931</v>
      </c>
      <c r="I766" s="43">
        <v>0.3928840519045626</v>
      </c>
      <c r="J766" s="43">
        <v>0.33905129619415336</v>
      </c>
      <c r="K766" s="43">
        <v>0.2726006465494839</v>
      </c>
      <c r="L766" s="43">
        <v>0.19096408076126528</v>
      </c>
      <c r="M766" s="43">
        <v>0.10614830273583983</v>
      </c>
      <c r="N766" s="43">
        <v>6.9289643805925796E-2</v>
      </c>
      <c r="O766" s="43">
        <v>3.5645198382100292E-2</v>
      </c>
    </row>
    <row r="767" spans="1:15" x14ac:dyDescent="0.25">
      <c r="A767" s="42" t="s">
        <v>87</v>
      </c>
      <c r="B767" s="42" t="s">
        <v>101</v>
      </c>
      <c r="C767" s="42" t="s">
        <v>16</v>
      </c>
      <c r="D767" s="42" t="s">
        <v>8</v>
      </c>
      <c r="E767" s="43">
        <v>0.16862614764654565</v>
      </c>
      <c r="F767" s="43">
        <v>0.17211511064678506</v>
      </c>
      <c r="G767" s="43">
        <v>0.15319778664264574</v>
      </c>
      <c r="H767" s="43">
        <v>0.13960141389412301</v>
      </c>
      <c r="I767" s="43">
        <v>0.16139448663517311</v>
      </c>
      <c r="J767" s="43">
        <v>0.163430777716492</v>
      </c>
      <c r="K767" s="43">
        <v>0.1507645291726869</v>
      </c>
      <c r="L767" s="43">
        <v>0.15005428485406955</v>
      </c>
      <c r="M767" s="43">
        <v>0.16401995630482277</v>
      </c>
      <c r="N767" s="43">
        <v>0.1717754013109869</v>
      </c>
      <c r="O767" s="43">
        <v>0.17147572474060846</v>
      </c>
    </row>
    <row r="768" spans="1:15" x14ac:dyDescent="0.25">
      <c r="A768" s="42" t="s">
        <v>87</v>
      </c>
      <c r="B768" s="42" t="s">
        <v>101</v>
      </c>
      <c r="C768" s="42" t="s">
        <v>16</v>
      </c>
      <c r="D768" s="42" t="s">
        <v>9</v>
      </c>
      <c r="E768" s="43">
        <v>0.16507415562294878</v>
      </c>
      <c r="F768" s="43">
        <v>0.14633868363567287</v>
      </c>
      <c r="G768" s="43">
        <v>0.18419444086990092</v>
      </c>
      <c r="H768" s="43">
        <v>0.21212537994966099</v>
      </c>
      <c r="I768" s="43">
        <v>0.20856305686778689</v>
      </c>
      <c r="J768" s="43">
        <v>0.14646442360728076</v>
      </c>
      <c r="K768" s="43">
        <v>9.2585470307578771E-2</v>
      </c>
      <c r="L768" s="43">
        <v>6.3016048245093839E-2</v>
      </c>
      <c r="M768" s="43">
        <v>4.6752209215117226E-2</v>
      </c>
      <c r="N768" s="43">
        <v>3.3293948538874303E-2</v>
      </c>
      <c r="O768" s="43">
        <v>2.2469326190766064E-2</v>
      </c>
    </row>
    <row r="769" spans="1:15" x14ac:dyDescent="0.25">
      <c r="A769" s="42" t="s">
        <v>87</v>
      </c>
      <c r="B769" s="42" t="s">
        <v>101</v>
      </c>
      <c r="C769" s="42" t="s">
        <v>16</v>
      </c>
      <c r="D769" s="42" t="s">
        <v>10</v>
      </c>
      <c r="E769" s="43">
        <v>2.9724564829047406E-2</v>
      </c>
      <c r="F769" s="43">
        <v>2.8720676227561966E-2</v>
      </c>
      <c r="G769" s="43">
        <v>2.6492729378458372E-2</v>
      </c>
      <c r="H769" s="43">
        <v>2.3285240760862094E-2</v>
      </c>
      <c r="I769" s="43">
        <v>2.1921903964599653E-2</v>
      </c>
      <c r="J769" s="43">
        <v>1.8885824600110315E-2</v>
      </c>
      <c r="K769" s="43">
        <v>1.5602424040830329E-2</v>
      </c>
      <c r="L769" s="43">
        <v>1.2234620051639038E-2</v>
      </c>
      <c r="M769" s="43">
        <v>1.0043369093814198E-2</v>
      </c>
      <c r="N769" s="43">
        <v>8.6696719522566003E-3</v>
      </c>
      <c r="O769" s="43">
        <v>7.2440241873300594E-3</v>
      </c>
    </row>
    <row r="770" spans="1:15" x14ac:dyDescent="0.25">
      <c r="A770" s="42" t="s">
        <v>87</v>
      </c>
      <c r="B770" s="42" t="s">
        <v>101</v>
      </c>
      <c r="C770" s="42" t="s">
        <v>16</v>
      </c>
      <c r="D770" s="42" t="s">
        <v>11</v>
      </c>
      <c r="E770" s="43">
        <v>0</v>
      </c>
      <c r="F770" s="43">
        <v>7.1991642131256526E-3</v>
      </c>
      <c r="G770" s="43">
        <v>6.6754600437524134E-3</v>
      </c>
      <c r="H770" s="43">
        <v>6.1479637448938898E-3</v>
      </c>
      <c r="I770" s="43">
        <v>2.0403037732464272E-2</v>
      </c>
      <c r="J770" s="43">
        <v>3.5256480970766689E-2</v>
      </c>
      <c r="K770" s="43">
        <v>4.6963192416036921E-2</v>
      </c>
      <c r="L770" s="43">
        <v>4.9294296897095989E-2</v>
      </c>
      <c r="M770" s="43">
        <v>5.5140704992337038E-2</v>
      </c>
      <c r="N770" s="43">
        <v>5.8286987213739032E-2</v>
      </c>
      <c r="O770" s="43">
        <v>5.8330966005167538E-2</v>
      </c>
    </row>
    <row r="771" spans="1:15" x14ac:dyDescent="0.25">
      <c r="A771" s="42" t="s">
        <v>87</v>
      </c>
      <c r="B771" s="42" t="s">
        <v>101</v>
      </c>
      <c r="C771" s="42" t="s">
        <v>16</v>
      </c>
      <c r="D771" s="42" t="s">
        <v>12</v>
      </c>
      <c r="E771" s="43">
        <v>2.0771883178929005E-5</v>
      </c>
      <c r="F771" s="43">
        <v>3.7990312470320066E-5</v>
      </c>
      <c r="G771" s="43">
        <v>1.9302535066272034E-4</v>
      </c>
      <c r="H771" s="43">
        <v>9.4901453780241261E-4</v>
      </c>
      <c r="I771" s="43">
        <v>1.3885068468576213E-2</v>
      </c>
      <c r="J771" s="43">
        <v>4.9365692222835086E-2</v>
      </c>
      <c r="K771" s="43">
        <v>7.6307391661382701E-2</v>
      </c>
      <c r="L771" s="43">
        <v>9.146313647850958E-2</v>
      </c>
      <c r="M771" s="43">
        <v>9.9773372028564913E-2</v>
      </c>
      <c r="N771" s="43">
        <v>0.10499936031066326</v>
      </c>
      <c r="O771" s="43">
        <v>0.10484558256564262</v>
      </c>
    </row>
    <row r="772" spans="1:15" x14ac:dyDescent="0.25">
      <c r="A772" s="42" t="s">
        <v>87</v>
      </c>
      <c r="B772" s="42" t="s">
        <v>96</v>
      </c>
      <c r="C772" s="42" t="s">
        <v>4</v>
      </c>
      <c r="D772" s="42" t="s">
        <v>189</v>
      </c>
      <c r="E772" s="43">
        <v>0</v>
      </c>
      <c r="F772" s="43">
        <v>0</v>
      </c>
      <c r="G772" s="43">
        <v>0</v>
      </c>
      <c r="H772" s="43">
        <v>0</v>
      </c>
      <c r="I772" s="43">
        <v>0</v>
      </c>
      <c r="J772" s="43">
        <v>0</v>
      </c>
      <c r="K772" s="43">
        <v>0</v>
      </c>
      <c r="L772" s="43">
        <v>0</v>
      </c>
      <c r="M772" s="43">
        <v>0</v>
      </c>
      <c r="N772" s="43">
        <v>0</v>
      </c>
      <c r="O772" s="43">
        <v>0</v>
      </c>
    </row>
    <row r="773" spans="1:15" x14ac:dyDescent="0.25">
      <c r="A773" s="42" t="s">
        <v>87</v>
      </c>
      <c r="B773" s="42" t="s">
        <v>96</v>
      </c>
      <c r="C773" s="42" t="s">
        <v>4</v>
      </c>
      <c r="D773" s="42" t="s">
        <v>5</v>
      </c>
      <c r="E773" s="43">
        <v>3.6976872072664231E-3</v>
      </c>
      <c r="F773" s="43">
        <v>3.1622551573647533E-3</v>
      </c>
      <c r="G773" s="43">
        <v>2.4012425152759903E-3</v>
      </c>
      <c r="H773" s="43">
        <v>2.2163120567375884E-3</v>
      </c>
      <c r="I773" s="43">
        <v>3.4554357257964552E-3</v>
      </c>
      <c r="J773" s="43">
        <v>7.3991063603580159E-3</v>
      </c>
      <c r="K773" s="43">
        <v>1.3177367335963981E-2</v>
      </c>
      <c r="L773" s="43">
        <v>2.1648441164128257E-2</v>
      </c>
      <c r="M773" s="43">
        <v>3.0755439970791127E-2</v>
      </c>
      <c r="N773" s="43">
        <v>3.8777457886816281E-2</v>
      </c>
      <c r="O773" s="43">
        <v>4.9292131786972358E-2</v>
      </c>
    </row>
    <row r="774" spans="1:15" x14ac:dyDescent="0.25">
      <c r="A774" s="42" t="s">
        <v>87</v>
      </c>
      <c r="B774" s="42" t="s">
        <v>96</v>
      </c>
      <c r="C774" s="42" t="s">
        <v>4</v>
      </c>
      <c r="D774" s="42" t="s">
        <v>190</v>
      </c>
      <c r="E774" s="43">
        <v>0</v>
      </c>
      <c r="F774" s="43">
        <v>0</v>
      </c>
      <c r="G774" s="43">
        <v>0</v>
      </c>
      <c r="H774" s="43">
        <v>0</v>
      </c>
      <c r="I774" s="43">
        <v>0</v>
      </c>
      <c r="J774" s="43">
        <v>0</v>
      </c>
      <c r="K774" s="43">
        <v>0</v>
      </c>
      <c r="L774" s="43">
        <v>0</v>
      </c>
      <c r="M774" s="43">
        <v>0</v>
      </c>
      <c r="N774" s="43">
        <v>0</v>
      </c>
      <c r="O774" s="43">
        <v>0</v>
      </c>
    </row>
    <row r="775" spans="1:15" x14ac:dyDescent="0.25">
      <c r="A775" s="42" t="s">
        <v>87</v>
      </c>
      <c r="B775" s="42" t="s">
        <v>96</v>
      </c>
      <c r="C775" s="42" t="s">
        <v>4</v>
      </c>
      <c r="D775" s="42" t="s">
        <v>6</v>
      </c>
      <c r="E775" s="43">
        <v>0.62637557124526733</v>
      </c>
      <c r="F775" s="43">
        <v>0.62851497815309865</v>
      </c>
      <c r="G775" s="43">
        <v>0.61581482162685064</v>
      </c>
      <c r="H775" s="43">
        <v>0.64417654923846057</v>
      </c>
      <c r="I775" s="43">
        <v>0.66455350502045374</v>
      </c>
      <c r="J775" s="43">
        <v>0.67621925619425738</v>
      </c>
      <c r="K775" s="43">
        <v>0.68760544235061416</v>
      </c>
      <c r="L775" s="43">
        <v>0.70189773018114621</v>
      </c>
      <c r="M775" s="43">
        <v>0.70818782470308961</v>
      </c>
      <c r="N775" s="43">
        <v>0.71321516199740853</v>
      </c>
      <c r="O775" s="43">
        <v>0.71126645168407165</v>
      </c>
    </row>
    <row r="776" spans="1:15" x14ac:dyDescent="0.25">
      <c r="A776" s="42" t="s">
        <v>87</v>
      </c>
      <c r="B776" s="42" t="s">
        <v>96</v>
      </c>
      <c r="C776" s="42" t="s">
        <v>4</v>
      </c>
      <c r="D776" s="42" t="s">
        <v>191</v>
      </c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0</v>
      </c>
      <c r="L776" s="43">
        <v>0</v>
      </c>
      <c r="M776" s="43">
        <v>0</v>
      </c>
      <c r="N776" s="43">
        <v>0</v>
      </c>
      <c r="O776" s="43">
        <v>0</v>
      </c>
    </row>
    <row r="777" spans="1:15" x14ac:dyDescent="0.25">
      <c r="A777" s="42" t="s">
        <v>87</v>
      </c>
      <c r="B777" s="42" t="s">
        <v>96</v>
      </c>
      <c r="C777" s="42" t="s">
        <v>4</v>
      </c>
      <c r="D777" s="42" t="s">
        <v>7</v>
      </c>
      <c r="E777" s="43">
        <v>0.11433754511494434</v>
      </c>
      <c r="F777" s="43">
        <v>0.10920355534462391</v>
      </c>
      <c r="G777" s="43">
        <v>9.5467271575419496E-2</v>
      </c>
      <c r="H777" s="43">
        <v>9.4531159167538639E-2</v>
      </c>
      <c r="I777" s="43">
        <v>9.4340755547291252E-2</v>
      </c>
      <c r="J777" s="43">
        <v>9.2623721519027771E-2</v>
      </c>
      <c r="K777" s="43">
        <v>8.5220831222712692E-2</v>
      </c>
      <c r="L777" s="43">
        <v>7.7860594068667494E-2</v>
      </c>
      <c r="M777" s="43">
        <v>7.1931703636674615E-2</v>
      </c>
      <c r="N777" s="43">
        <v>6.3529510794329405E-2</v>
      </c>
      <c r="O777" s="43">
        <v>6.133429864873699E-2</v>
      </c>
    </row>
    <row r="778" spans="1:15" x14ac:dyDescent="0.25">
      <c r="A778" s="42" t="s">
        <v>87</v>
      </c>
      <c r="B778" s="42" t="s">
        <v>96</v>
      </c>
      <c r="C778" s="42" t="s">
        <v>4</v>
      </c>
      <c r="D778" s="42" t="s">
        <v>8</v>
      </c>
      <c r="E778" s="43">
        <v>0.13925426814237044</v>
      </c>
      <c r="F778" s="43">
        <v>0.14424629479646528</v>
      </c>
      <c r="G778" s="43">
        <v>0.14812430602388271</v>
      </c>
      <c r="H778" s="43">
        <v>0.1270612913227144</v>
      </c>
      <c r="I778" s="43">
        <v>0.12429109334325029</v>
      </c>
      <c r="J778" s="43">
        <v>0.1353150486808519</v>
      </c>
      <c r="K778" s="43">
        <v>0.134329120605475</v>
      </c>
      <c r="L778" s="43">
        <v>0.12299583349031905</v>
      </c>
      <c r="M778" s="43">
        <v>0.11483526947248145</v>
      </c>
      <c r="N778" s="43">
        <v>0.10768849268415324</v>
      </c>
      <c r="O778" s="43">
        <v>0.10139131794469224</v>
      </c>
    </row>
    <row r="779" spans="1:15" x14ac:dyDescent="0.25">
      <c r="A779" s="42" t="s">
        <v>87</v>
      </c>
      <c r="B779" s="42" t="s">
        <v>96</v>
      </c>
      <c r="C779" s="42" t="s">
        <v>4</v>
      </c>
      <c r="D779" s="42" t="s">
        <v>9</v>
      </c>
      <c r="E779" s="43">
        <v>5.8145341230160491E-2</v>
      </c>
      <c r="F779" s="43">
        <v>5.9252304628860615E-2</v>
      </c>
      <c r="G779" s="43">
        <v>8.8287386153856659E-2</v>
      </c>
      <c r="H779" s="43">
        <v>8.6760744874626969E-2</v>
      </c>
      <c r="I779" s="43">
        <v>7.1006879880996659E-2</v>
      </c>
      <c r="J779" s="43">
        <v>5.0128746047025441E-2</v>
      </c>
      <c r="K779" s="43">
        <v>4.3255307767509639E-2</v>
      </c>
      <c r="L779" s="43">
        <v>3.8315779080145863E-2</v>
      </c>
      <c r="M779" s="43">
        <v>3.4068124118305648E-2</v>
      </c>
      <c r="N779" s="43">
        <v>3.0414540011079311E-2</v>
      </c>
      <c r="O779" s="43">
        <v>2.872277419651954E-2</v>
      </c>
    </row>
    <row r="780" spans="1:15" x14ac:dyDescent="0.25">
      <c r="A780" s="42" t="s">
        <v>87</v>
      </c>
      <c r="B780" s="42" t="s">
        <v>96</v>
      </c>
      <c r="C780" s="42" t="s">
        <v>4</v>
      </c>
      <c r="D780" s="42" t="s">
        <v>10</v>
      </c>
      <c r="E780" s="43">
        <v>5.6337583039941339E-2</v>
      </c>
      <c r="F780" s="43">
        <v>5.411944348436154E-2</v>
      </c>
      <c r="G780" s="43">
        <v>4.819515119312804E-2</v>
      </c>
      <c r="H780" s="43">
        <v>4.235214897492539E-2</v>
      </c>
      <c r="I780" s="43">
        <v>3.8555999752076367E-2</v>
      </c>
      <c r="J780" s="43">
        <v>3.362402961558171E-2</v>
      </c>
      <c r="K780" s="43">
        <v>2.8955586866051149E-2</v>
      </c>
      <c r="L780" s="43">
        <v>2.7281738942899193E-2</v>
      </c>
      <c r="M780" s="43">
        <v>2.6855667164398168E-2</v>
      </c>
      <c r="N780" s="43">
        <v>2.7955259754367759E-2</v>
      </c>
      <c r="O780" s="43">
        <v>2.2775588801341753E-2</v>
      </c>
    </row>
    <row r="781" spans="1:15" x14ac:dyDescent="0.25">
      <c r="A781" s="42" t="s">
        <v>87</v>
      </c>
      <c r="B781" s="42" t="s">
        <v>96</v>
      </c>
      <c r="C781" s="42" t="s">
        <v>4</v>
      </c>
      <c r="D781" s="42" t="s">
        <v>11</v>
      </c>
      <c r="E781" s="43">
        <v>3.79249969976044E-5</v>
      </c>
      <c r="F781" s="43">
        <v>4.6427889749237809E-5</v>
      </c>
      <c r="G781" s="43">
        <v>1.2602265683008744E-4</v>
      </c>
      <c r="H781" s="43">
        <v>4.4326241134751772E-4</v>
      </c>
      <c r="I781" s="43">
        <v>9.4908268253377978E-4</v>
      </c>
      <c r="J781" s="43">
        <v>1.6969255795168474E-3</v>
      </c>
      <c r="K781" s="43">
        <v>2.859092837511284E-3</v>
      </c>
      <c r="L781" s="43">
        <v>3.8663962614442588E-3</v>
      </c>
      <c r="M781" s="43">
        <v>5.1430907306706519E-3</v>
      </c>
      <c r="N781" s="43">
        <v>7.02066500667146E-3</v>
      </c>
      <c r="O781" s="43">
        <v>9.5596212565022317E-3</v>
      </c>
    </row>
    <row r="782" spans="1:15" x14ac:dyDescent="0.25">
      <c r="A782" s="42" t="s">
        <v>87</v>
      </c>
      <c r="B782" s="42" t="s">
        <v>96</v>
      </c>
      <c r="C782" s="42" t="s">
        <v>4</v>
      </c>
      <c r="D782" s="42" t="s">
        <v>12</v>
      </c>
      <c r="E782" s="43">
        <v>1.8140790230520773E-3</v>
      </c>
      <c r="F782" s="43">
        <v>1.4547405454761182E-3</v>
      </c>
      <c r="G782" s="43">
        <v>1.5837982547565043E-3</v>
      </c>
      <c r="H782" s="43">
        <v>2.4585319536488005E-3</v>
      </c>
      <c r="I782" s="43">
        <v>2.8472480476013392E-3</v>
      </c>
      <c r="J782" s="43">
        <v>2.9931660033810808E-3</v>
      </c>
      <c r="K782" s="43">
        <v>4.5972510141620874E-3</v>
      </c>
      <c r="L782" s="43">
        <v>6.1334868112494327E-3</v>
      </c>
      <c r="M782" s="43">
        <v>8.2228802035887623E-3</v>
      </c>
      <c r="N782" s="43">
        <v>1.1398911865174126E-2</v>
      </c>
      <c r="O782" s="43">
        <v>1.565781568116319E-2</v>
      </c>
    </row>
    <row r="783" spans="1:15" x14ac:dyDescent="0.25">
      <c r="A783" s="42" t="s">
        <v>87</v>
      </c>
      <c r="B783" s="42" t="s">
        <v>96</v>
      </c>
      <c r="C783" s="42" t="s">
        <v>13</v>
      </c>
      <c r="D783" s="42" t="s">
        <v>189</v>
      </c>
      <c r="E783" s="43">
        <v>0</v>
      </c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0</v>
      </c>
      <c r="L783" s="43">
        <v>0</v>
      </c>
      <c r="M783" s="43">
        <v>0</v>
      </c>
      <c r="N783" s="43">
        <v>0</v>
      </c>
      <c r="O783" s="43">
        <v>0</v>
      </c>
    </row>
    <row r="784" spans="1:15" x14ac:dyDescent="0.25">
      <c r="A784" s="42" t="s">
        <v>87</v>
      </c>
      <c r="B784" s="42" t="s">
        <v>96</v>
      </c>
      <c r="C784" s="42" t="s">
        <v>13</v>
      </c>
      <c r="D784" s="42" t="s">
        <v>5</v>
      </c>
      <c r="E784" s="43">
        <v>2.3248962757469377E-2</v>
      </c>
      <c r="F784" s="43">
        <v>2.1326910444493107E-2</v>
      </c>
      <c r="G784" s="43">
        <v>1.8535177798523133E-2</v>
      </c>
      <c r="H784" s="43">
        <v>1.7095050089973945E-2</v>
      </c>
      <c r="I784" s="43">
        <v>1.9598317305038145E-2</v>
      </c>
      <c r="J784" s="43">
        <v>2.6987573672974136E-2</v>
      </c>
      <c r="K784" s="43">
        <v>3.7038223959877284E-2</v>
      </c>
      <c r="L784" s="43">
        <v>5.0554790050039891E-2</v>
      </c>
      <c r="M784" s="43">
        <v>6.2413111875320067E-2</v>
      </c>
      <c r="N784" s="43">
        <v>7.2542872720063448E-2</v>
      </c>
      <c r="O784" s="43">
        <v>8.7786677107864919E-2</v>
      </c>
    </row>
    <row r="785" spans="1:15" x14ac:dyDescent="0.25">
      <c r="A785" s="42" t="s">
        <v>87</v>
      </c>
      <c r="B785" s="42" t="s">
        <v>96</v>
      </c>
      <c r="C785" s="42" t="s">
        <v>13</v>
      </c>
      <c r="D785" s="42" t="s">
        <v>190</v>
      </c>
      <c r="E785" s="43">
        <v>0</v>
      </c>
      <c r="F785" s="43">
        <v>0</v>
      </c>
      <c r="G785" s="43">
        <v>0</v>
      </c>
      <c r="H785" s="43">
        <v>0</v>
      </c>
      <c r="I785" s="43">
        <v>0</v>
      </c>
      <c r="J785" s="43">
        <v>0</v>
      </c>
      <c r="K785" s="43">
        <v>0</v>
      </c>
      <c r="L785" s="43">
        <v>0</v>
      </c>
      <c r="M785" s="43">
        <v>0</v>
      </c>
      <c r="N785" s="43">
        <v>0</v>
      </c>
      <c r="O785" s="43">
        <v>0</v>
      </c>
    </row>
    <row r="786" spans="1:15" x14ac:dyDescent="0.25">
      <c r="A786" s="42" t="s">
        <v>87</v>
      </c>
      <c r="B786" s="42" t="s">
        <v>96</v>
      </c>
      <c r="C786" s="42" t="s">
        <v>13</v>
      </c>
      <c r="D786" s="42" t="s">
        <v>6</v>
      </c>
      <c r="E786" s="43">
        <v>4.7430830039525695E-2</v>
      </c>
      <c r="F786" s="43">
        <v>5.3339172323188098E-2</v>
      </c>
      <c r="G786" s="43">
        <v>6.6451667656793695E-2</v>
      </c>
      <c r="H786" s="43">
        <v>8.4790374130475632E-2</v>
      </c>
      <c r="I786" s="43">
        <v>9.8378032218529518E-2</v>
      </c>
      <c r="J786" s="43">
        <v>0.10689195846942696</v>
      </c>
      <c r="K786" s="43">
        <v>0.1236930866788972</v>
      </c>
      <c r="L786" s="43">
        <v>0.14800203060410472</v>
      </c>
      <c r="M786" s="43">
        <v>0.17794687934440626</v>
      </c>
      <c r="N786" s="43">
        <v>0.20129113798572565</v>
      </c>
      <c r="O786" s="43">
        <v>0.23246828773946154</v>
      </c>
    </row>
    <row r="787" spans="1:15" x14ac:dyDescent="0.25">
      <c r="A787" s="42" t="s">
        <v>87</v>
      </c>
      <c r="B787" s="42" t="s">
        <v>96</v>
      </c>
      <c r="C787" s="42" t="s">
        <v>13</v>
      </c>
      <c r="D787" s="42" t="s">
        <v>191</v>
      </c>
      <c r="E787" s="43">
        <v>0</v>
      </c>
      <c r="F787" s="43">
        <v>0</v>
      </c>
      <c r="G787" s="43">
        <v>0</v>
      </c>
      <c r="H787" s="43">
        <v>0</v>
      </c>
      <c r="I787" s="43">
        <v>0</v>
      </c>
      <c r="J787" s="43">
        <v>0</v>
      </c>
      <c r="K787" s="43">
        <v>0</v>
      </c>
      <c r="L787" s="43">
        <v>0</v>
      </c>
      <c r="M787" s="43">
        <v>0</v>
      </c>
      <c r="N787" s="43">
        <v>0</v>
      </c>
      <c r="O787" s="43">
        <v>0</v>
      </c>
    </row>
    <row r="788" spans="1:15" x14ac:dyDescent="0.25">
      <c r="A788" s="42" t="s">
        <v>87</v>
      </c>
      <c r="B788" s="42" t="s">
        <v>96</v>
      </c>
      <c r="C788" s="42" t="s">
        <v>13</v>
      </c>
      <c r="D788" s="42" t="s">
        <v>7</v>
      </c>
      <c r="E788" s="43">
        <v>0.19917511599931262</v>
      </c>
      <c r="F788" s="43">
        <v>0.2070067878257062</v>
      </c>
      <c r="G788" s="43">
        <v>0.22585080200288557</v>
      </c>
      <c r="H788" s="43">
        <v>0.24973813552493751</v>
      </c>
      <c r="I788" s="43">
        <v>0.25102408108734775</v>
      </c>
      <c r="J788" s="43">
        <v>0.23453095633450657</v>
      </c>
      <c r="K788" s="43">
        <v>0.21860003044457099</v>
      </c>
      <c r="L788" s="43">
        <v>0.20783233011821017</v>
      </c>
      <c r="M788" s="43">
        <v>0.2007157253370761</v>
      </c>
      <c r="N788" s="43">
        <v>0.18657067803330693</v>
      </c>
      <c r="O788" s="43">
        <v>0.15622642813135132</v>
      </c>
    </row>
    <row r="789" spans="1:15" x14ac:dyDescent="0.25">
      <c r="A789" s="42" t="s">
        <v>87</v>
      </c>
      <c r="B789" s="42" t="s">
        <v>96</v>
      </c>
      <c r="C789" s="42" t="s">
        <v>13</v>
      </c>
      <c r="D789" s="42" t="s">
        <v>8</v>
      </c>
      <c r="E789" s="43">
        <v>0.56398988535094396</v>
      </c>
      <c r="F789" s="43">
        <v>0.55353623823078613</v>
      </c>
      <c r="G789" s="43">
        <v>0.5115335653059494</v>
      </c>
      <c r="H789" s="43">
        <v>0.47005344721080761</v>
      </c>
      <c r="I789" s="43">
        <v>0.45854541841027274</v>
      </c>
      <c r="J789" s="43">
        <v>0.47308541503202428</v>
      </c>
      <c r="K789" s="43">
        <v>0.46943925907528655</v>
      </c>
      <c r="L789" s="43">
        <v>0.44337515410834721</v>
      </c>
      <c r="M789" s="43">
        <v>0.40666635625295178</v>
      </c>
      <c r="N789" s="43">
        <v>0.378773047184774</v>
      </c>
      <c r="O789" s="43">
        <v>0.35202768452994476</v>
      </c>
    </row>
    <row r="790" spans="1:15" x14ac:dyDescent="0.25">
      <c r="A790" s="42" t="s">
        <v>87</v>
      </c>
      <c r="B790" s="42" t="s">
        <v>96</v>
      </c>
      <c r="C790" s="42" t="s">
        <v>13</v>
      </c>
      <c r="D790" s="42" t="s">
        <v>9</v>
      </c>
      <c r="E790" s="43">
        <v>2.3960916210443595E-2</v>
      </c>
      <c r="F790" s="43">
        <v>2.3538427851981611E-2</v>
      </c>
      <c r="G790" s="43">
        <v>3.4371552236272605E-2</v>
      </c>
      <c r="H790" s="43">
        <v>2.8133644884913916E-2</v>
      </c>
      <c r="I790" s="43">
        <v>2.2700924157272356E-2</v>
      </c>
      <c r="J790" s="43">
        <v>1.6166998157035217E-2</v>
      </c>
      <c r="K790" s="43">
        <v>1.2322039465777907E-2</v>
      </c>
      <c r="L790" s="43">
        <v>9.761404017695265E-3</v>
      </c>
      <c r="M790" s="43">
        <v>7.9820669562383189E-3</v>
      </c>
      <c r="N790" s="43">
        <v>6.7344865186359419E-3</v>
      </c>
      <c r="O790" s="43">
        <v>6.0343983739369307E-3</v>
      </c>
    </row>
    <row r="791" spans="1:15" x14ac:dyDescent="0.25">
      <c r="A791" s="42" t="s">
        <v>87</v>
      </c>
      <c r="B791" s="42" t="s">
        <v>96</v>
      </c>
      <c r="C791" s="42" t="s">
        <v>13</v>
      </c>
      <c r="D791" s="42" t="s">
        <v>10</v>
      </c>
      <c r="E791" s="43">
        <v>0.1417523874990794</v>
      </c>
      <c r="F791" s="43">
        <v>0.13961024742719511</v>
      </c>
      <c r="G791" s="43">
        <v>0.14028685394212004</v>
      </c>
      <c r="H791" s="43">
        <v>0.14371659549324522</v>
      </c>
      <c r="I791" s="43">
        <v>0.14043436495931277</v>
      </c>
      <c r="J791" s="43">
        <v>0.13113333211685504</v>
      </c>
      <c r="K791" s="43">
        <v>0.12430998982510405</v>
      </c>
      <c r="L791" s="43">
        <v>0.12350424251214737</v>
      </c>
      <c r="M791" s="43">
        <v>0.12378190332386575</v>
      </c>
      <c r="N791" s="43">
        <v>0.12852522799365584</v>
      </c>
      <c r="O791" s="43">
        <v>0.13148424319546737</v>
      </c>
    </row>
    <row r="792" spans="1:15" x14ac:dyDescent="0.25">
      <c r="A792" s="42" t="s">
        <v>87</v>
      </c>
      <c r="B792" s="42" t="s">
        <v>96</v>
      </c>
      <c r="C792" s="42" t="s">
        <v>13</v>
      </c>
      <c r="D792" s="42" t="s">
        <v>11</v>
      </c>
      <c r="E792" s="43">
        <v>2.4550119068077484E-5</v>
      </c>
      <c r="F792" s="43">
        <v>1.0291219619005892E-3</v>
      </c>
      <c r="G792" s="43">
        <v>1.5615717559195454E-3</v>
      </c>
      <c r="H792" s="43">
        <v>2.6052158031853461E-3</v>
      </c>
      <c r="I792" s="43">
        <v>3.4228047124291974E-3</v>
      </c>
      <c r="J792" s="43">
        <v>4.0235023630093283E-3</v>
      </c>
      <c r="K792" s="43">
        <v>4.8310726904187765E-3</v>
      </c>
      <c r="L792" s="43">
        <v>5.6059177605337586E-3</v>
      </c>
      <c r="M792" s="43">
        <v>6.7514983004849129E-3</v>
      </c>
      <c r="N792" s="43">
        <v>8.3948750991276778E-3</v>
      </c>
      <c r="O792" s="43">
        <v>1.1130240512232907E-2</v>
      </c>
    </row>
    <row r="793" spans="1:15" x14ac:dyDescent="0.25">
      <c r="A793" s="42" t="s">
        <v>87</v>
      </c>
      <c r="B793" s="42" t="s">
        <v>96</v>
      </c>
      <c r="C793" s="42" t="s">
        <v>13</v>
      </c>
      <c r="D793" s="42" t="s">
        <v>12</v>
      </c>
      <c r="E793" s="43">
        <v>4.1735202415731716E-4</v>
      </c>
      <c r="F793" s="43">
        <v>6.1309393474928849E-4</v>
      </c>
      <c r="G793" s="43">
        <v>1.4088093015361116E-3</v>
      </c>
      <c r="H793" s="43">
        <v>3.8675368624607196E-3</v>
      </c>
      <c r="I793" s="43">
        <v>5.8960571497973921E-3</v>
      </c>
      <c r="J793" s="43">
        <v>7.180263854168565E-3</v>
      </c>
      <c r="K793" s="43">
        <v>9.7662978600671444E-3</v>
      </c>
      <c r="L793" s="43">
        <v>1.1364130828921605E-2</v>
      </c>
      <c r="M793" s="43">
        <v>1.3742458609656975E-2</v>
      </c>
      <c r="N793" s="43">
        <v>1.7167674464710549E-2</v>
      </c>
      <c r="O793" s="43">
        <v>2.284204040974027E-2</v>
      </c>
    </row>
    <row r="794" spans="1:15" x14ac:dyDescent="0.25">
      <c r="A794" s="42" t="s">
        <v>87</v>
      </c>
      <c r="B794" s="42" t="s">
        <v>96</v>
      </c>
      <c r="C794" s="42" t="s">
        <v>14</v>
      </c>
      <c r="D794" s="42" t="s">
        <v>189</v>
      </c>
      <c r="E794" s="43">
        <v>0</v>
      </c>
      <c r="F794" s="43">
        <v>0</v>
      </c>
      <c r="G794" s="43">
        <v>0</v>
      </c>
      <c r="H794" s="43">
        <v>0</v>
      </c>
      <c r="I794" s="43">
        <v>0</v>
      </c>
      <c r="J794" s="43">
        <v>0</v>
      </c>
      <c r="K794" s="43">
        <v>0</v>
      </c>
      <c r="L794" s="43">
        <v>0</v>
      </c>
      <c r="M794" s="43">
        <v>0</v>
      </c>
      <c r="N794" s="43">
        <v>0</v>
      </c>
      <c r="O794" s="43">
        <v>0</v>
      </c>
    </row>
    <row r="795" spans="1:15" x14ac:dyDescent="0.25">
      <c r="A795" s="42" t="s">
        <v>87</v>
      </c>
      <c r="B795" s="42" t="s">
        <v>96</v>
      </c>
      <c r="C795" s="42" t="s">
        <v>14</v>
      </c>
      <c r="D795" s="42" t="s">
        <v>5</v>
      </c>
      <c r="E795" s="43">
        <v>6.644681793571887E-4</v>
      </c>
      <c r="F795" s="43">
        <v>2.0705182326217269E-3</v>
      </c>
      <c r="G795" s="43">
        <v>1.8667685794920034E-3</v>
      </c>
      <c r="H795" s="43">
        <v>1.9731771234777267E-3</v>
      </c>
      <c r="I795" s="43">
        <v>3.7243806605276359E-3</v>
      </c>
      <c r="J795" s="43">
        <v>7.2270715974935441E-3</v>
      </c>
      <c r="K795" s="43">
        <v>1.0280157443852743E-2</v>
      </c>
      <c r="L795" s="43">
        <v>1.392366044913575E-2</v>
      </c>
      <c r="M795" s="43">
        <v>1.4870931537598206E-2</v>
      </c>
      <c r="N795" s="43">
        <v>1.2916235591404741E-2</v>
      </c>
      <c r="O795" s="43">
        <v>1.1372242067852078E-2</v>
      </c>
    </row>
    <row r="796" spans="1:15" x14ac:dyDescent="0.25">
      <c r="A796" s="42" t="s">
        <v>87</v>
      </c>
      <c r="B796" s="42" t="s">
        <v>96</v>
      </c>
      <c r="C796" s="42" t="s">
        <v>14</v>
      </c>
      <c r="D796" s="42" t="s">
        <v>190</v>
      </c>
      <c r="E796" s="43">
        <v>0</v>
      </c>
      <c r="F796" s="43">
        <v>0</v>
      </c>
      <c r="G796" s="43">
        <v>0</v>
      </c>
      <c r="H796" s="43">
        <v>0</v>
      </c>
      <c r="I796" s="43">
        <v>0</v>
      </c>
      <c r="J796" s="43">
        <v>0</v>
      </c>
      <c r="K796" s="43">
        <v>0</v>
      </c>
      <c r="L796" s="43">
        <v>0</v>
      </c>
      <c r="M796" s="43">
        <v>0</v>
      </c>
      <c r="N796" s="43">
        <v>0</v>
      </c>
      <c r="O796" s="43">
        <v>0</v>
      </c>
    </row>
    <row r="797" spans="1:15" x14ac:dyDescent="0.25">
      <c r="A797" s="42" t="s">
        <v>87</v>
      </c>
      <c r="B797" s="42" t="s">
        <v>96</v>
      </c>
      <c r="C797" s="42" t="s">
        <v>14</v>
      </c>
      <c r="D797" s="42" t="s">
        <v>6</v>
      </c>
      <c r="E797" s="43">
        <v>0.24147265836491608</v>
      </c>
      <c r="F797" s="43">
        <v>0.22848068186386741</v>
      </c>
      <c r="G797" s="43">
        <v>0.22780456255879583</v>
      </c>
      <c r="H797" s="43">
        <v>0.24166281280509766</v>
      </c>
      <c r="I797" s="43">
        <v>0.27734878711106414</v>
      </c>
      <c r="J797" s="43">
        <v>0.32181758549061823</v>
      </c>
      <c r="K797" s="43">
        <v>0.37812456587172949</v>
      </c>
      <c r="L797" s="43">
        <v>0.45749223748411788</v>
      </c>
      <c r="M797" s="43">
        <v>0.54793887953610176</v>
      </c>
      <c r="N797" s="43">
        <v>0.61964512968880181</v>
      </c>
      <c r="O797" s="43">
        <v>0.68385276015683605</v>
      </c>
    </row>
    <row r="798" spans="1:15" x14ac:dyDescent="0.25">
      <c r="A798" s="42" t="s">
        <v>87</v>
      </c>
      <c r="B798" s="42" t="s">
        <v>96</v>
      </c>
      <c r="C798" s="42" t="s">
        <v>14</v>
      </c>
      <c r="D798" s="42" t="s">
        <v>191</v>
      </c>
      <c r="E798" s="43">
        <v>0</v>
      </c>
      <c r="F798" s="43">
        <v>0</v>
      </c>
      <c r="G798" s="43">
        <v>0</v>
      </c>
      <c r="H798" s="43">
        <v>0</v>
      </c>
      <c r="I798" s="43">
        <v>0</v>
      </c>
      <c r="J798" s="43">
        <v>0</v>
      </c>
      <c r="K798" s="43">
        <v>0</v>
      </c>
      <c r="L798" s="43">
        <v>0</v>
      </c>
      <c r="M798" s="43">
        <v>0</v>
      </c>
      <c r="N798" s="43">
        <v>0</v>
      </c>
      <c r="O798" s="43">
        <v>0</v>
      </c>
    </row>
    <row r="799" spans="1:15" x14ac:dyDescent="0.25">
      <c r="A799" s="42" t="s">
        <v>87</v>
      </c>
      <c r="B799" s="42" t="s">
        <v>96</v>
      </c>
      <c r="C799" s="42" t="s">
        <v>14</v>
      </c>
      <c r="D799" s="42" t="s">
        <v>7</v>
      </c>
      <c r="E799" s="43">
        <v>0.40997686666338534</v>
      </c>
      <c r="F799" s="43">
        <v>0.42650665380131042</v>
      </c>
      <c r="G799" s="43">
        <v>0.4249617826904985</v>
      </c>
      <c r="H799" s="43">
        <v>0.43789116694928265</v>
      </c>
      <c r="I799" s="43">
        <v>0.42183351790888496</v>
      </c>
      <c r="J799" s="43">
        <v>0.41700663440569385</v>
      </c>
      <c r="K799" s="43">
        <v>0.38191711044223198</v>
      </c>
      <c r="L799" s="43">
        <v>0.30823390546646523</v>
      </c>
      <c r="M799" s="43">
        <v>0.2274685512532735</v>
      </c>
      <c r="N799" s="43">
        <v>0.18148878899132967</v>
      </c>
      <c r="O799" s="43">
        <v>0.14423787635819477</v>
      </c>
    </row>
    <row r="800" spans="1:15" x14ac:dyDescent="0.25">
      <c r="A800" s="42" t="s">
        <v>87</v>
      </c>
      <c r="B800" s="42" t="s">
        <v>96</v>
      </c>
      <c r="C800" s="42" t="s">
        <v>14</v>
      </c>
      <c r="D800" s="42" t="s">
        <v>8</v>
      </c>
      <c r="E800" s="43">
        <v>9.2951715312300051E-2</v>
      </c>
      <c r="F800" s="43">
        <v>9.1464640373095707E-2</v>
      </c>
      <c r="G800" s="43">
        <v>0.11302034336782689</v>
      </c>
      <c r="H800" s="43">
        <v>0.10998407070551372</v>
      </c>
      <c r="I800" s="43">
        <v>0.10782499203543859</v>
      </c>
      <c r="J800" s="43">
        <v>9.9613904057172173E-2</v>
      </c>
      <c r="K800" s="43">
        <v>0.10116230608937253</v>
      </c>
      <c r="L800" s="43">
        <v>0.10494244836893191</v>
      </c>
      <c r="M800" s="43">
        <v>0.106127829218107</v>
      </c>
      <c r="N800" s="43">
        <v>9.2796389038938679E-2</v>
      </c>
      <c r="O800" s="43">
        <v>7.3627185869507977E-2</v>
      </c>
    </row>
    <row r="801" spans="1:15" x14ac:dyDescent="0.25">
      <c r="A801" s="42" t="s">
        <v>87</v>
      </c>
      <c r="B801" s="42" t="s">
        <v>96</v>
      </c>
      <c r="C801" s="42" t="s">
        <v>14</v>
      </c>
      <c r="D801" s="42" t="s">
        <v>9</v>
      </c>
      <c r="E801" s="43">
        <v>1.0656100802283802E-2</v>
      </c>
      <c r="F801" s="43">
        <v>7.1764563985044329E-3</v>
      </c>
      <c r="G801" s="43">
        <v>5.2475305738476008E-3</v>
      </c>
      <c r="H801" s="43">
        <v>8.1907404552695219E-3</v>
      </c>
      <c r="I801" s="43">
        <v>5.4538282992247873E-3</v>
      </c>
      <c r="J801" s="43">
        <v>3.0208698954491331E-3</v>
      </c>
      <c r="K801" s="43">
        <v>2.2968279694373693E-3</v>
      </c>
      <c r="L801" s="43">
        <v>1.7329393809534554E-3</v>
      </c>
      <c r="M801" s="43">
        <v>1.2509352787130564E-3</v>
      </c>
      <c r="N801" s="43">
        <v>9.3158034479917239E-4</v>
      </c>
      <c r="O801" s="43">
        <v>7.0281981479699044E-4</v>
      </c>
    </row>
    <row r="802" spans="1:15" x14ac:dyDescent="0.25">
      <c r="A802" s="42" t="s">
        <v>87</v>
      </c>
      <c r="B802" s="42" t="s">
        <v>96</v>
      </c>
      <c r="C802" s="42" t="s">
        <v>14</v>
      </c>
      <c r="D802" s="42" t="s">
        <v>10</v>
      </c>
      <c r="E802" s="43">
        <v>0.24324457350986858</v>
      </c>
      <c r="F802" s="43">
        <v>0.24092389337836306</v>
      </c>
      <c r="G802" s="43">
        <v>0.22336547507055501</v>
      </c>
      <c r="H802" s="43">
        <v>0.19559118236472969</v>
      </c>
      <c r="I802" s="43">
        <v>0.17683602105678367</v>
      </c>
      <c r="J802" s="43">
        <v>0.14255053483782251</v>
      </c>
      <c r="K802" s="43">
        <v>0.11377170641352163</v>
      </c>
      <c r="L802" s="43">
        <v>9.5244002375743375E-2</v>
      </c>
      <c r="M802" s="43">
        <v>7.3130027123082683E-2</v>
      </c>
      <c r="N802" s="43">
        <v>5.8309605119800774E-2</v>
      </c>
      <c r="O802" s="43">
        <v>5.0087262253490944E-2</v>
      </c>
    </row>
    <row r="803" spans="1:15" x14ac:dyDescent="0.25">
      <c r="A803" s="42" t="s">
        <v>87</v>
      </c>
      <c r="B803" s="42" t="s">
        <v>96</v>
      </c>
      <c r="C803" s="42" t="s">
        <v>14</v>
      </c>
      <c r="D803" s="42" t="s">
        <v>11</v>
      </c>
      <c r="E803" s="43">
        <v>2.2148939311906286E-4</v>
      </c>
      <c r="F803" s="43">
        <v>2.1509267076749976E-3</v>
      </c>
      <c r="G803" s="43">
        <v>2.1901458137347125E-3</v>
      </c>
      <c r="H803" s="43">
        <v>2.3739787266841401E-3</v>
      </c>
      <c r="I803" s="43">
        <v>2.8141450612133461E-3</v>
      </c>
      <c r="J803" s="43">
        <v>3.2798016007733444E-3</v>
      </c>
      <c r="K803" s="43">
        <v>3.880527899976846E-3</v>
      </c>
      <c r="L803" s="43">
        <v>5.5408951139379456E-3</v>
      </c>
      <c r="M803" s="43">
        <v>9.0751262626262638E-3</v>
      </c>
      <c r="N803" s="43">
        <v>1.0469406626809371E-2</v>
      </c>
      <c r="O803" s="43">
        <v>1.0909143740272666E-2</v>
      </c>
    </row>
    <row r="804" spans="1:15" x14ac:dyDescent="0.25">
      <c r="A804" s="42" t="s">
        <v>87</v>
      </c>
      <c r="B804" s="42" t="s">
        <v>96</v>
      </c>
      <c r="C804" s="42" t="s">
        <v>14</v>
      </c>
      <c r="D804" s="42" t="s">
        <v>12</v>
      </c>
      <c r="E804" s="43">
        <v>8.1212777476989716E-4</v>
      </c>
      <c r="F804" s="43">
        <v>1.22622924456238E-3</v>
      </c>
      <c r="G804" s="43">
        <v>1.5433913452492943E-3</v>
      </c>
      <c r="H804" s="43">
        <v>2.3328708699450109E-3</v>
      </c>
      <c r="I804" s="43">
        <v>4.1643278668628755E-3</v>
      </c>
      <c r="J804" s="43">
        <v>5.4835981149771876E-3</v>
      </c>
      <c r="K804" s="43">
        <v>8.5667978698772858E-3</v>
      </c>
      <c r="L804" s="43">
        <v>1.2889911360714528E-2</v>
      </c>
      <c r="M804" s="43">
        <v>2.0137719790497569E-2</v>
      </c>
      <c r="N804" s="43">
        <v>2.3442864598115783E-2</v>
      </c>
      <c r="O804" s="43">
        <v>2.5210709739048456E-2</v>
      </c>
    </row>
    <row r="805" spans="1:15" x14ac:dyDescent="0.25">
      <c r="A805" s="42" t="s">
        <v>87</v>
      </c>
      <c r="B805" s="42" t="s">
        <v>96</v>
      </c>
      <c r="C805" s="42" t="s">
        <v>15</v>
      </c>
      <c r="D805" s="42" t="s">
        <v>189</v>
      </c>
      <c r="E805" s="43">
        <v>0</v>
      </c>
      <c r="F805" s="43">
        <v>0</v>
      </c>
      <c r="G805" s="43">
        <v>0</v>
      </c>
      <c r="H805" s="43">
        <v>0</v>
      </c>
      <c r="I805" s="43">
        <v>0</v>
      </c>
      <c r="J805" s="43">
        <v>0</v>
      </c>
      <c r="K805" s="43">
        <v>0</v>
      </c>
      <c r="L805" s="43">
        <v>0</v>
      </c>
      <c r="M805" s="43">
        <v>0</v>
      </c>
      <c r="N805" s="43">
        <v>0</v>
      </c>
      <c r="O805" s="43">
        <v>0</v>
      </c>
    </row>
    <row r="806" spans="1:15" x14ac:dyDescent="0.25">
      <c r="A806" s="42" t="s">
        <v>87</v>
      </c>
      <c r="B806" s="42" t="s">
        <v>96</v>
      </c>
      <c r="C806" s="42" t="s">
        <v>15</v>
      </c>
      <c r="D806" s="42" t="s">
        <v>5</v>
      </c>
      <c r="E806" s="43">
        <v>2.9736776412503812E-2</v>
      </c>
      <c r="F806" s="43">
        <v>2.7629087679109706E-2</v>
      </c>
      <c r="G806" s="43">
        <v>2.7232750473135836E-2</v>
      </c>
      <c r="H806" s="43">
        <v>2.7825022398539182E-2</v>
      </c>
      <c r="I806" s="43">
        <v>2.9875812342125926E-2</v>
      </c>
      <c r="J806" s="43">
        <v>3.5829586431019911E-2</v>
      </c>
      <c r="K806" s="43">
        <v>4.3388191003163358E-2</v>
      </c>
      <c r="L806" s="43">
        <v>5.135095634791554E-2</v>
      </c>
      <c r="M806" s="43">
        <v>5.7435589273642319E-2</v>
      </c>
      <c r="N806" s="43">
        <v>5.8062041171159491E-2</v>
      </c>
      <c r="O806" s="43">
        <v>5.8918296892980448E-2</v>
      </c>
    </row>
    <row r="807" spans="1:15" x14ac:dyDescent="0.25">
      <c r="A807" s="42" t="s">
        <v>87</v>
      </c>
      <c r="B807" s="42" t="s">
        <v>96</v>
      </c>
      <c r="C807" s="42" t="s">
        <v>15</v>
      </c>
      <c r="D807" s="42" t="s">
        <v>190</v>
      </c>
      <c r="E807" s="43">
        <v>0</v>
      </c>
      <c r="F807" s="43">
        <v>0</v>
      </c>
      <c r="G807" s="43">
        <v>0</v>
      </c>
      <c r="H807" s="43">
        <v>0</v>
      </c>
      <c r="I807" s="43">
        <v>0</v>
      </c>
      <c r="J807" s="43">
        <v>0</v>
      </c>
      <c r="K807" s="43">
        <v>0</v>
      </c>
      <c r="L807" s="43">
        <v>0</v>
      </c>
      <c r="M807" s="43">
        <v>0</v>
      </c>
      <c r="N807" s="43">
        <v>0</v>
      </c>
      <c r="O807" s="43">
        <v>0</v>
      </c>
    </row>
    <row r="808" spans="1:15" x14ac:dyDescent="0.25">
      <c r="A808" s="42" t="s">
        <v>87</v>
      </c>
      <c r="B808" s="42" t="s">
        <v>96</v>
      </c>
      <c r="C808" s="42" t="s">
        <v>15</v>
      </c>
      <c r="D808" s="42" t="s">
        <v>6</v>
      </c>
      <c r="E808" s="43">
        <v>0.36950600504812353</v>
      </c>
      <c r="F808" s="43">
        <v>0.39385344999986871</v>
      </c>
      <c r="G808" s="43">
        <v>0.43339472352461361</v>
      </c>
      <c r="H808" s="43">
        <v>0.46396006176278115</v>
      </c>
      <c r="I808" s="43">
        <v>0.50393365188353823</v>
      </c>
      <c r="J808" s="43">
        <v>0.54796776922049606</v>
      </c>
      <c r="K808" s="43">
        <v>0.5940085845247447</v>
      </c>
      <c r="L808" s="43">
        <v>0.638338464343018</v>
      </c>
      <c r="M808" s="43">
        <v>0.67153158566814408</v>
      </c>
      <c r="N808" s="43">
        <v>0.70016059465238778</v>
      </c>
      <c r="O808" s="43">
        <v>0.72327778488116068</v>
      </c>
    </row>
    <row r="809" spans="1:15" x14ac:dyDescent="0.25">
      <c r="A809" s="42" t="s">
        <v>87</v>
      </c>
      <c r="B809" s="42" t="s">
        <v>96</v>
      </c>
      <c r="C809" s="42" t="s">
        <v>15</v>
      </c>
      <c r="D809" s="42" t="s">
        <v>191</v>
      </c>
      <c r="E809" s="43">
        <v>0</v>
      </c>
      <c r="F809" s="43">
        <v>0</v>
      </c>
      <c r="G809" s="43">
        <v>0</v>
      </c>
      <c r="H809" s="43">
        <v>0</v>
      </c>
      <c r="I809" s="43">
        <v>0</v>
      </c>
      <c r="J809" s="43">
        <v>0</v>
      </c>
      <c r="K809" s="43">
        <v>0</v>
      </c>
      <c r="L809" s="43">
        <v>0</v>
      </c>
      <c r="M809" s="43">
        <v>0</v>
      </c>
      <c r="N809" s="43">
        <v>0</v>
      </c>
      <c r="O809" s="43">
        <v>0</v>
      </c>
    </row>
    <row r="810" spans="1:15" x14ac:dyDescent="0.25">
      <c r="A810" s="42" t="s">
        <v>87</v>
      </c>
      <c r="B810" s="42" t="s">
        <v>96</v>
      </c>
      <c r="C810" s="42" t="s">
        <v>15</v>
      </c>
      <c r="D810" s="42" t="s">
        <v>7</v>
      </c>
      <c r="E810" s="43">
        <v>0.19444429035031757</v>
      </c>
      <c r="F810" s="43">
        <v>0.1857963945572936</v>
      </c>
      <c r="G810" s="43">
        <v>0.17731905876589546</v>
      </c>
      <c r="H810" s="43">
        <v>0.16431102516473259</v>
      </c>
      <c r="I810" s="43">
        <v>0.14086071118549195</v>
      </c>
      <c r="J810" s="43">
        <v>0.11822997818635092</v>
      </c>
      <c r="K810" s="43">
        <v>9.9847434607056057E-2</v>
      </c>
      <c r="L810" s="43">
        <v>8.1390542912684952E-2</v>
      </c>
      <c r="M810" s="43">
        <v>6.8498460151731402E-2</v>
      </c>
      <c r="N810" s="43">
        <v>5.7592363804503374E-2</v>
      </c>
      <c r="O810" s="43">
        <v>4.7527312506215329E-2</v>
      </c>
    </row>
    <row r="811" spans="1:15" x14ac:dyDescent="0.25">
      <c r="A811" s="42" t="s">
        <v>87</v>
      </c>
      <c r="B811" s="42" t="s">
        <v>96</v>
      </c>
      <c r="C811" s="42" t="s">
        <v>15</v>
      </c>
      <c r="D811" s="42" t="s">
        <v>8</v>
      </c>
      <c r="E811" s="43">
        <v>0.13132610323690122</v>
      </c>
      <c r="F811" s="43">
        <v>0.13357954855348597</v>
      </c>
      <c r="G811" s="43">
        <v>0.12827931073527252</v>
      </c>
      <c r="H811" s="43">
        <v>0.12232673697231036</v>
      </c>
      <c r="I811" s="43">
        <v>0.12154241383894716</v>
      </c>
      <c r="J811" s="43">
        <v>0.12379824600454065</v>
      </c>
      <c r="K811" s="43">
        <v>0.12500146536464138</v>
      </c>
      <c r="L811" s="43">
        <v>0.1183872442942074</v>
      </c>
      <c r="M811" s="43">
        <v>0.11317208743333586</v>
      </c>
      <c r="N811" s="43">
        <v>0.10988262441709687</v>
      </c>
      <c r="O811" s="43">
        <v>0.10702382474534376</v>
      </c>
    </row>
    <row r="812" spans="1:15" x14ac:dyDescent="0.25">
      <c r="A812" s="42" t="s">
        <v>87</v>
      </c>
      <c r="B812" s="42" t="s">
        <v>96</v>
      </c>
      <c r="C812" s="42" t="s">
        <v>15</v>
      </c>
      <c r="D812" s="42" t="s">
        <v>9</v>
      </c>
      <c r="E812" s="43">
        <v>0.22190386375613674</v>
      </c>
      <c r="F812" s="43">
        <v>0.20408592599518535</v>
      </c>
      <c r="G812" s="43">
        <v>0.1757638919378581</v>
      </c>
      <c r="H812" s="43">
        <v>0.16245983618883827</v>
      </c>
      <c r="I812" s="43">
        <v>0.14315990334008527</v>
      </c>
      <c r="J812" s="43">
        <v>0.11601299915416466</v>
      </c>
      <c r="K812" s="43">
        <v>8.399302653900971E-2</v>
      </c>
      <c r="L812" s="43">
        <v>6.0388762381605773E-2</v>
      </c>
      <c r="M812" s="43">
        <v>4.2732667317659442E-2</v>
      </c>
      <c r="N812" s="43">
        <v>3.0059351465991428E-2</v>
      </c>
      <c r="O812" s="43">
        <v>2.1084260324766659E-2</v>
      </c>
    </row>
    <row r="813" spans="1:15" x14ac:dyDescent="0.25">
      <c r="A813" s="42" t="s">
        <v>87</v>
      </c>
      <c r="B813" s="42" t="s">
        <v>96</v>
      </c>
      <c r="C813" s="42" t="s">
        <v>15</v>
      </c>
      <c r="D813" s="42" t="s">
        <v>10</v>
      </c>
      <c r="E813" s="43">
        <v>4.3583058275316888E-2</v>
      </c>
      <c r="F813" s="43">
        <v>4.3287648462843185E-2</v>
      </c>
      <c r="G813" s="43">
        <v>4.3865872060376315E-2</v>
      </c>
      <c r="H813" s="43">
        <v>4.2609117423416068E-2</v>
      </c>
      <c r="I813" s="43">
        <v>4.1477348265048272E-2</v>
      </c>
      <c r="J813" s="43">
        <v>3.7382362106575265E-2</v>
      </c>
      <c r="K813" s="43">
        <v>3.1177935460317097E-2</v>
      </c>
      <c r="L813" s="43">
        <v>2.5950494007012159E-2</v>
      </c>
      <c r="M813" s="43">
        <v>2.105761285961091E-2</v>
      </c>
      <c r="N813" s="43">
        <v>1.7348890059030429E-2</v>
      </c>
      <c r="O813" s="43">
        <v>1.3774879597664411E-2</v>
      </c>
    </row>
    <row r="814" spans="1:15" x14ac:dyDescent="0.25">
      <c r="A814" s="42" t="s">
        <v>87</v>
      </c>
      <c r="B814" s="42" t="s">
        <v>96</v>
      </c>
      <c r="C814" s="42" t="s">
        <v>15</v>
      </c>
      <c r="D814" s="42" t="s">
        <v>11</v>
      </c>
      <c r="E814" s="43">
        <v>2.3853770837378301E-4</v>
      </c>
      <c r="F814" s="43">
        <v>1.0051190949253201E-3</v>
      </c>
      <c r="G814" s="43">
        <v>1.9341376449736691E-3</v>
      </c>
      <c r="H814" s="43">
        <v>3.3062997612940542E-3</v>
      </c>
      <c r="I814" s="43">
        <v>5.0812928654659899E-3</v>
      </c>
      <c r="J814" s="43">
        <v>6.8681832346525412E-3</v>
      </c>
      <c r="K814" s="43">
        <v>7.5696550615369272E-3</v>
      </c>
      <c r="L814" s="43">
        <v>8.0933230870291663E-3</v>
      </c>
      <c r="M814" s="43">
        <v>8.537519717569296E-3</v>
      </c>
      <c r="N814" s="43">
        <v>9.0084702374787981E-3</v>
      </c>
      <c r="O814" s="43">
        <v>9.5455255792808429E-3</v>
      </c>
    </row>
    <row r="815" spans="1:15" x14ac:dyDescent="0.25">
      <c r="A815" s="42" t="s">
        <v>87</v>
      </c>
      <c r="B815" s="42" t="s">
        <v>96</v>
      </c>
      <c r="C815" s="42" t="s">
        <v>15</v>
      </c>
      <c r="D815" s="42" t="s">
        <v>12</v>
      </c>
      <c r="E815" s="43">
        <v>9.261365212326296E-3</v>
      </c>
      <c r="F815" s="43">
        <v>1.0762825657288182E-2</v>
      </c>
      <c r="G815" s="43">
        <v>1.2210254857874395E-2</v>
      </c>
      <c r="H815" s="43">
        <v>1.3201900328088302E-2</v>
      </c>
      <c r="I815" s="43">
        <v>1.4068866279297119E-2</v>
      </c>
      <c r="J815" s="43">
        <v>1.3910875662200067E-2</v>
      </c>
      <c r="K815" s="43">
        <v>1.5013707439530686E-2</v>
      </c>
      <c r="L815" s="43">
        <v>1.6100212626526951E-2</v>
      </c>
      <c r="M815" s="43">
        <v>1.7034477578306922E-2</v>
      </c>
      <c r="N815" s="43">
        <v>1.7885664192351849E-2</v>
      </c>
      <c r="O815" s="43">
        <v>1.8848115472588051E-2</v>
      </c>
    </row>
    <row r="816" spans="1:15" x14ac:dyDescent="0.25">
      <c r="A816" s="42" t="s">
        <v>87</v>
      </c>
      <c r="B816" s="42" t="s">
        <v>96</v>
      </c>
      <c r="C816" s="42" t="s">
        <v>16</v>
      </c>
      <c r="D816" s="42" t="s">
        <v>189</v>
      </c>
      <c r="E816" s="43">
        <v>0</v>
      </c>
      <c r="F816" s="43">
        <v>0</v>
      </c>
      <c r="G816" s="43">
        <v>0</v>
      </c>
      <c r="H816" s="43">
        <v>0</v>
      </c>
      <c r="I816" s="43">
        <v>0</v>
      </c>
      <c r="J816" s="43">
        <v>0</v>
      </c>
      <c r="K816" s="43">
        <v>0</v>
      </c>
      <c r="L816" s="43">
        <v>0</v>
      </c>
      <c r="M816" s="43">
        <v>0</v>
      </c>
      <c r="N816" s="43">
        <v>0</v>
      </c>
      <c r="O816" s="43">
        <v>0</v>
      </c>
    </row>
    <row r="817" spans="1:15" x14ac:dyDescent="0.25">
      <c r="A817" s="42" t="s">
        <v>87</v>
      </c>
      <c r="B817" s="42" t="s">
        <v>96</v>
      </c>
      <c r="C817" s="42" t="s">
        <v>16</v>
      </c>
      <c r="D817" s="42" t="s">
        <v>5</v>
      </c>
      <c r="E817" s="43">
        <v>2.6982676249428773E-2</v>
      </c>
      <c r="F817" s="43">
        <v>2.3701817075952251E-2</v>
      </c>
      <c r="G817" s="43">
        <v>2.2396742292030251E-2</v>
      </c>
      <c r="H817" s="43">
        <v>2.1651720945656528E-2</v>
      </c>
      <c r="I817" s="43">
        <v>2.4532320562498398E-2</v>
      </c>
      <c r="J817" s="43">
        <v>3.3078455310672751E-2</v>
      </c>
      <c r="K817" s="43">
        <v>4.4433337178156285E-2</v>
      </c>
      <c r="L817" s="43">
        <v>5.7317961469871642E-2</v>
      </c>
      <c r="M817" s="43">
        <v>6.7433154432342712E-2</v>
      </c>
      <c r="N817" s="43">
        <v>7.1372047015012208E-2</v>
      </c>
      <c r="O817" s="43">
        <v>7.4944631787475111E-2</v>
      </c>
    </row>
    <row r="818" spans="1:15" x14ac:dyDescent="0.25">
      <c r="A818" s="42" t="s">
        <v>87</v>
      </c>
      <c r="B818" s="42" t="s">
        <v>96</v>
      </c>
      <c r="C818" s="42" t="s">
        <v>16</v>
      </c>
      <c r="D818" s="42" t="s">
        <v>190</v>
      </c>
      <c r="E818" s="43">
        <v>0</v>
      </c>
      <c r="F818" s="43">
        <v>0</v>
      </c>
      <c r="G818" s="43">
        <v>0</v>
      </c>
      <c r="H818" s="43">
        <v>0</v>
      </c>
      <c r="I818" s="43">
        <v>0</v>
      </c>
      <c r="J818" s="43">
        <v>0</v>
      </c>
      <c r="K818" s="43">
        <v>0</v>
      </c>
      <c r="L818" s="43">
        <v>0</v>
      </c>
      <c r="M818" s="43">
        <v>0</v>
      </c>
      <c r="N818" s="43">
        <v>0</v>
      </c>
      <c r="O818" s="43">
        <v>0</v>
      </c>
    </row>
    <row r="819" spans="1:15" x14ac:dyDescent="0.25">
      <c r="A819" s="42" t="s">
        <v>87</v>
      </c>
      <c r="B819" s="42" t="s">
        <v>96</v>
      </c>
      <c r="C819" s="42" t="s">
        <v>16</v>
      </c>
      <c r="D819" s="42" t="s">
        <v>6</v>
      </c>
      <c r="E819" s="43">
        <v>0.18437123509617381</v>
      </c>
      <c r="F819" s="43">
        <v>0.18974758610202994</v>
      </c>
      <c r="G819" s="43">
        <v>0.18586387434554974</v>
      </c>
      <c r="H819" s="43">
        <v>0.18418470976745471</v>
      </c>
      <c r="I819" s="43">
        <v>0.1961687495188483</v>
      </c>
      <c r="J819" s="43">
        <v>0.21106470474844186</v>
      </c>
      <c r="K819" s="43">
        <v>0.2410960308611122</v>
      </c>
      <c r="L819" s="43">
        <v>0.27526184914475171</v>
      </c>
      <c r="M819" s="43">
        <v>0.30964005766831032</v>
      </c>
      <c r="N819" s="43">
        <v>0.34720121028744327</v>
      </c>
      <c r="O819" s="43">
        <v>0.38447241605733817</v>
      </c>
    </row>
    <row r="820" spans="1:15" x14ac:dyDescent="0.25">
      <c r="A820" s="42" t="s">
        <v>87</v>
      </c>
      <c r="B820" s="42" t="s">
        <v>96</v>
      </c>
      <c r="C820" s="42" t="s">
        <v>16</v>
      </c>
      <c r="D820" s="42" t="s">
        <v>191</v>
      </c>
      <c r="E820" s="43">
        <v>0</v>
      </c>
      <c r="F820" s="43">
        <v>0</v>
      </c>
      <c r="G820" s="43">
        <v>0</v>
      </c>
      <c r="H820" s="43">
        <v>0</v>
      </c>
      <c r="I820" s="43">
        <v>0</v>
      </c>
      <c r="J820" s="43">
        <v>0</v>
      </c>
      <c r="K820" s="43">
        <v>0</v>
      </c>
      <c r="L820" s="43">
        <v>0</v>
      </c>
      <c r="M820" s="43">
        <v>0</v>
      </c>
      <c r="N820" s="43">
        <v>0</v>
      </c>
      <c r="O820" s="43">
        <v>0</v>
      </c>
    </row>
    <row r="821" spans="1:15" x14ac:dyDescent="0.25">
      <c r="A821" s="42" t="s">
        <v>87</v>
      </c>
      <c r="B821" s="42" t="s">
        <v>96</v>
      </c>
      <c r="C821" s="42" t="s">
        <v>16</v>
      </c>
      <c r="D821" s="42" t="s">
        <v>7</v>
      </c>
      <c r="E821" s="43">
        <v>0.42520044867267676</v>
      </c>
      <c r="F821" s="43">
        <v>0.43222078613244125</v>
      </c>
      <c r="G821" s="43">
        <v>0.42033481998577987</v>
      </c>
      <c r="H821" s="43">
        <v>0.41121689027676067</v>
      </c>
      <c r="I821" s="43">
        <v>0.42699325104570302</v>
      </c>
      <c r="J821" s="43">
        <v>0.44572383216603484</v>
      </c>
      <c r="K821" s="43">
        <v>0.4213156984120881</v>
      </c>
      <c r="L821" s="43">
        <v>0.38780046718408551</v>
      </c>
      <c r="M821" s="43">
        <v>0.35273379290292101</v>
      </c>
      <c r="N821" s="43">
        <v>0.31465146049109743</v>
      </c>
      <c r="O821" s="43">
        <v>0.27462633412351289</v>
      </c>
    </row>
    <row r="822" spans="1:15" x14ac:dyDescent="0.25">
      <c r="A822" s="42" t="s">
        <v>87</v>
      </c>
      <c r="B822" s="42" t="s">
        <v>96</v>
      </c>
      <c r="C822" s="42" t="s">
        <v>16</v>
      </c>
      <c r="D822" s="42" t="s">
        <v>8</v>
      </c>
      <c r="E822" s="43">
        <v>0.16862614764654565</v>
      </c>
      <c r="F822" s="43">
        <v>0.17212803162776549</v>
      </c>
      <c r="G822" s="43">
        <v>0.15312520199082155</v>
      </c>
      <c r="H822" s="43">
        <v>0.13958244096555344</v>
      </c>
      <c r="I822" s="43">
        <v>0.13768636608586313</v>
      </c>
      <c r="J822" s="43">
        <v>0.14264601940499905</v>
      </c>
      <c r="K822" s="43">
        <v>0.15639458136286158</v>
      </c>
      <c r="L822" s="43">
        <v>0.16799789013638758</v>
      </c>
      <c r="M822" s="43">
        <v>0.1787717619122618</v>
      </c>
      <c r="N822" s="43">
        <v>0.1900733154893518</v>
      </c>
      <c r="O822" s="43">
        <v>0.20031607180617234</v>
      </c>
    </row>
    <row r="823" spans="1:15" x14ac:dyDescent="0.25">
      <c r="A823" s="42" t="s">
        <v>87</v>
      </c>
      <c r="B823" s="42" t="s">
        <v>96</v>
      </c>
      <c r="C823" s="42" t="s">
        <v>16</v>
      </c>
      <c r="D823" s="42" t="s">
        <v>9</v>
      </c>
      <c r="E823" s="43">
        <v>0.16507415562294878</v>
      </c>
      <c r="F823" s="43">
        <v>0.1462404014293317</v>
      </c>
      <c r="G823" s="43">
        <v>0.18479736280783401</v>
      </c>
      <c r="H823" s="43">
        <v>0.21282798833819241</v>
      </c>
      <c r="I823" s="43">
        <v>0.18369729785213887</v>
      </c>
      <c r="J823" s="43">
        <v>0.13379168540769773</v>
      </c>
      <c r="K823" s="43">
        <v>9.9824419752137086E-2</v>
      </c>
      <c r="L823" s="43">
        <v>7.3342877954436975E-2</v>
      </c>
      <c r="M823" s="43">
        <v>5.2907040137628571E-2</v>
      </c>
      <c r="N823" s="43">
        <v>3.7961131153264285E-2</v>
      </c>
      <c r="O823" s="43">
        <v>2.683271565779663E-2</v>
      </c>
    </row>
    <row r="824" spans="1:15" x14ac:dyDescent="0.25">
      <c r="A824" s="42" t="s">
        <v>87</v>
      </c>
      <c r="B824" s="42" t="s">
        <v>96</v>
      </c>
      <c r="C824" s="42" t="s">
        <v>16</v>
      </c>
      <c r="D824" s="42" t="s">
        <v>10</v>
      </c>
      <c r="E824" s="43">
        <v>2.9724564829047406E-2</v>
      </c>
      <c r="F824" s="43">
        <v>2.8719683722344711E-2</v>
      </c>
      <c r="G824" s="43">
        <v>2.6614310645724261E-2</v>
      </c>
      <c r="H824" s="43">
        <v>2.3434153620825446E-2</v>
      </c>
      <c r="I824" s="43">
        <v>2.1850701839924044E-2</v>
      </c>
      <c r="J824" s="43">
        <v>2.1268392983357969E-2</v>
      </c>
      <c r="K824" s="43">
        <v>2.0569802760582876E-2</v>
      </c>
      <c r="L824" s="43">
        <v>1.9415768718760201E-2</v>
      </c>
      <c r="M824" s="43">
        <v>1.8342399534776659E-2</v>
      </c>
      <c r="N824" s="43">
        <v>1.7234958687303622E-2</v>
      </c>
      <c r="O824" s="43">
        <v>1.6193115421855697E-2</v>
      </c>
    </row>
    <row r="825" spans="1:15" x14ac:dyDescent="0.25">
      <c r="A825" s="42" t="s">
        <v>87</v>
      </c>
      <c r="B825" s="42" t="s">
        <v>96</v>
      </c>
      <c r="C825" s="42" t="s">
        <v>16</v>
      </c>
      <c r="D825" s="42" t="s">
        <v>11</v>
      </c>
      <c r="E825" s="43">
        <v>0</v>
      </c>
      <c r="F825" s="43">
        <v>7.203679768874021E-3</v>
      </c>
      <c r="G825" s="43">
        <v>6.6737767435847721E-3</v>
      </c>
      <c r="H825" s="43">
        <v>6.1625191715142386E-3</v>
      </c>
      <c r="I825" s="43">
        <v>6.1330801406245996E-3</v>
      </c>
      <c r="J825" s="43">
        <v>6.4383473623337408E-3</v>
      </c>
      <c r="K825" s="43">
        <v>7.266715367757315E-3</v>
      </c>
      <c r="L825" s="43">
        <v>7.8743124105191773E-3</v>
      </c>
      <c r="M825" s="43">
        <v>8.4200579106141205E-3</v>
      </c>
      <c r="N825" s="43">
        <v>9.0073315489351789E-3</v>
      </c>
      <c r="O825" s="43">
        <v>9.5378006299177559E-3</v>
      </c>
    </row>
    <row r="826" spans="1:15" x14ac:dyDescent="0.25">
      <c r="A826" s="42" t="s">
        <v>87</v>
      </c>
      <c r="B826" s="42" t="s">
        <v>96</v>
      </c>
      <c r="C826" s="42" t="s">
        <v>16</v>
      </c>
      <c r="D826" s="42" t="s">
        <v>12</v>
      </c>
      <c r="E826" s="43">
        <v>2.0771883178929005E-5</v>
      </c>
      <c r="F826" s="43">
        <v>3.8014141260548925E-5</v>
      </c>
      <c r="G826" s="43">
        <v>1.9391118867558658E-4</v>
      </c>
      <c r="H826" s="43">
        <v>9.3957691404252962E-4</v>
      </c>
      <c r="I826" s="43">
        <v>2.9382329543996511E-3</v>
      </c>
      <c r="J826" s="43">
        <v>5.9885626164621229E-3</v>
      </c>
      <c r="K826" s="43">
        <v>9.0994143053045734E-3</v>
      </c>
      <c r="L826" s="43">
        <v>1.0988872981187047E-2</v>
      </c>
      <c r="M826" s="43">
        <v>1.1751735501144887E-2</v>
      </c>
      <c r="N826" s="43">
        <v>1.2498545327592226E-2</v>
      </c>
      <c r="O826" s="43">
        <v>1.3076914515931579E-2</v>
      </c>
    </row>
    <row r="827" spans="1:15" x14ac:dyDescent="0.25">
      <c r="A827" s="42" t="s">
        <v>88</v>
      </c>
      <c r="B827" s="42" t="s">
        <v>99</v>
      </c>
      <c r="C827" s="42" t="s">
        <v>4</v>
      </c>
      <c r="D827" s="42" t="s">
        <v>189</v>
      </c>
      <c r="E827" s="43">
        <v>0</v>
      </c>
      <c r="F827" s="43">
        <v>0</v>
      </c>
      <c r="G827" s="43">
        <v>1.1472264531386406E-4</v>
      </c>
      <c r="H827" s="43">
        <v>2.8537623843257681E-2</v>
      </c>
      <c r="I827" s="43">
        <v>4.8656480224468633E-2</v>
      </c>
      <c r="J827" s="43">
        <v>6.0144119502309953E-2</v>
      </c>
      <c r="K827" s="43">
        <v>6.9113130290521615E-2</v>
      </c>
      <c r="L827" s="43">
        <v>7.9248234596144801E-2</v>
      </c>
      <c r="M827" s="43">
        <v>8.7936337198532333E-2</v>
      </c>
      <c r="N827" s="43">
        <v>9.9585142821738637E-2</v>
      </c>
      <c r="O827" s="43">
        <v>0.17777843532329529</v>
      </c>
    </row>
    <row r="828" spans="1:15" x14ac:dyDescent="0.25">
      <c r="A828" s="42" t="s">
        <v>88</v>
      </c>
      <c r="B828" s="42" t="s">
        <v>99</v>
      </c>
      <c r="C828" s="42" t="s">
        <v>4</v>
      </c>
      <c r="D828" s="42" t="s">
        <v>5</v>
      </c>
      <c r="E828" s="43">
        <v>0</v>
      </c>
      <c r="F828" s="43">
        <v>3.4538762646608274E-3</v>
      </c>
      <c r="G828" s="43">
        <v>8.9249454619037757E-3</v>
      </c>
      <c r="H828" s="43">
        <v>9.6347736373173284E-3</v>
      </c>
      <c r="I828" s="43">
        <v>3.0822468090903046E-3</v>
      </c>
      <c r="J828" s="43">
        <v>4.3810948295920719E-4</v>
      </c>
      <c r="K828" s="43">
        <v>2.8381729532950531E-5</v>
      </c>
      <c r="L828" s="43">
        <v>1.1291890472643718E-6</v>
      </c>
      <c r="M828" s="43">
        <v>2.6999163424880367E-8</v>
      </c>
      <c r="N828" s="43">
        <v>2.8233056092520411E-10</v>
      </c>
      <c r="O828" s="43">
        <v>0</v>
      </c>
    </row>
    <row r="829" spans="1:15" x14ac:dyDescent="0.25">
      <c r="A829" s="42" t="s">
        <v>88</v>
      </c>
      <c r="B829" s="42" t="s">
        <v>99</v>
      </c>
      <c r="C829" s="42" t="s">
        <v>4</v>
      </c>
      <c r="D829" s="42" t="s">
        <v>190</v>
      </c>
      <c r="E829" s="43">
        <v>0</v>
      </c>
      <c r="F829" s="43">
        <v>0</v>
      </c>
      <c r="G829" s="43">
        <v>1.3573575670433012E-3</v>
      </c>
      <c r="H829" s="43">
        <v>0.18489042987741017</v>
      </c>
      <c r="I829" s="43">
        <v>0.22320727057167125</v>
      </c>
      <c r="J829" s="43">
        <v>0.18786071295538187</v>
      </c>
      <c r="K829" s="43">
        <v>0.13520804199860487</v>
      </c>
      <c r="L829" s="43">
        <v>7.745945455565531E-2</v>
      </c>
      <c r="M829" s="43">
        <v>2.1827114541589566E-2</v>
      </c>
      <c r="N829" s="43">
        <v>3.4767369226022899E-3</v>
      </c>
      <c r="O829" s="43">
        <v>5.5696449966016303E-4</v>
      </c>
    </row>
    <row r="830" spans="1:15" x14ac:dyDescent="0.25">
      <c r="A830" s="42" t="s">
        <v>88</v>
      </c>
      <c r="B830" s="42" t="s">
        <v>99</v>
      </c>
      <c r="C830" s="42" t="s">
        <v>4</v>
      </c>
      <c r="D830" s="42" t="s">
        <v>6</v>
      </c>
      <c r="E830" s="43">
        <v>0</v>
      </c>
      <c r="F830" s="43">
        <v>0.65871890815704082</v>
      </c>
      <c r="G830" s="43">
        <v>0.65314997149332843</v>
      </c>
      <c r="H830" s="43">
        <v>0.18236356770141363</v>
      </c>
      <c r="I830" s="43">
        <v>2.1297441363803259E-2</v>
      </c>
      <c r="J830" s="43">
        <v>1.1932018902220981E-3</v>
      </c>
      <c r="K830" s="43">
        <v>5.7602007629712707E-5</v>
      </c>
      <c r="L830" s="43">
        <v>2.2771973455647588E-6</v>
      </c>
      <c r="M830" s="43">
        <v>2.3437141182301788E-8</v>
      </c>
      <c r="N830" s="43">
        <v>2.23500462271056E-10</v>
      </c>
      <c r="O830" s="43">
        <v>0</v>
      </c>
    </row>
    <row r="831" spans="1:15" x14ac:dyDescent="0.25">
      <c r="A831" s="42" t="s">
        <v>88</v>
      </c>
      <c r="B831" s="42" t="s">
        <v>99</v>
      </c>
      <c r="C831" s="42" t="s">
        <v>4</v>
      </c>
      <c r="D831" s="42" t="s">
        <v>191</v>
      </c>
      <c r="E831" s="43">
        <v>0</v>
      </c>
      <c r="F831" s="43">
        <v>0</v>
      </c>
      <c r="G831" s="43">
        <v>1.3584597794188387E-3</v>
      </c>
      <c r="H831" s="43">
        <v>4.0602334661482269E-2</v>
      </c>
      <c r="I831" s="43">
        <v>6.4034938597875166E-2</v>
      </c>
      <c r="J831" s="43">
        <v>7.20853149591099E-2</v>
      </c>
      <c r="K831" s="43">
        <v>6.9010679964515542E-2</v>
      </c>
      <c r="L831" s="43">
        <v>5.5570461326959628E-2</v>
      </c>
      <c r="M831" s="43">
        <v>3.2288313229694596E-2</v>
      </c>
      <c r="N831" s="43">
        <v>1.3642108546367963E-2</v>
      </c>
      <c r="O831" s="43">
        <v>2.5381927048206531E-3</v>
      </c>
    </row>
    <row r="832" spans="1:15" x14ac:dyDescent="0.25">
      <c r="A832" s="42" t="s">
        <v>88</v>
      </c>
      <c r="B832" s="42" t="s">
        <v>99</v>
      </c>
      <c r="C832" s="42" t="s">
        <v>4</v>
      </c>
      <c r="D832" s="42" t="s">
        <v>7</v>
      </c>
      <c r="E832" s="43">
        <v>0</v>
      </c>
      <c r="F832" s="43">
        <v>0.11261462818897298</v>
      </c>
      <c r="G832" s="43">
        <v>0.13289912012024266</v>
      </c>
      <c r="H832" s="43">
        <v>9.0053968237110135E-2</v>
      </c>
      <c r="I832" s="43">
        <v>4.9643498205092465E-2</v>
      </c>
      <c r="J832" s="43">
        <v>1.6225905589203608E-2</v>
      </c>
      <c r="K832" s="43">
        <v>2.0160311487444561E-3</v>
      </c>
      <c r="L832" s="43">
        <v>1.9300117309902696E-4</v>
      </c>
      <c r="M832" s="43">
        <v>9.4690214554463432E-5</v>
      </c>
      <c r="N832" s="43">
        <v>7.2755196075309706E-5</v>
      </c>
      <c r="O832" s="43">
        <v>3.0789821324306004E-5</v>
      </c>
    </row>
    <row r="833" spans="1:15" x14ac:dyDescent="0.25">
      <c r="A833" s="42" t="s">
        <v>88</v>
      </c>
      <c r="B833" s="42" t="s">
        <v>99</v>
      </c>
      <c r="C833" s="42" t="s">
        <v>4</v>
      </c>
      <c r="D833" s="42" t="s">
        <v>8</v>
      </c>
      <c r="E833" s="43">
        <v>0</v>
      </c>
      <c r="F833" s="43">
        <v>0.14613348010877777</v>
      </c>
      <c r="G833" s="43">
        <v>9.9242857520732419E-2</v>
      </c>
      <c r="H833" s="43">
        <v>6.7763869130387316E-2</v>
      </c>
      <c r="I833" s="43">
        <v>5.3814548449382382E-2</v>
      </c>
      <c r="J833" s="43">
        <v>4.8004889873923567E-2</v>
      </c>
      <c r="K833" s="43">
        <v>4.6542674002443017E-2</v>
      </c>
      <c r="L833" s="43">
        <v>4.7283497371381586E-2</v>
      </c>
      <c r="M833" s="43">
        <v>4.9784844586434784E-2</v>
      </c>
      <c r="N833" s="43">
        <v>5.2611296518606215E-2</v>
      </c>
      <c r="O833" s="43">
        <v>5.189531384017828E-2</v>
      </c>
    </row>
    <row r="834" spans="1:15" x14ac:dyDescent="0.25">
      <c r="A834" s="42" t="s">
        <v>88</v>
      </c>
      <c r="B834" s="42" t="s">
        <v>99</v>
      </c>
      <c r="C834" s="42" t="s">
        <v>4</v>
      </c>
      <c r="D834" s="42" t="s">
        <v>9</v>
      </c>
      <c r="E834" s="43">
        <v>0</v>
      </c>
      <c r="F834" s="43">
        <v>4.3602573649528638E-2</v>
      </c>
      <c r="G834" s="43">
        <v>5.8873795664249613E-2</v>
      </c>
      <c r="H834" s="43">
        <v>0.25266405104144191</v>
      </c>
      <c r="I834" s="43">
        <v>0.34020557773653415</v>
      </c>
      <c r="J834" s="43">
        <v>0.37785646461053357</v>
      </c>
      <c r="K834" s="43">
        <v>0.42214388457705398</v>
      </c>
      <c r="L834" s="43">
        <v>0.45789447439570347</v>
      </c>
      <c r="M834" s="43">
        <v>0.49524777742173354</v>
      </c>
      <c r="N834" s="43">
        <v>0.46668196061268263</v>
      </c>
      <c r="O834" s="43">
        <v>0.39459830365705839</v>
      </c>
    </row>
    <row r="835" spans="1:15" x14ac:dyDescent="0.25">
      <c r="A835" s="42" t="s">
        <v>88</v>
      </c>
      <c r="B835" s="42" t="s">
        <v>99</v>
      </c>
      <c r="C835" s="42" t="s">
        <v>4</v>
      </c>
      <c r="D835" s="42" t="s">
        <v>10</v>
      </c>
      <c r="E835" s="43">
        <v>0</v>
      </c>
      <c r="F835" s="43">
        <v>2.5318094981580629E-2</v>
      </c>
      <c r="G835" s="43">
        <v>9.8513882208674589E-3</v>
      </c>
      <c r="H835" s="43">
        <v>1.0659088791966396E-2</v>
      </c>
      <c r="I835" s="43">
        <v>6.4855502129724492E-3</v>
      </c>
      <c r="J835" s="43">
        <v>3.9422853050752223E-3</v>
      </c>
      <c r="K835" s="43">
        <v>2.5599712199195659E-3</v>
      </c>
      <c r="L835" s="43">
        <v>2.4227579243020752E-3</v>
      </c>
      <c r="M835" s="43">
        <v>3.2196839523381069E-3</v>
      </c>
      <c r="N835" s="43">
        <v>3.7126464702044448E-3</v>
      </c>
      <c r="O835" s="43">
        <v>1.9634275173469723E-3</v>
      </c>
    </row>
    <row r="836" spans="1:15" x14ac:dyDescent="0.25">
      <c r="A836" s="42" t="s">
        <v>88</v>
      </c>
      <c r="B836" s="42" t="s">
        <v>99</v>
      </c>
      <c r="C836" s="42" t="s">
        <v>4</v>
      </c>
      <c r="D836" s="42" t="s">
        <v>11</v>
      </c>
      <c r="E836" s="43">
        <v>0</v>
      </c>
      <c r="F836" s="43">
        <v>2.974158642522533E-4</v>
      </c>
      <c r="G836" s="43">
        <v>1.2073727450341541E-2</v>
      </c>
      <c r="H836" s="43">
        <v>4.5467205360431175E-2</v>
      </c>
      <c r="I836" s="43">
        <v>8.1456134386823378E-2</v>
      </c>
      <c r="J836" s="43">
        <v>0.12200880046594734</v>
      </c>
      <c r="K836" s="43">
        <v>0.16580890991450145</v>
      </c>
      <c r="L836" s="43">
        <v>0.20270710381631069</v>
      </c>
      <c r="M836" s="43">
        <v>0.23380199334698584</v>
      </c>
      <c r="N836" s="43">
        <v>0.27419145226887404</v>
      </c>
      <c r="O836" s="43">
        <v>0.28753437490154204</v>
      </c>
    </row>
    <row r="837" spans="1:15" x14ac:dyDescent="0.25">
      <c r="A837" s="42" t="s">
        <v>88</v>
      </c>
      <c r="B837" s="42" t="s">
        <v>99</v>
      </c>
      <c r="C837" s="42" t="s">
        <v>4</v>
      </c>
      <c r="D837" s="42" t="s">
        <v>12</v>
      </c>
      <c r="E837" s="43">
        <v>0</v>
      </c>
      <c r="F837" s="43">
        <v>9.8610227851861527E-3</v>
      </c>
      <c r="G837" s="43">
        <v>2.2153654076558057E-2</v>
      </c>
      <c r="H837" s="43">
        <v>8.736308771778202E-2</v>
      </c>
      <c r="I837" s="43">
        <v>0.10811631344228662</v>
      </c>
      <c r="J837" s="43">
        <v>0.11024019536533367</v>
      </c>
      <c r="K837" s="43">
        <v>8.7510693146532897E-2</v>
      </c>
      <c r="L837" s="43">
        <v>7.7217608454050596E-2</v>
      </c>
      <c r="M837" s="43">
        <v>7.5799195071832179E-2</v>
      </c>
      <c r="N837" s="43">
        <v>8.6025900137017358E-2</v>
      </c>
      <c r="O837" s="43">
        <v>8.3104197734774024E-2</v>
      </c>
    </row>
    <row r="838" spans="1:15" x14ac:dyDescent="0.25">
      <c r="A838" s="42" t="s">
        <v>88</v>
      </c>
      <c r="B838" s="42" t="s">
        <v>99</v>
      </c>
      <c r="C838" s="42" t="s">
        <v>13</v>
      </c>
      <c r="D838" s="42" t="s">
        <v>189</v>
      </c>
      <c r="E838" s="43">
        <v>0</v>
      </c>
      <c r="F838" s="43">
        <v>0</v>
      </c>
      <c r="G838" s="43">
        <v>3.2581780636722238E-3</v>
      </c>
      <c r="H838" s="43">
        <v>4.4194269499594353E-2</v>
      </c>
      <c r="I838" s="43">
        <v>8.1631222989354074E-2</v>
      </c>
      <c r="J838" s="43">
        <v>0.1047177217744726</v>
      </c>
      <c r="K838" s="43">
        <v>0.10921700417300589</v>
      </c>
      <c r="L838" s="43">
        <v>0.10909196010105654</v>
      </c>
      <c r="M838" s="43">
        <v>0.11229818452157142</v>
      </c>
      <c r="N838" s="43">
        <v>0.120829899710283</v>
      </c>
      <c r="O838" s="43">
        <v>0.22618267944718554</v>
      </c>
    </row>
    <row r="839" spans="1:15" x14ac:dyDescent="0.25">
      <c r="A839" s="42" t="s">
        <v>88</v>
      </c>
      <c r="B839" s="42" t="s">
        <v>99</v>
      </c>
      <c r="C839" s="42" t="s">
        <v>13</v>
      </c>
      <c r="D839" s="42" t="s">
        <v>5</v>
      </c>
      <c r="E839" s="43">
        <v>0</v>
      </c>
      <c r="F839" s="43">
        <v>3.0640394694455179E-2</v>
      </c>
      <c r="G839" s="43">
        <v>5.5055530973524336E-2</v>
      </c>
      <c r="H839" s="43">
        <v>3.7767760830816219E-2</v>
      </c>
      <c r="I839" s="43">
        <v>9.6306256223913193E-3</v>
      </c>
      <c r="J839" s="43">
        <v>5.9086489328849328E-4</v>
      </c>
      <c r="K839" s="43">
        <v>2.3290294009815387E-5</v>
      </c>
      <c r="L839" s="43">
        <v>9.4371591089623198E-7</v>
      </c>
      <c r="M839" s="43">
        <v>1.5238598233566274E-8</v>
      </c>
      <c r="N839" s="43">
        <v>7.6013384238073055E-11</v>
      </c>
      <c r="O839" s="43">
        <v>0</v>
      </c>
    </row>
    <row r="840" spans="1:15" x14ac:dyDescent="0.25">
      <c r="A840" s="42" t="s">
        <v>88</v>
      </c>
      <c r="B840" s="42" t="s">
        <v>99</v>
      </c>
      <c r="C840" s="42" t="s">
        <v>13</v>
      </c>
      <c r="D840" s="42" t="s">
        <v>190</v>
      </c>
      <c r="E840" s="43">
        <v>0</v>
      </c>
      <c r="F840" s="43">
        <v>0</v>
      </c>
      <c r="G840" s="43">
        <v>2.087175343980657E-3</v>
      </c>
      <c r="H840" s="43">
        <v>2.2211418892458309E-2</v>
      </c>
      <c r="I840" s="43">
        <v>3.5930743964602635E-2</v>
      </c>
      <c r="J840" s="43">
        <v>4.1824802192225674E-2</v>
      </c>
      <c r="K840" s="43">
        <v>4.2222724826594643E-2</v>
      </c>
      <c r="L840" s="43">
        <v>3.8213691142206858E-2</v>
      </c>
      <c r="M840" s="43">
        <v>2.3034324237334178E-2</v>
      </c>
      <c r="N840" s="43">
        <v>4.9988073697901725E-3</v>
      </c>
      <c r="O840" s="43">
        <v>5.0634140276856643E-4</v>
      </c>
    </row>
    <row r="841" spans="1:15" x14ac:dyDescent="0.25">
      <c r="A841" s="42" t="s">
        <v>88</v>
      </c>
      <c r="B841" s="42" t="s">
        <v>99</v>
      </c>
      <c r="C841" s="42" t="s">
        <v>13</v>
      </c>
      <c r="D841" s="42" t="s">
        <v>6</v>
      </c>
      <c r="E841" s="43">
        <v>0</v>
      </c>
      <c r="F841" s="43">
        <v>5.1059411475174662E-2</v>
      </c>
      <c r="G841" s="43">
        <v>6.8162893745962488E-2</v>
      </c>
      <c r="H841" s="43">
        <v>2.9996916626244347E-2</v>
      </c>
      <c r="I841" s="43">
        <v>3.768303159180383E-3</v>
      </c>
      <c r="J841" s="43">
        <v>1.708099376913837E-4</v>
      </c>
      <c r="K841" s="43">
        <v>7.4299093402763312E-6</v>
      </c>
      <c r="L841" s="43">
        <v>3.0498839546312769E-7</v>
      </c>
      <c r="M841" s="43">
        <v>1.7203526024500405E-9</v>
      </c>
      <c r="N841" s="43">
        <v>0</v>
      </c>
      <c r="O841" s="43">
        <v>0</v>
      </c>
    </row>
    <row r="842" spans="1:15" x14ac:dyDescent="0.25">
      <c r="A842" s="42" t="s">
        <v>88</v>
      </c>
      <c r="B842" s="42" t="s">
        <v>99</v>
      </c>
      <c r="C842" s="42" t="s">
        <v>13</v>
      </c>
      <c r="D842" s="42" t="s">
        <v>191</v>
      </c>
      <c r="E842" s="43">
        <v>0</v>
      </c>
      <c r="F842" s="43">
        <v>0</v>
      </c>
      <c r="G842" s="43">
        <v>1.4279738718646726E-2</v>
      </c>
      <c r="H842" s="43">
        <v>0.10357756072242975</v>
      </c>
      <c r="I842" s="43">
        <v>0.17418397458329707</v>
      </c>
      <c r="J842" s="43">
        <v>0.20458774839971858</v>
      </c>
      <c r="K842" s="43">
        <v>0.20677260018278318</v>
      </c>
      <c r="L842" s="43">
        <v>0.18176677128246443</v>
      </c>
      <c r="M842" s="43">
        <v>0.1305647702361688</v>
      </c>
      <c r="N842" s="43">
        <v>6.3477686317218049E-2</v>
      </c>
      <c r="O842" s="43">
        <v>1.1207191614417449E-2</v>
      </c>
    </row>
    <row r="843" spans="1:15" x14ac:dyDescent="0.25">
      <c r="A843" s="42" t="s">
        <v>88</v>
      </c>
      <c r="B843" s="42" t="s">
        <v>99</v>
      </c>
      <c r="C843" s="42" t="s">
        <v>13</v>
      </c>
      <c r="D843" s="42" t="s">
        <v>7</v>
      </c>
      <c r="E843" s="43">
        <v>0</v>
      </c>
      <c r="F843" s="43">
        <v>0.2326145819704501</v>
      </c>
      <c r="G843" s="43">
        <v>0.32773977373673674</v>
      </c>
      <c r="H843" s="43">
        <v>0.22762584341923833</v>
      </c>
      <c r="I843" s="43">
        <v>0.11347225893703992</v>
      </c>
      <c r="J843" s="43">
        <v>2.7933154361382821E-2</v>
      </c>
      <c r="K843" s="43">
        <v>2.3483081732917545E-3</v>
      </c>
      <c r="L843" s="43">
        <v>2.3335956322835814E-4</v>
      </c>
      <c r="M843" s="43">
        <v>1.5429386383589196E-4</v>
      </c>
      <c r="N843" s="43">
        <v>1.3550200935714333E-4</v>
      </c>
      <c r="O843" s="43">
        <v>6.7427923817405458E-5</v>
      </c>
    </row>
    <row r="844" spans="1:15" x14ac:dyDescent="0.25">
      <c r="A844" s="42" t="s">
        <v>88</v>
      </c>
      <c r="B844" s="42" t="s">
        <v>99</v>
      </c>
      <c r="C844" s="42" t="s">
        <v>13</v>
      </c>
      <c r="D844" s="42" t="s">
        <v>8</v>
      </c>
      <c r="E844" s="43">
        <v>0</v>
      </c>
      <c r="F844" s="43">
        <v>0.52807474390275544</v>
      </c>
      <c r="G844" s="43">
        <v>0.40228139753570674</v>
      </c>
      <c r="H844" s="43">
        <v>0.29415779752779297</v>
      </c>
      <c r="I844" s="43">
        <v>0.22427747501497985</v>
      </c>
      <c r="J844" s="43">
        <v>0.18572818627927531</v>
      </c>
      <c r="K844" s="43">
        <v>0.16555563690036407</v>
      </c>
      <c r="L844" s="43">
        <v>0.15670879257404527</v>
      </c>
      <c r="M844" s="43">
        <v>0.15527951572262166</v>
      </c>
      <c r="N844" s="43">
        <v>0.15714308420724465</v>
      </c>
      <c r="O844" s="43">
        <v>0.15088961404573298</v>
      </c>
    </row>
    <row r="845" spans="1:15" x14ac:dyDescent="0.25">
      <c r="A845" s="42" t="s">
        <v>88</v>
      </c>
      <c r="B845" s="42" t="s">
        <v>99</v>
      </c>
      <c r="C845" s="42" t="s">
        <v>13</v>
      </c>
      <c r="D845" s="42" t="s">
        <v>9</v>
      </c>
      <c r="E845" s="43">
        <v>0</v>
      </c>
      <c r="F845" s="43">
        <v>1.9913836304121229E-2</v>
      </c>
      <c r="G845" s="43">
        <v>2.2968963610840169E-2</v>
      </c>
      <c r="H845" s="43">
        <v>5.7846338015146541E-2</v>
      </c>
      <c r="I845" s="43">
        <v>9.9418904087995877E-2</v>
      </c>
      <c r="J845" s="43">
        <v>0.12758462366221646</v>
      </c>
      <c r="K845" s="43">
        <v>0.14260755283085133</v>
      </c>
      <c r="L845" s="43">
        <v>0.15934700019640366</v>
      </c>
      <c r="M845" s="43">
        <v>0.18037742400359569</v>
      </c>
      <c r="N845" s="43">
        <v>0.19009023108036288</v>
      </c>
      <c r="O845" s="43">
        <v>0.17567447067701455</v>
      </c>
    </row>
    <row r="846" spans="1:15" x14ac:dyDescent="0.25">
      <c r="A846" s="42" t="s">
        <v>88</v>
      </c>
      <c r="B846" s="42" t="s">
        <v>99</v>
      </c>
      <c r="C846" s="42" t="s">
        <v>13</v>
      </c>
      <c r="D846" s="42" t="s">
        <v>10</v>
      </c>
      <c r="E846" s="43">
        <v>0</v>
      </c>
      <c r="F846" s="43">
        <v>0.13444341203185903</v>
      </c>
      <c r="G846" s="43">
        <v>4.7479533450538042E-2</v>
      </c>
      <c r="H846" s="43">
        <v>3.5487021943570778E-2</v>
      </c>
      <c r="I846" s="43">
        <v>2.1316479583642758E-2</v>
      </c>
      <c r="J846" s="43">
        <v>1.3921150100438481E-2</v>
      </c>
      <c r="K846" s="43">
        <v>1.0594352922506725E-2</v>
      </c>
      <c r="L846" s="43">
        <v>1.0551158688043863E-2</v>
      </c>
      <c r="M846" s="43">
        <v>1.9721223310965184E-2</v>
      </c>
      <c r="N846" s="43">
        <v>4.174850380926777E-2</v>
      </c>
      <c r="O846" s="43">
        <v>7.6890139897817745E-3</v>
      </c>
    </row>
    <row r="847" spans="1:15" x14ac:dyDescent="0.25">
      <c r="A847" s="42" t="s">
        <v>88</v>
      </c>
      <c r="B847" s="42" t="s">
        <v>99</v>
      </c>
      <c r="C847" s="42" t="s">
        <v>13</v>
      </c>
      <c r="D847" s="42" t="s">
        <v>11</v>
      </c>
      <c r="E847" s="43">
        <v>0</v>
      </c>
      <c r="F847" s="43">
        <v>3.3302474103935453E-5</v>
      </c>
      <c r="G847" s="43">
        <v>2.5569536286609362E-2</v>
      </c>
      <c r="H847" s="43">
        <v>5.6531996121386978E-2</v>
      </c>
      <c r="I847" s="43">
        <v>9.4078488300345708E-2</v>
      </c>
      <c r="J847" s="43">
        <v>0.12927315377770407</v>
      </c>
      <c r="K847" s="43">
        <v>0.16003186902275479</v>
      </c>
      <c r="L847" s="43">
        <v>0.18965677194517405</v>
      </c>
      <c r="M847" s="43">
        <v>0.22051812098182869</v>
      </c>
      <c r="N847" s="43">
        <v>0.25706338539914536</v>
      </c>
      <c r="O847" s="43">
        <v>0.27004707585732474</v>
      </c>
    </row>
    <row r="848" spans="1:15" x14ac:dyDescent="0.25">
      <c r="A848" s="42" t="s">
        <v>88</v>
      </c>
      <c r="B848" s="42" t="s">
        <v>99</v>
      </c>
      <c r="C848" s="42" t="s">
        <v>13</v>
      </c>
      <c r="D848" s="42" t="s">
        <v>12</v>
      </c>
      <c r="E848" s="43">
        <v>0</v>
      </c>
      <c r="F848" s="43">
        <v>3.2203171470803174E-3</v>
      </c>
      <c r="G848" s="43">
        <v>3.1117278533782534E-2</v>
      </c>
      <c r="H848" s="43">
        <v>9.0603076401321467E-2</v>
      </c>
      <c r="I848" s="43">
        <v>0.14229152375717052</v>
      </c>
      <c r="J848" s="43">
        <v>0.16366778462158627</v>
      </c>
      <c r="K848" s="43">
        <v>0.16061923076449741</v>
      </c>
      <c r="L848" s="43">
        <v>0.15442924580307052</v>
      </c>
      <c r="M848" s="43">
        <v>0.15805212616312769</v>
      </c>
      <c r="N848" s="43">
        <v>0.16451290002131763</v>
      </c>
      <c r="O848" s="43">
        <v>0.15773618504195699</v>
      </c>
    </row>
    <row r="849" spans="1:15" x14ac:dyDescent="0.25">
      <c r="A849" s="42" t="s">
        <v>88</v>
      </c>
      <c r="B849" s="42" t="s">
        <v>99</v>
      </c>
      <c r="C849" s="42" t="s">
        <v>14</v>
      </c>
      <c r="D849" s="42" t="s">
        <v>189</v>
      </c>
      <c r="E849" s="43">
        <v>0</v>
      </c>
      <c r="F849" s="43">
        <v>0</v>
      </c>
      <c r="G849" s="43">
        <v>2.0121185548158444E-4</v>
      </c>
      <c r="H849" s="43">
        <v>2.0984912996999179E-2</v>
      </c>
      <c r="I849" s="43">
        <v>3.9479527476593945E-2</v>
      </c>
      <c r="J849" s="43">
        <v>5.8751410133655972E-2</v>
      </c>
      <c r="K849" s="43">
        <v>6.9706546516732859E-2</v>
      </c>
      <c r="L849" s="43">
        <v>7.2225276783960402E-2</v>
      </c>
      <c r="M849" s="43">
        <v>6.3122146250144909E-2</v>
      </c>
      <c r="N849" s="43">
        <v>4.1699960576909126E-2</v>
      </c>
      <c r="O849" s="43">
        <v>3.5174827645957155E-2</v>
      </c>
    </row>
    <row r="850" spans="1:15" x14ac:dyDescent="0.25">
      <c r="A850" s="42" t="s">
        <v>88</v>
      </c>
      <c r="B850" s="42" t="s">
        <v>99</v>
      </c>
      <c r="C850" s="42" t="s">
        <v>14</v>
      </c>
      <c r="D850" s="42" t="s">
        <v>5</v>
      </c>
      <c r="E850" s="43">
        <v>0</v>
      </c>
      <c r="F850" s="43">
        <v>5.4302537362506279E-4</v>
      </c>
      <c r="G850" s="43">
        <v>1.0314395571756877E-2</v>
      </c>
      <c r="H850" s="43">
        <v>8.5352105891515449E-3</v>
      </c>
      <c r="I850" s="43">
        <v>2.2782958466535984E-3</v>
      </c>
      <c r="J850" s="43">
        <v>2.4737552174525386E-4</v>
      </c>
      <c r="K850" s="43">
        <v>1.2481819472447515E-5</v>
      </c>
      <c r="L850" s="43">
        <v>5.6812847605082968E-7</v>
      </c>
      <c r="M850" s="43">
        <v>1.3949106797144583E-8</v>
      </c>
      <c r="N850" s="43">
        <v>1.3715158881783076E-10</v>
      </c>
      <c r="O850" s="43">
        <v>0</v>
      </c>
    </row>
    <row r="851" spans="1:15" x14ac:dyDescent="0.25">
      <c r="A851" s="42" t="s">
        <v>88</v>
      </c>
      <c r="B851" s="42" t="s">
        <v>99</v>
      </c>
      <c r="C851" s="42" t="s">
        <v>14</v>
      </c>
      <c r="D851" s="42" t="s">
        <v>190</v>
      </c>
      <c r="E851" s="43">
        <v>0</v>
      </c>
      <c r="F851" s="43">
        <v>0</v>
      </c>
      <c r="G851" s="43">
        <v>1.0810281999279884E-3</v>
      </c>
      <c r="H851" s="43">
        <v>3.6301926354875183E-2</v>
      </c>
      <c r="I851" s="43">
        <v>3.6726781599979025E-2</v>
      </c>
      <c r="J851" s="43">
        <v>2.7721081116502198E-2</v>
      </c>
      <c r="K851" s="43">
        <v>2.3956938470530667E-2</v>
      </c>
      <c r="L851" s="43">
        <v>1.6063445125446607E-2</v>
      </c>
      <c r="M851" s="43">
        <v>5.6503194315728521E-3</v>
      </c>
      <c r="N851" s="43">
        <v>1.824335226261613E-3</v>
      </c>
      <c r="O851" s="43">
        <v>5.3454894641024534E-4</v>
      </c>
    </row>
    <row r="852" spans="1:15" x14ac:dyDescent="0.25">
      <c r="A852" s="42" t="s">
        <v>88</v>
      </c>
      <c r="B852" s="42" t="s">
        <v>99</v>
      </c>
      <c r="C852" s="42" t="s">
        <v>14</v>
      </c>
      <c r="D852" s="42" t="s">
        <v>6</v>
      </c>
      <c r="E852" s="43">
        <v>0</v>
      </c>
      <c r="F852" s="43">
        <v>0.19065894861708377</v>
      </c>
      <c r="G852" s="43">
        <v>0.16119755192661334</v>
      </c>
      <c r="H852" s="43">
        <v>5.3521055598428874E-2</v>
      </c>
      <c r="I852" s="43">
        <v>7.0440232754907404E-3</v>
      </c>
      <c r="J852" s="43">
        <v>4.4600281295479542E-4</v>
      </c>
      <c r="K852" s="43">
        <v>1.7954930711067099E-5</v>
      </c>
      <c r="L852" s="43">
        <v>6.7287312488528863E-7</v>
      </c>
      <c r="M852" s="43">
        <v>6.3328204853370691E-9</v>
      </c>
      <c r="N852" s="43">
        <v>7.472489098359383E-11</v>
      </c>
      <c r="O852" s="43">
        <v>0</v>
      </c>
    </row>
    <row r="853" spans="1:15" x14ac:dyDescent="0.25">
      <c r="A853" s="42" t="s">
        <v>88</v>
      </c>
      <c r="B853" s="42" t="s">
        <v>99</v>
      </c>
      <c r="C853" s="42" t="s">
        <v>14</v>
      </c>
      <c r="D853" s="42" t="s">
        <v>191</v>
      </c>
      <c r="E853" s="43">
        <v>0</v>
      </c>
      <c r="F853" s="43">
        <v>0</v>
      </c>
      <c r="G853" s="43">
        <v>1.3516578474726693E-2</v>
      </c>
      <c r="H853" s="43">
        <v>0.14268143074236533</v>
      </c>
      <c r="I853" s="43">
        <v>0.22797996522812836</v>
      </c>
      <c r="J853" s="43">
        <v>0.2624977918406276</v>
      </c>
      <c r="K853" s="43">
        <v>0.25356572638666414</v>
      </c>
      <c r="L853" s="43">
        <v>0.20919301207711513</v>
      </c>
      <c r="M853" s="43">
        <v>0.13995536543419998</v>
      </c>
      <c r="N853" s="43">
        <v>7.8246371347293245E-2</v>
      </c>
      <c r="O853" s="43">
        <v>2.7213039607881562E-2</v>
      </c>
    </row>
    <row r="854" spans="1:15" x14ac:dyDescent="0.25">
      <c r="A854" s="42" t="s">
        <v>88</v>
      </c>
      <c r="B854" s="42" t="s">
        <v>99</v>
      </c>
      <c r="C854" s="42" t="s">
        <v>14</v>
      </c>
      <c r="D854" s="42" t="s">
        <v>7</v>
      </c>
      <c r="E854" s="43">
        <v>0</v>
      </c>
      <c r="F854" s="43">
        <v>0.48213801299598297</v>
      </c>
      <c r="G854" s="43">
        <v>0.6036837976515298</v>
      </c>
      <c r="H854" s="43">
        <v>0.36062793343887933</v>
      </c>
      <c r="I854" s="43">
        <v>0.1743451079471095</v>
      </c>
      <c r="J854" s="43">
        <v>5.1036792511831672E-2</v>
      </c>
      <c r="K854" s="43">
        <v>4.8078678476268042E-3</v>
      </c>
      <c r="L854" s="43">
        <v>6.7752998740866109E-4</v>
      </c>
      <c r="M854" s="43">
        <v>5.4694390031161902E-4</v>
      </c>
      <c r="N854" s="43">
        <v>4.2000809902704506E-4</v>
      </c>
      <c r="O854" s="43">
        <v>2.2093001720906996E-4</v>
      </c>
    </row>
    <row r="855" spans="1:15" x14ac:dyDescent="0.25">
      <c r="A855" s="42" t="s">
        <v>88</v>
      </c>
      <c r="B855" s="42" t="s">
        <v>99</v>
      </c>
      <c r="C855" s="42" t="s">
        <v>14</v>
      </c>
      <c r="D855" s="42" t="s">
        <v>8</v>
      </c>
      <c r="E855" s="43">
        <v>0</v>
      </c>
      <c r="F855" s="43">
        <v>7.9784260113718891E-2</v>
      </c>
      <c r="G855" s="43">
        <v>6.8364831350951963E-2</v>
      </c>
      <c r="H855" s="43">
        <v>5.2630126026993011E-2</v>
      </c>
      <c r="I855" s="43">
        <v>4.4610676953976927E-2</v>
      </c>
      <c r="J855" s="43">
        <v>4.0712772273386447E-2</v>
      </c>
      <c r="K855" s="43">
        <v>3.6653149337040891E-2</v>
      </c>
      <c r="L855" s="43">
        <v>3.3429355302758784E-2</v>
      </c>
      <c r="M855" s="43">
        <v>3.0962463094794716E-2</v>
      </c>
      <c r="N855" s="43">
        <v>2.884412631162429E-2</v>
      </c>
      <c r="O855" s="43">
        <v>2.527761068984449E-2</v>
      </c>
    </row>
    <row r="856" spans="1:15" x14ac:dyDescent="0.25">
      <c r="A856" s="42" t="s">
        <v>88</v>
      </c>
      <c r="B856" s="42" t="s">
        <v>99</v>
      </c>
      <c r="C856" s="42" t="s">
        <v>14</v>
      </c>
      <c r="D856" s="42" t="s">
        <v>9</v>
      </c>
      <c r="E856" s="43">
        <v>0</v>
      </c>
      <c r="F856" s="43">
        <v>7.8308271698327003E-3</v>
      </c>
      <c r="G856" s="43">
        <v>1.0029612031937186E-2</v>
      </c>
      <c r="H856" s="43">
        <v>0.12261584045600818</v>
      </c>
      <c r="I856" s="43">
        <v>0.21280369721713643</v>
      </c>
      <c r="J856" s="43">
        <v>0.24628495602188069</v>
      </c>
      <c r="K856" s="43">
        <v>0.26379707385617179</v>
      </c>
      <c r="L856" s="43">
        <v>0.28506229910126385</v>
      </c>
      <c r="M856" s="43">
        <v>0.32642086218324445</v>
      </c>
      <c r="N856" s="43">
        <v>0.35552456849138325</v>
      </c>
      <c r="O856" s="43">
        <v>0.36614562453899974</v>
      </c>
    </row>
    <row r="857" spans="1:15" x14ac:dyDescent="0.25">
      <c r="A857" s="42" t="s">
        <v>88</v>
      </c>
      <c r="B857" s="42" t="s">
        <v>99</v>
      </c>
      <c r="C857" s="42" t="s">
        <v>14</v>
      </c>
      <c r="D857" s="42" t="s">
        <v>10</v>
      </c>
      <c r="E857" s="43">
        <v>0</v>
      </c>
      <c r="F857" s="43">
        <v>0.23729167147831487</v>
      </c>
      <c r="G857" s="43">
        <v>7.8126455624032004E-2</v>
      </c>
      <c r="H857" s="43">
        <v>5.007696415869467E-2</v>
      </c>
      <c r="I857" s="43">
        <v>2.6325295023829319E-2</v>
      </c>
      <c r="J857" s="43">
        <v>1.859205889951656E-2</v>
      </c>
      <c r="K857" s="43">
        <v>1.437176446351145E-2</v>
      </c>
      <c r="L857" s="43">
        <v>1.1812636763872153E-2</v>
      </c>
      <c r="M857" s="43">
        <v>1.0104192514033754E-2</v>
      </c>
      <c r="N857" s="43">
        <v>8.493984392118804E-3</v>
      </c>
      <c r="O857" s="43">
        <v>1.0142979557238545E-2</v>
      </c>
    </row>
    <row r="858" spans="1:15" x14ac:dyDescent="0.25">
      <c r="A858" s="42" t="s">
        <v>88</v>
      </c>
      <c r="B858" s="42" t="s">
        <v>99</v>
      </c>
      <c r="C858" s="42" t="s">
        <v>14</v>
      </c>
      <c r="D858" s="42" t="s">
        <v>11</v>
      </c>
      <c r="E858" s="43">
        <v>0</v>
      </c>
      <c r="F858" s="43">
        <v>6.2134011761628169E-5</v>
      </c>
      <c r="G858" s="43">
        <v>3.4521919237287639E-2</v>
      </c>
      <c r="H858" s="43">
        <v>6.5236765985098144E-2</v>
      </c>
      <c r="I858" s="43">
        <v>9.6817908121486815E-2</v>
      </c>
      <c r="J858" s="43">
        <v>0.13287425541150941</v>
      </c>
      <c r="K858" s="43">
        <v>0.16354892483839725</v>
      </c>
      <c r="L858" s="43">
        <v>0.19379302219769709</v>
      </c>
      <c r="M858" s="43">
        <v>0.23263351030216714</v>
      </c>
      <c r="N858" s="43">
        <v>0.28553039637893146</v>
      </c>
      <c r="O858" s="43">
        <v>0.33921956675451914</v>
      </c>
    </row>
    <row r="859" spans="1:15" x14ac:dyDescent="0.25">
      <c r="A859" s="42" t="s">
        <v>88</v>
      </c>
      <c r="B859" s="42" t="s">
        <v>99</v>
      </c>
      <c r="C859" s="42" t="s">
        <v>14</v>
      </c>
      <c r="D859" s="42" t="s">
        <v>12</v>
      </c>
      <c r="E859" s="43">
        <v>0</v>
      </c>
      <c r="F859" s="43">
        <v>1.6911202396799854E-3</v>
      </c>
      <c r="G859" s="43">
        <v>1.8962618075754892E-2</v>
      </c>
      <c r="H859" s="43">
        <v>8.6787833652506363E-2</v>
      </c>
      <c r="I859" s="43">
        <v>0.13158872130961521</v>
      </c>
      <c r="J859" s="43">
        <v>0.16083550345638944</v>
      </c>
      <c r="K859" s="43">
        <v>0.16956157153314064</v>
      </c>
      <c r="L859" s="43">
        <v>0.17774218165887648</v>
      </c>
      <c r="M859" s="43">
        <v>0.19060417660760318</v>
      </c>
      <c r="N859" s="43">
        <v>0.19941624896457485</v>
      </c>
      <c r="O859" s="43">
        <v>0.19607087224194023</v>
      </c>
    </row>
    <row r="860" spans="1:15" x14ac:dyDescent="0.25">
      <c r="A860" s="42" t="s">
        <v>88</v>
      </c>
      <c r="B860" s="42" t="s">
        <v>99</v>
      </c>
      <c r="C860" s="42" t="s">
        <v>15</v>
      </c>
      <c r="D860" s="42" t="s">
        <v>189</v>
      </c>
      <c r="E860" s="43">
        <v>0</v>
      </c>
      <c r="F860" s="43">
        <v>0</v>
      </c>
      <c r="G860" s="43">
        <v>6.3081071329154029E-4</v>
      </c>
      <c r="H860" s="43">
        <v>1.9068936648348134E-2</v>
      </c>
      <c r="I860" s="43">
        <v>3.4469446481000955E-2</v>
      </c>
      <c r="J860" s="43">
        <v>4.811444306307474E-2</v>
      </c>
      <c r="K860" s="43">
        <v>5.8007330727684388E-2</v>
      </c>
      <c r="L860" s="43">
        <v>6.3132018315934291E-2</v>
      </c>
      <c r="M860" s="43">
        <v>7.1515648476361784E-2</v>
      </c>
      <c r="N860" s="43">
        <v>0.10340070693427952</v>
      </c>
      <c r="O860" s="43">
        <v>0.16193552487973695</v>
      </c>
    </row>
    <row r="861" spans="1:15" x14ac:dyDescent="0.25">
      <c r="A861" s="42" t="s">
        <v>88</v>
      </c>
      <c r="B861" s="42" t="s">
        <v>99</v>
      </c>
      <c r="C861" s="42" t="s">
        <v>15</v>
      </c>
      <c r="D861" s="42" t="s">
        <v>5</v>
      </c>
      <c r="E861" s="43">
        <v>0</v>
      </c>
      <c r="F861" s="43">
        <v>1.4917101874315605E-2</v>
      </c>
      <c r="G861" s="43">
        <v>1.125644617971866E-2</v>
      </c>
      <c r="H861" s="43">
        <v>7.270875781854585E-3</v>
      </c>
      <c r="I861" s="43">
        <v>1.7125924324571974E-3</v>
      </c>
      <c r="J861" s="43">
        <v>1.6324156563839959E-4</v>
      </c>
      <c r="K861" s="43">
        <v>1.1267046112837453E-5</v>
      </c>
      <c r="L861" s="43">
        <v>3.4728110096535809E-7</v>
      </c>
      <c r="M861" s="43">
        <v>6.5455977557798289E-9</v>
      </c>
      <c r="N861" s="43">
        <v>2.2347513741413271E-11</v>
      </c>
      <c r="O861" s="43">
        <v>0</v>
      </c>
    </row>
    <row r="862" spans="1:15" x14ac:dyDescent="0.25">
      <c r="A862" s="42" t="s">
        <v>88</v>
      </c>
      <c r="B862" s="42" t="s">
        <v>99</v>
      </c>
      <c r="C862" s="42" t="s">
        <v>15</v>
      </c>
      <c r="D862" s="42" t="s">
        <v>190</v>
      </c>
      <c r="E862" s="43">
        <v>0</v>
      </c>
      <c r="F862" s="43">
        <v>0</v>
      </c>
      <c r="G862" s="43">
        <v>3.6586394960327166E-3</v>
      </c>
      <c r="H862" s="43">
        <v>5.7242996072785331E-2</v>
      </c>
      <c r="I862" s="43">
        <v>8.1634734546716867E-2</v>
      </c>
      <c r="J862" s="43">
        <v>8.6028024866207448E-2</v>
      </c>
      <c r="K862" s="43">
        <v>7.4619027603651619E-2</v>
      </c>
      <c r="L862" s="43">
        <v>5.101197393469091E-2</v>
      </c>
      <c r="M862" s="43">
        <v>2.2808646603048773E-2</v>
      </c>
      <c r="N862" s="43">
        <v>5.4532016006703446E-3</v>
      </c>
      <c r="O862" s="43">
        <v>7.1602573203430591E-4</v>
      </c>
    </row>
    <row r="863" spans="1:15" x14ac:dyDescent="0.25">
      <c r="A863" s="42" t="s">
        <v>88</v>
      </c>
      <c r="B863" s="42" t="s">
        <v>99</v>
      </c>
      <c r="C863" s="42" t="s">
        <v>15</v>
      </c>
      <c r="D863" s="42" t="s">
        <v>6</v>
      </c>
      <c r="E863" s="43">
        <v>0</v>
      </c>
      <c r="F863" s="43">
        <v>0.35693352690982522</v>
      </c>
      <c r="G863" s="43">
        <v>0.32988014906862895</v>
      </c>
      <c r="H863" s="43">
        <v>7.1057252460210357E-2</v>
      </c>
      <c r="I863" s="43">
        <v>6.0735877798716881E-3</v>
      </c>
      <c r="J863" s="43">
        <v>3.0137563985712908E-4</v>
      </c>
      <c r="K863" s="43">
        <v>1.4429883902277114E-5</v>
      </c>
      <c r="L863" s="43">
        <v>5.1711574163443405E-7</v>
      </c>
      <c r="M863" s="43">
        <v>4.1486081284289044E-9</v>
      </c>
      <c r="N863" s="43">
        <v>2.1899568031674474E-11</v>
      </c>
      <c r="O863" s="43">
        <v>0</v>
      </c>
    </row>
    <row r="864" spans="1:15" x14ac:dyDescent="0.25">
      <c r="A864" s="42" t="s">
        <v>88</v>
      </c>
      <c r="B864" s="42" t="s">
        <v>99</v>
      </c>
      <c r="C864" s="42" t="s">
        <v>15</v>
      </c>
      <c r="D864" s="42" t="s">
        <v>191</v>
      </c>
      <c r="E864" s="43">
        <v>0</v>
      </c>
      <c r="F864" s="43">
        <v>0</v>
      </c>
      <c r="G864" s="43">
        <v>4.9050032260312595E-3</v>
      </c>
      <c r="H864" s="43">
        <v>4.5814580798509218E-2</v>
      </c>
      <c r="I864" s="43">
        <v>6.8821952377293494E-2</v>
      </c>
      <c r="J864" s="43">
        <v>7.9178866086604016E-2</v>
      </c>
      <c r="K864" s="43">
        <v>7.7108175915224259E-2</v>
      </c>
      <c r="L864" s="43">
        <v>5.4322224602061965E-2</v>
      </c>
      <c r="M864" s="43">
        <v>3.3603885398952066E-2</v>
      </c>
      <c r="N864" s="43">
        <v>1.6202279390295535E-2</v>
      </c>
      <c r="O864" s="43">
        <v>3.590972025065703E-3</v>
      </c>
    </row>
    <row r="865" spans="1:15" x14ac:dyDescent="0.25">
      <c r="A865" s="42" t="s">
        <v>88</v>
      </c>
      <c r="B865" s="42" t="s">
        <v>99</v>
      </c>
      <c r="C865" s="42" t="s">
        <v>15</v>
      </c>
      <c r="D865" s="42" t="s">
        <v>7</v>
      </c>
      <c r="E865" s="43">
        <v>0</v>
      </c>
      <c r="F865" s="43">
        <v>0.22262519449109197</v>
      </c>
      <c r="G865" s="43">
        <v>0.19487800653105725</v>
      </c>
      <c r="H865" s="43">
        <v>0.11291359679974304</v>
      </c>
      <c r="I865" s="43">
        <v>4.4273901955648877E-2</v>
      </c>
      <c r="J865" s="43">
        <v>8.7963633289791805E-3</v>
      </c>
      <c r="K865" s="43">
        <v>9.8962956475294049E-4</v>
      </c>
      <c r="L865" s="43">
        <v>7.9162303238975107E-5</v>
      </c>
      <c r="M865" s="43">
        <v>7.4350486957696529E-5</v>
      </c>
      <c r="N865" s="43">
        <v>9.488432809127963E-5</v>
      </c>
      <c r="O865" s="43">
        <v>6.9914929427315609E-5</v>
      </c>
    </row>
    <row r="866" spans="1:15" x14ac:dyDescent="0.25">
      <c r="A866" s="42" t="s">
        <v>88</v>
      </c>
      <c r="B866" s="42" t="s">
        <v>99</v>
      </c>
      <c r="C866" s="42" t="s">
        <v>15</v>
      </c>
      <c r="D866" s="42" t="s">
        <v>8</v>
      </c>
      <c r="E866" s="43">
        <v>0</v>
      </c>
      <c r="F866" s="43">
        <v>0.13441537639848955</v>
      </c>
      <c r="G866" s="43">
        <v>0.1084390278484169</v>
      </c>
      <c r="H866" s="43">
        <v>8.8225011136349063E-2</v>
      </c>
      <c r="I866" s="43">
        <v>7.7241376168828951E-2</v>
      </c>
      <c r="J866" s="43">
        <v>6.9292596834598499E-2</v>
      </c>
      <c r="K866" s="43">
        <v>6.3832343848806719E-2</v>
      </c>
      <c r="L866" s="43">
        <v>6.0352330331845359E-2</v>
      </c>
      <c r="M866" s="43">
        <v>5.864318295543719E-2</v>
      </c>
      <c r="N866" s="43">
        <v>5.8057318680213479E-2</v>
      </c>
      <c r="O866" s="43">
        <v>5.7172419366137213E-2</v>
      </c>
    </row>
    <row r="867" spans="1:15" x14ac:dyDescent="0.25">
      <c r="A867" s="42" t="s">
        <v>88</v>
      </c>
      <c r="B867" s="42" t="s">
        <v>99</v>
      </c>
      <c r="C867" s="42" t="s">
        <v>15</v>
      </c>
      <c r="D867" s="42" t="s">
        <v>9</v>
      </c>
      <c r="E867" s="43">
        <v>0</v>
      </c>
      <c r="F867" s="43">
        <v>0.21979346869482469</v>
      </c>
      <c r="G867" s="43">
        <v>0.22857675282598269</v>
      </c>
      <c r="H867" s="43">
        <v>0.38011954925904429</v>
      </c>
      <c r="I867" s="43">
        <v>0.43340214681257577</v>
      </c>
      <c r="J867" s="43">
        <v>0.45485932261971385</v>
      </c>
      <c r="K867" s="43">
        <v>0.48363227194403896</v>
      </c>
      <c r="L867" s="43">
        <v>0.50921395176457174</v>
      </c>
      <c r="M867" s="43">
        <v>0.5208368558863623</v>
      </c>
      <c r="N867" s="43">
        <v>0.46146763186474038</v>
      </c>
      <c r="O867" s="43">
        <v>0.40310055575254294</v>
      </c>
    </row>
    <row r="868" spans="1:15" x14ac:dyDescent="0.25">
      <c r="A868" s="42" t="s">
        <v>88</v>
      </c>
      <c r="B868" s="42" t="s">
        <v>99</v>
      </c>
      <c r="C868" s="42" t="s">
        <v>15</v>
      </c>
      <c r="D868" s="42" t="s">
        <v>10</v>
      </c>
      <c r="E868" s="43">
        <v>0</v>
      </c>
      <c r="F868" s="43">
        <v>2.2055586162139599E-2</v>
      </c>
      <c r="G868" s="43">
        <v>2.8309358837002676E-3</v>
      </c>
      <c r="H868" s="43">
        <v>1.6155340273727233E-3</v>
      </c>
      <c r="I868" s="43">
        <v>9.7073734065008079E-4</v>
      </c>
      <c r="J868" s="43">
        <v>7.7153855108623892E-4</v>
      </c>
      <c r="K868" s="43">
        <v>6.1181602137987926E-4</v>
      </c>
      <c r="L868" s="43">
        <v>5.9092245223965232E-4</v>
      </c>
      <c r="M868" s="43">
        <v>8.6225205128570527E-4</v>
      </c>
      <c r="N868" s="43">
        <v>1.8188337524971216E-3</v>
      </c>
      <c r="O868" s="43">
        <v>1.1285502818996003E-3</v>
      </c>
    </row>
    <row r="869" spans="1:15" x14ac:dyDescent="0.25">
      <c r="A869" s="42" t="s">
        <v>88</v>
      </c>
      <c r="B869" s="42" t="s">
        <v>99</v>
      </c>
      <c r="C869" s="42" t="s">
        <v>15</v>
      </c>
      <c r="D869" s="42" t="s">
        <v>11</v>
      </c>
      <c r="E869" s="43">
        <v>0</v>
      </c>
      <c r="F869" s="43">
        <v>3.0603756172518882E-3</v>
      </c>
      <c r="G869" s="43">
        <v>1.6898117448203288E-2</v>
      </c>
      <c r="H869" s="43">
        <v>2.5317474331637804E-2</v>
      </c>
      <c r="I869" s="43">
        <v>3.641111558890197E-2</v>
      </c>
      <c r="J869" s="43">
        <v>4.9186334676816962E-2</v>
      </c>
      <c r="K869" s="43">
        <v>7.047140784922272E-2</v>
      </c>
      <c r="L869" s="43">
        <v>9.5124004686831701E-2</v>
      </c>
      <c r="M869" s="43">
        <v>0.11985861345148492</v>
      </c>
      <c r="N869" s="43">
        <v>0.15864053766490413</v>
      </c>
      <c r="O869" s="43">
        <v>0.17636800197158134</v>
      </c>
    </row>
    <row r="870" spans="1:15" x14ac:dyDescent="0.25">
      <c r="A870" s="42" t="s">
        <v>88</v>
      </c>
      <c r="B870" s="42" t="s">
        <v>99</v>
      </c>
      <c r="C870" s="42" t="s">
        <v>15</v>
      </c>
      <c r="D870" s="42" t="s">
        <v>12</v>
      </c>
      <c r="E870" s="43">
        <v>0</v>
      </c>
      <c r="F870" s="43">
        <v>2.6199369852061508E-2</v>
      </c>
      <c r="G870" s="43">
        <v>9.8046110778936491E-2</v>
      </c>
      <c r="H870" s="43">
        <v>0.19135419268414539</v>
      </c>
      <c r="I870" s="43">
        <v>0.21498840851605422</v>
      </c>
      <c r="J870" s="43">
        <v>0.20330789276742348</v>
      </c>
      <c r="K870" s="43">
        <v>0.17070229959522346</v>
      </c>
      <c r="L870" s="43">
        <v>0.16617254721174296</v>
      </c>
      <c r="M870" s="43">
        <v>0.17179655399590354</v>
      </c>
      <c r="N870" s="43">
        <v>0.19486460574006115</v>
      </c>
      <c r="O870" s="43">
        <v>0.19591803506157468</v>
      </c>
    </row>
    <row r="871" spans="1:15" x14ac:dyDescent="0.25">
      <c r="A871" s="42" t="s">
        <v>88</v>
      </c>
      <c r="B871" s="42" t="s">
        <v>99</v>
      </c>
      <c r="C871" s="42" t="s">
        <v>16</v>
      </c>
      <c r="D871" s="42" t="s">
        <v>189</v>
      </c>
      <c r="E871" s="43">
        <v>0</v>
      </c>
      <c r="F871" s="43">
        <v>0</v>
      </c>
      <c r="G871" s="43">
        <v>5.2087328605754469E-5</v>
      </c>
      <c r="H871" s="43">
        <v>7.838285706285605E-3</v>
      </c>
      <c r="I871" s="43">
        <v>1.7271820532281951E-2</v>
      </c>
      <c r="J871" s="43">
        <v>2.7260504542577273E-2</v>
      </c>
      <c r="K871" s="43">
        <v>3.623794436431655E-2</v>
      </c>
      <c r="L871" s="43">
        <v>4.8874811911611547E-2</v>
      </c>
      <c r="M871" s="43">
        <v>0.11534000971713974</v>
      </c>
      <c r="N871" s="43">
        <v>0.22955624278126088</v>
      </c>
      <c r="O871" s="43">
        <v>0.32931066830713596</v>
      </c>
    </row>
    <row r="872" spans="1:15" x14ac:dyDescent="0.25">
      <c r="A872" s="42" t="s">
        <v>88</v>
      </c>
      <c r="B872" s="42" t="s">
        <v>99</v>
      </c>
      <c r="C872" s="42" t="s">
        <v>16</v>
      </c>
      <c r="D872" s="42" t="s">
        <v>5</v>
      </c>
      <c r="E872" s="43">
        <v>0</v>
      </c>
      <c r="F872" s="43">
        <v>0</v>
      </c>
      <c r="G872" s="43">
        <v>1.4363226042612271E-3</v>
      </c>
      <c r="H872" s="43">
        <v>1.3483917226518073E-3</v>
      </c>
      <c r="I872" s="43">
        <v>2.4866151363449768E-4</v>
      </c>
      <c r="J872" s="43">
        <v>2.0127503555957195E-5</v>
      </c>
      <c r="K872" s="43">
        <v>1.1833711745273149E-6</v>
      </c>
      <c r="L872" s="43">
        <v>5.8097041130467999E-8</v>
      </c>
      <c r="M872" s="43">
        <v>1.2106137451209837E-9</v>
      </c>
      <c r="N872" s="43">
        <v>0</v>
      </c>
      <c r="O872" s="43">
        <v>0</v>
      </c>
    </row>
    <row r="873" spans="1:15" x14ac:dyDescent="0.25">
      <c r="A873" s="42" t="s">
        <v>88</v>
      </c>
      <c r="B873" s="42" t="s">
        <v>99</v>
      </c>
      <c r="C873" s="42" t="s">
        <v>16</v>
      </c>
      <c r="D873" s="42" t="s">
        <v>190</v>
      </c>
      <c r="E873" s="43">
        <v>0</v>
      </c>
      <c r="F873" s="43">
        <v>0</v>
      </c>
      <c r="G873" s="43">
        <v>8.5760789132443996E-4</v>
      </c>
      <c r="H873" s="43">
        <v>1.5696569185248765E-2</v>
      </c>
      <c r="I873" s="43">
        <v>2.2049331110646251E-2</v>
      </c>
      <c r="J873" s="43">
        <v>2.4584854039752923E-2</v>
      </c>
      <c r="K873" s="43">
        <v>2.3379806761068003E-2</v>
      </c>
      <c r="L873" s="43">
        <v>1.4994588652022148E-2</v>
      </c>
      <c r="M873" s="43">
        <v>3.3365231419197915E-3</v>
      </c>
      <c r="N873" s="43">
        <v>7.4863739078854716E-4</v>
      </c>
      <c r="O873" s="43">
        <v>1.3660628084832753E-4</v>
      </c>
    </row>
    <row r="874" spans="1:15" x14ac:dyDescent="0.25">
      <c r="A874" s="42" t="s">
        <v>88</v>
      </c>
      <c r="B874" s="42" t="s">
        <v>99</v>
      </c>
      <c r="C874" s="42" t="s">
        <v>16</v>
      </c>
      <c r="D874" s="42" t="s">
        <v>6</v>
      </c>
      <c r="E874" s="43">
        <v>0</v>
      </c>
      <c r="F874" s="43">
        <v>0.21865211263213727</v>
      </c>
      <c r="G874" s="43">
        <v>0.18431698569063634</v>
      </c>
      <c r="H874" s="43">
        <v>7.8373141904419713E-2</v>
      </c>
      <c r="I874" s="43">
        <v>2.7623215687274164E-2</v>
      </c>
      <c r="J874" s="43">
        <v>4.7459697133011968E-3</v>
      </c>
      <c r="K874" s="43">
        <v>5.1518031393235143E-4</v>
      </c>
      <c r="L874" s="43">
        <v>1.6465940696322716E-7</v>
      </c>
      <c r="M874" s="43">
        <v>3.2968347462989299E-10</v>
      </c>
      <c r="N874" s="43">
        <v>0</v>
      </c>
      <c r="O874" s="43">
        <v>0</v>
      </c>
    </row>
    <row r="875" spans="1:15" x14ac:dyDescent="0.25">
      <c r="A875" s="42" t="s">
        <v>88</v>
      </c>
      <c r="B875" s="42" t="s">
        <v>99</v>
      </c>
      <c r="C875" s="42" t="s">
        <v>16</v>
      </c>
      <c r="D875" s="42" t="s">
        <v>191</v>
      </c>
      <c r="E875" s="43">
        <v>0</v>
      </c>
      <c r="F875" s="43">
        <v>0</v>
      </c>
      <c r="G875" s="43">
        <v>4.352250942141719E-3</v>
      </c>
      <c r="H875" s="43">
        <v>7.6145559893185361E-2</v>
      </c>
      <c r="I875" s="43">
        <v>9.9697254652213574E-2</v>
      </c>
      <c r="J875" s="43">
        <v>9.5198022617969516E-2</v>
      </c>
      <c r="K875" s="43">
        <v>7.2275780532261275E-2</v>
      </c>
      <c r="L875" s="43">
        <v>3.2826472378843501E-2</v>
      </c>
      <c r="M875" s="43">
        <v>7.2134203362070014E-3</v>
      </c>
      <c r="N875" s="43">
        <v>2.5763739481328347E-3</v>
      </c>
      <c r="O875" s="43">
        <v>5.4903203624633219E-4</v>
      </c>
    </row>
    <row r="876" spans="1:15" x14ac:dyDescent="0.25">
      <c r="A876" s="42" t="s">
        <v>88</v>
      </c>
      <c r="B876" s="42" t="s">
        <v>99</v>
      </c>
      <c r="C876" s="42" t="s">
        <v>16</v>
      </c>
      <c r="D876" s="42" t="s">
        <v>7</v>
      </c>
      <c r="E876" s="43">
        <v>0</v>
      </c>
      <c r="F876" s="43">
        <v>0.55204383080264996</v>
      </c>
      <c r="G876" s="43">
        <v>0.52521459123546432</v>
      </c>
      <c r="H876" s="43">
        <v>0.23993705832603554</v>
      </c>
      <c r="I876" s="43">
        <v>8.5487532382515274E-2</v>
      </c>
      <c r="J876" s="43">
        <v>1.8176408912490599E-2</v>
      </c>
      <c r="K876" s="43">
        <v>2.2628731537335184E-3</v>
      </c>
      <c r="L876" s="43">
        <v>1.9938266491448891E-5</v>
      </c>
      <c r="M876" s="43">
        <v>5.6206453487249117E-6</v>
      </c>
      <c r="N876" s="43">
        <v>6.1379155436699847E-6</v>
      </c>
      <c r="O876" s="43">
        <v>4.8999009983959598E-6</v>
      </c>
    </row>
    <row r="877" spans="1:15" x14ac:dyDescent="0.25">
      <c r="A877" s="42" t="s">
        <v>88</v>
      </c>
      <c r="B877" s="42" t="s">
        <v>99</v>
      </c>
      <c r="C877" s="42" t="s">
        <v>16</v>
      </c>
      <c r="D877" s="42" t="s">
        <v>8</v>
      </c>
      <c r="E877" s="43">
        <v>0</v>
      </c>
      <c r="F877" s="43">
        <v>0.12587443864637934</v>
      </c>
      <c r="G877" s="43">
        <v>0.1030660837050337</v>
      </c>
      <c r="H877" s="43">
        <v>9.2320776102882862E-2</v>
      </c>
      <c r="I877" s="43">
        <v>9.111940777939849E-2</v>
      </c>
      <c r="J877" s="43">
        <v>9.1599337315105445E-2</v>
      </c>
      <c r="K877" s="43">
        <v>9.245378240316561E-2</v>
      </c>
      <c r="L877" s="43">
        <v>9.4466770454337476E-2</v>
      </c>
      <c r="M877" s="43">
        <v>9.5332040495952078E-2</v>
      </c>
      <c r="N877" s="43">
        <v>0.10227771396550314</v>
      </c>
      <c r="O877" s="43">
        <v>0.10510463366838081</v>
      </c>
    </row>
    <row r="878" spans="1:15" x14ac:dyDescent="0.25">
      <c r="A878" s="42" t="s">
        <v>88</v>
      </c>
      <c r="B878" s="42" t="s">
        <v>99</v>
      </c>
      <c r="C878" s="42" t="s">
        <v>16</v>
      </c>
      <c r="D878" s="42" t="s">
        <v>9</v>
      </c>
      <c r="E878" s="43">
        <v>0</v>
      </c>
      <c r="F878" s="43">
        <v>9.5923722049467988E-2</v>
      </c>
      <c r="G878" s="43">
        <v>0.17139706184349437</v>
      </c>
      <c r="H878" s="43">
        <v>0.42671288509120447</v>
      </c>
      <c r="I878" s="43">
        <v>0.54453297301453152</v>
      </c>
      <c r="J878" s="43">
        <v>0.58634898188966289</v>
      </c>
      <c r="K878" s="43">
        <v>0.60789545660843847</v>
      </c>
      <c r="L878" s="43">
        <v>0.62481962854887085</v>
      </c>
      <c r="M878" s="43">
        <v>0.57405740086601131</v>
      </c>
      <c r="N878" s="43">
        <v>0.39739495683385495</v>
      </c>
      <c r="O878" s="43">
        <v>0.27979914885880847</v>
      </c>
    </row>
    <row r="879" spans="1:15" x14ac:dyDescent="0.25">
      <c r="A879" s="42" t="s">
        <v>88</v>
      </c>
      <c r="B879" s="42" t="s">
        <v>99</v>
      </c>
      <c r="C879" s="42" t="s">
        <v>16</v>
      </c>
      <c r="D879" s="42" t="s">
        <v>10</v>
      </c>
      <c r="E879" s="43">
        <v>0</v>
      </c>
      <c r="F879" s="43">
        <v>7.4992385450279274E-3</v>
      </c>
      <c r="G879" s="43">
        <v>1.0157027969881088E-3</v>
      </c>
      <c r="H879" s="43">
        <v>6.0719806601348047E-4</v>
      </c>
      <c r="I879" s="43">
        <v>2.9660041511250481E-4</v>
      </c>
      <c r="J879" s="43">
        <v>1.723539956213646E-4</v>
      </c>
      <c r="K879" s="43">
        <v>1.6622494528432971E-4</v>
      </c>
      <c r="L879" s="43">
        <v>2.6266120139224237E-4</v>
      </c>
      <c r="M879" s="43">
        <v>1.3104275371703198E-3</v>
      </c>
      <c r="N879" s="43">
        <v>2.8752363643558899E-4</v>
      </c>
      <c r="O879" s="43">
        <v>7.9503274493073617E-5</v>
      </c>
    </row>
    <row r="880" spans="1:15" x14ac:dyDescent="0.25">
      <c r="A880" s="42" t="s">
        <v>88</v>
      </c>
      <c r="B880" s="42" t="s">
        <v>99</v>
      </c>
      <c r="C880" s="42" t="s">
        <v>16</v>
      </c>
      <c r="D880" s="42" t="s">
        <v>11</v>
      </c>
      <c r="E880" s="43">
        <v>0</v>
      </c>
      <c r="F880" s="43">
        <v>0</v>
      </c>
      <c r="G880" s="43">
        <v>5.335527603887091E-3</v>
      </c>
      <c r="H880" s="43">
        <v>2.0783484357176456E-2</v>
      </c>
      <c r="I880" s="43">
        <v>3.540594730488715E-2</v>
      </c>
      <c r="J880" s="43">
        <v>4.7482679955078377E-2</v>
      </c>
      <c r="K880" s="43">
        <v>5.5086095742220002E-2</v>
      </c>
      <c r="L880" s="43">
        <v>6.6879161459538386E-2</v>
      </c>
      <c r="M880" s="43">
        <v>7.6257318706766275E-2</v>
      </c>
      <c r="N880" s="43">
        <v>0.11198451941719914</v>
      </c>
      <c r="O880" s="43">
        <v>0.13306060540683931</v>
      </c>
    </row>
    <row r="881" spans="1:15" x14ac:dyDescent="0.25">
      <c r="A881" s="42" t="s">
        <v>88</v>
      </c>
      <c r="B881" s="42" t="s">
        <v>99</v>
      </c>
      <c r="C881" s="42" t="s">
        <v>16</v>
      </c>
      <c r="D881" s="42" t="s">
        <v>12</v>
      </c>
      <c r="E881" s="43">
        <v>0</v>
      </c>
      <c r="F881" s="43">
        <v>6.657324337605135E-6</v>
      </c>
      <c r="G881" s="43">
        <v>2.9557783581628931E-3</v>
      </c>
      <c r="H881" s="43">
        <v>4.0236649644895837E-2</v>
      </c>
      <c r="I881" s="43">
        <v>7.6267255607504705E-2</v>
      </c>
      <c r="J881" s="43">
        <v>0.10441075951488447</v>
      </c>
      <c r="K881" s="43">
        <v>0.10972567180440544</v>
      </c>
      <c r="L881" s="43">
        <v>0.11685574437044438</v>
      </c>
      <c r="M881" s="43">
        <v>0.12714723701318753</v>
      </c>
      <c r="N881" s="43">
        <v>0.15516789411128118</v>
      </c>
      <c r="O881" s="43">
        <v>0.1519549022662493</v>
      </c>
    </row>
    <row r="882" spans="1:15" x14ac:dyDescent="0.25">
      <c r="A882" s="42" t="s">
        <v>88</v>
      </c>
      <c r="B882" s="42" t="s">
        <v>100</v>
      </c>
      <c r="C882" s="42" t="s">
        <v>4</v>
      </c>
      <c r="D882" s="42" t="s">
        <v>189</v>
      </c>
      <c r="E882" s="43">
        <v>0</v>
      </c>
      <c r="F882" s="43">
        <v>0</v>
      </c>
      <c r="G882" s="43">
        <v>1.147262262358956E-4</v>
      </c>
      <c r="H882" s="43">
        <v>5.5211559811402236E-3</v>
      </c>
      <c r="I882" s="43">
        <v>1.7516953664914181E-2</v>
      </c>
      <c r="J882" s="43">
        <v>3.3273598537985304E-2</v>
      </c>
      <c r="K882" s="43">
        <v>4.4009641895106547E-2</v>
      </c>
      <c r="L882" s="43">
        <v>5.2859395711592885E-2</v>
      </c>
      <c r="M882" s="43">
        <v>6.1306504664997138E-2</v>
      </c>
      <c r="N882" s="43">
        <v>7.1490459424555328E-2</v>
      </c>
      <c r="O882" s="43">
        <v>8.6782452183748457E-2</v>
      </c>
    </row>
    <row r="883" spans="1:15" x14ac:dyDescent="0.25">
      <c r="A883" s="42" t="s">
        <v>88</v>
      </c>
      <c r="B883" s="42" t="s">
        <v>100</v>
      </c>
      <c r="C883" s="42" t="s">
        <v>4</v>
      </c>
      <c r="D883" s="42" t="s">
        <v>5</v>
      </c>
      <c r="E883" s="43">
        <v>0</v>
      </c>
      <c r="F883" s="43">
        <v>3.4538766652143262E-3</v>
      </c>
      <c r="G883" s="43">
        <v>8.9249455489312911E-3</v>
      </c>
      <c r="H883" s="43">
        <v>1.4896896553018164E-2</v>
      </c>
      <c r="I883" s="43">
        <v>1.3247066311675906E-2</v>
      </c>
      <c r="J883" s="43">
        <v>6.4463801099549078E-3</v>
      </c>
      <c r="K883" s="43">
        <v>1.5220197646089561E-3</v>
      </c>
      <c r="L883" s="43">
        <v>1.4178112824542462E-4</v>
      </c>
      <c r="M883" s="43">
        <v>4.9574189505149025E-6</v>
      </c>
      <c r="N883" s="43">
        <v>1.1717625536098944E-7</v>
      </c>
      <c r="O883" s="43">
        <v>1.6599670873418173E-9</v>
      </c>
    </row>
    <row r="884" spans="1:15" x14ac:dyDescent="0.25">
      <c r="A884" s="42" t="s">
        <v>88</v>
      </c>
      <c r="B884" s="42" t="s">
        <v>100</v>
      </c>
      <c r="C884" s="42" t="s">
        <v>4</v>
      </c>
      <c r="D884" s="42" t="s">
        <v>190</v>
      </c>
      <c r="E884" s="43">
        <v>0</v>
      </c>
      <c r="F884" s="43">
        <v>0</v>
      </c>
      <c r="G884" s="43">
        <v>1.3573564319200408E-3</v>
      </c>
      <c r="H884" s="43">
        <v>5.7720326892825642E-2</v>
      </c>
      <c r="I884" s="43">
        <v>0.12547995153009897</v>
      </c>
      <c r="J884" s="43">
        <v>0.15660823641939881</v>
      </c>
      <c r="K884" s="43">
        <v>0.14143665964782373</v>
      </c>
      <c r="L884" s="43">
        <v>0.10370376959622474</v>
      </c>
      <c r="M884" s="43">
        <v>7.1966080229631246E-2</v>
      </c>
      <c r="N884" s="43">
        <v>2.6995188622467758E-2</v>
      </c>
      <c r="O884" s="43">
        <v>4.6810482805414054E-3</v>
      </c>
    </row>
    <row r="885" spans="1:15" x14ac:dyDescent="0.25">
      <c r="A885" s="42" t="s">
        <v>88</v>
      </c>
      <c r="B885" s="42" t="s">
        <v>100</v>
      </c>
      <c r="C885" s="42" t="s">
        <v>4</v>
      </c>
      <c r="D885" s="42" t="s">
        <v>6</v>
      </c>
      <c r="E885" s="43">
        <v>0</v>
      </c>
      <c r="F885" s="43">
        <v>0.65871891315698161</v>
      </c>
      <c r="G885" s="43">
        <v>0.65314997786222107</v>
      </c>
      <c r="H885" s="43">
        <v>0.45140954396010935</v>
      </c>
      <c r="I885" s="43">
        <v>0.19900003236459121</v>
      </c>
      <c r="J885" s="43">
        <v>4.0218892463943556E-2</v>
      </c>
      <c r="K885" s="43">
        <v>3.9217012031913454E-3</v>
      </c>
      <c r="L885" s="43">
        <v>1.9867745745374586E-4</v>
      </c>
      <c r="M885" s="43">
        <v>4.4489466187653063E-6</v>
      </c>
      <c r="N885" s="43">
        <v>8.8023346547510905E-8</v>
      </c>
      <c r="O885" s="43">
        <v>1.0954286683066708E-9</v>
      </c>
    </row>
    <row r="886" spans="1:15" x14ac:dyDescent="0.25">
      <c r="A886" s="42" t="s">
        <v>88</v>
      </c>
      <c r="B886" s="42" t="s">
        <v>100</v>
      </c>
      <c r="C886" s="42" t="s">
        <v>4</v>
      </c>
      <c r="D886" s="42" t="s">
        <v>191</v>
      </c>
      <c r="E886" s="43">
        <v>0</v>
      </c>
      <c r="F886" s="43">
        <v>0</v>
      </c>
      <c r="G886" s="43">
        <v>1.3584519954938801E-3</v>
      </c>
      <c r="H886" s="43">
        <v>1.7382369501041574E-2</v>
      </c>
      <c r="I886" s="43">
        <v>3.3590287773419603E-2</v>
      </c>
      <c r="J886" s="43">
        <v>4.7102374074181809E-2</v>
      </c>
      <c r="K886" s="43">
        <v>5.6402197047471819E-2</v>
      </c>
      <c r="L886" s="43">
        <v>5.2393161813547334E-2</v>
      </c>
      <c r="M886" s="43">
        <v>4.2246522301269088E-2</v>
      </c>
      <c r="N886" s="43">
        <v>2.7744692524853565E-2</v>
      </c>
      <c r="O886" s="43">
        <v>1.2743484934322704E-2</v>
      </c>
    </row>
    <row r="887" spans="1:15" x14ac:dyDescent="0.25">
      <c r="A887" s="42" t="s">
        <v>88</v>
      </c>
      <c r="B887" s="42" t="s">
        <v>100</v>
      </c>
      <c r="C887" s="42" t="s">
        <v>4</v>
      </c>
      <c r="D887" s="42" t="s">
        <v>7</v>
      </c>
      <c r="E887" s="43">
        <v>0</v>
      </c>
      <c r="F887" s="43">
        <v>0.11261463053913848</v>
      </c>
      <c r="G887" s="43">
        <v>0.13289912144602078</v>
      </c>
      <c r="H887" s="43">
        <v>0.11823154633077355</v>
      </c>
      <c r="I887" s="43">
        <v>9.4063755784918546E-2</v>
      </c>
      <c r="J887" s="43">
        <v>6.294884943046937E-2</v>
      </c>
      <c r="K887" s="43">
        <v>2.5304946690564243E-2</v>
      </c>
      <c r="L887" s="43">
        <v>4.2237693504747504E-3</v>
      </c>
      <c r="M887" s="43">
        <v>3.7844717511404069E-4</v>
      </c>
      <c r="N887" s="43">
        <v>1.1181252050192893E-4</v>
      </c>
      <c r="O887" s="43">
        <v>7.8961722815192281E-5</v>
      </c>
    </row>
    <row r="888" spans="1:15" x14ac:dyDescent="0.25">
      <c r="A888" s="42" t="s">
        <v>88</v>
      </c>
      <c r="B888" s="42" t="s">
        <v>100</v>
      </c>
      <c r="C888" s="42" t="s">
        <v>4</v>
      </c>
      <c r="D888" s="42" t="s">
        <v>8</v>
      </c>
      <c r="E888" s="43">
        <v>0</v>
      </c>
      <c r="F888" s="43">
        <v>0.14613348310202107</v>
      </c>
      <c r="G888" s="43">
        <v>9.9242858488453656E-2</v>
      </c>
      <c r="H888" s="43">
        <v>7.4567223880588188E-2</v>
      </c>
      <c r="I888" s="43">
        <v>6.0093996150963849E-2</v>
      </c>
      <c r="J888" s="43">
        <v>5.374454085949127E-2</v>
      </c>
      <c r="K888" s="43">
        <v>5.1611033102594239E-2</v>
      </c>
      <c r="L888" s="43">
        <v>5.0979272439891248E-2</v>
      </c>
      <c r="M888" s="43">
        <v>5.2692073189288452E-2</v>
      </c>
      <c r="N888" s="43">
        <v>5.6191428328617808E-2</v>
      </c>
      <c r="O888" s="43">
        <v>5.7764696718538192E-2</v>
      </c>
    </row>
    <row r="889" spans="1:15" x14ac:dyDescent="0.25">
      <c r="A889" s="42" t="s">
        <v>88</v>
      </c>
      <c r="B889" s="42" t="s">
        <v>100</v>
      </c>
      <c r="C889" s="42" t="s">
        <v>4</v>
      </c>
      <c r="D889" s="42" t="s">
        <v>9</v>
      </c>
      <c r="E889" s="43">
        <v>0</v>
      </c>
      <c r="F889" s="43">
        <v>4.3602574542637537E-2</v>
      </c>
      <c r="G889" s="43">
        <v>5.8873796238330452E-2</v>
      </c>
      <c r="H889" s="43">
        <v>0.15422027342930844</v>
      </c>
      <c r="I889" s="43">
        <v>0.28386205511999801</v>
      </c>
      <c r="J889" s="43">
        <v>0.37010068946749802</v>
      </c>
      <c r="K889" s="43">
        <v>0.40946186291631453</v>
      </c>
      <c r="L889" s="43">
        <v>0.44499630675799023</v>
      </c>
      <c r="M889" s="43">
        <v>0.46977307050936623</v>
      </c>
      <c r="N889" s="43">
        <v>0.47681918355375208</v>
      </c>
      <c r="O889" s="43">
        <v>0.44205789561726599</v>
      </c>
    </row>
    <row r="890" spans="1:15" x14ac:dyDescent="0.25">
      <c r="A890" s="42" t="s">
        <v>88</v>
      </c>
      <c r="B890" s="42" t="s">
        <v>100</v>
      </c>
      <c r="C890" s="42" t="s">
        <v>4</v>
      </c>
      <c r="D890" s="42" t="s">
        <v>10</v>
      </c>
      <c r="E890" s="43">
        <v>0</v>
      </c>
      <c r="F890" s="43">
        <v>2.5318095500169648E-2</v>
      </c>
      <c r="G890" s="43">
        <v>9.8513838932274538E-3</v>
      </c>
      <c r="H890" s="43">
        <v>1.0279022665510992E-2</v>
      </c>
      <c r="I890" s="43">
        <v>7.6905496161392998E-3</v>
      </c>
      <c r="J890" s="43">
        <v>5.1033311494787688E-3</v>
      </c>
      <c r="K890" s="43">
        <v>3.3764134289523792E-3</v>
      </c>
      <c r="L890" s="43">
        <v>2.0707644900226784E-3</v>
      </c>
      <c r="M890" s="43">
        <v>1.6617340919103018E-3</v>
      </c>
      <c r="N890" s="43">
        <v>2.2729552354003738E-3</v>
      </c>
      <c r="O890" s="43">
        <v>2.8431257320175847E-3</v>
      </c>
    </row>
    <row r="891" spans="1:15" x14ac:dyDescent="0.25">
      <c r="A891" s="42" t="s">
        <v>88</v>
      </c>
      <c r="B891" s="42" t="s">
        <v>100</v>
      </c>
      <c r="C891" s="42" t="s">
        <v>4</v>
      </c>
      <c r="D891" s="42" t="s">
        <v>11</v>
      </c>
      <c r="E891" s="43">
        <v>0</v>
      </c>
      <c r="F891" s="43">
        <v>2.9741587446680407E-4</v>
      </c>
      <c r="G891" s="43">
        <v>1.2073727597802992E-2</v>
      </c>
      <c r="H891" s="43">
        <v>3.6303945169299467E-2</v>
      </c>
      <c r="I891" s="43">
        <v>7.2330795399886988E-2</v>
      </c>
      <c r="J891" s="43">
        <v>0.11599010406348421</v>
      </c>
      <c r="K891" s="43">
        <v>0.16386622337704246</v>
      </c>
      <c r="L891" s="43">
        <v>0.20709712379430409</v>
      </c>
      <c r="M891" s="43">
        <v>0.23165597906147628</v>
      </c>
      <c r="N891" s="43">
        <v>0.26565767077695562</v>
      </c>
      <c r="O891" s="43">
        <v>0.30964207405477134</v>
      </c>
    </row>
    <row r="892" spans="1:15" x14ac:dyDescent="0.25">
      <c r="A892" s="42" t="s">
        <v>88</v>
      </c>
      <c r="B892" s="42" t="s">
        <v>100</v>
      </c>
      <c r="C892" s="42" t="s">
        <v>4</v>
      </c>
      <c r="D892" s="42" t="s">
        <v>12</v>
      </c>
      <c r="E892" s="43">
        <v>0</v>
      </c>
      <c r="F892" s="43">
        <v>9.8610106193704264E-3</v>
      </c>
      <c r="G892" s="43">
        <v>2.2153654271362469E-2</v>
      </c>
      <c r="H892" s="43">
        <v>5.94676956363843E-2</v>
      </c>
      <c r="I892" s="43">
        <v>9.3124556283393375E-2</v>
      </c>
      <c r="J892" s="43">
        <v>0.10846300342411383</v>
      </c>
      <c r="K892" s="43">
        <v>9.9087300926330016E-2</v>
      </c>
      <c r="L892" s="43">
        <v>8.1335977460252881E-2</v>
      </c>
      <c r="M892" s="43">
        <v>6.8310182411377957E-2</v>
      </c>
      <c r="N892" s="43">
        <v>7.2716403813293695E-2</v>
      </c>
      <c r="O892" s="43">
        <v>8.3406258000583336E-2</v>
      </c>
    </row>
    <row r="893" spans="1:15" x14ac:dyDescent="0.25">
      <c r="A893" s="42" t="s">
        <v>88</v>
      </c>
      <c r="B893" s="42" t="s">
        <v>100</v>
      </c>
      <c r="C893" s="42" t="s">
        <v>13</v>
      </c>
      <c r="D893" s="42" t="s">
        <v>189</v>
      </c>
      <c r="E893" s="43">
        <v>0</v>
      </c>
      <c r="F893" s="43">
        <v>0</v>
      </c>
      <c r="G893" s="43">
        <v>3.2582414660413984E-3</v>
      </c>
      <c r="H893" s="43">
        <v>1.2639132720940348E-2</v>
      </c>
      <c r="I893" s="43">
        <v>2.9154141864100636E-2</v>
      </c>
      <c r="J893" s="43">
        <v>5.532188254405325E-2</v>
      </c>
      <c r="K893" s="43">
        <v>7.7473120264930403E-2</v>
      </c>
      <c r="L893" s="43">
        <v>9.1771037053368448E-2</v>
      </c>
      <c r="M893" s="43">
        <v>9.9021086096698768E-2</v>
      </c>
      <c r="N893" s="43">
        <v>0.10281843040564921</v>
      </c>
      <c r="O893" s="43">
        <v>0.11082125179299318</v>
      </c>
    </row>
    <row r="894" spans="1:15" x14ac:dyDescent="0.25">
      <c r="A894" s="42" t="s">
        <v>88</v>
      </c>
      <c r="B894" s="42" t="s">
        <v>100</v>
      </c>
      <c r="C894" s="42" t="s">
        <v>13</v>
      </c>
      <c r="D894" s="42" t="s">
        <v>5</v>
      </c>
      <c r="E894" s="43">
        <v>0</v>
      </c>
      <c r="F894" s="43">
        <v>3.0640453606510569E-2</v>
      </c>
      <c r="G894" s="43">
        <v>5.5055527468300169E-2</v>
      </c>
      <c r="H894" s="43">
        <v>5.2080397663256707E-2</v>
      </c>
      <c r="I894" s="43">
        <v>3.5112427253792815E-2</v>
      </c>
      <c r="J894" s="43">
        <v>1.1303616615706778E-2</v>
      </c>
      <c r="K894" s="43">
        <v>1.3467068468807348E-3</v>
      </c>
      <c r="L894" s="43">
        <v>8.0842444390920746E-5</v>
      </c>
      <c r="M894" s="43">
        <v>2.4237430512122764E-6</v>
      </c>
      <c r="N894" s="43">
        <v>5.3602087168758461E-8</v>
      </c>
      <c r="O894" s="43">
        <v>4.8937526599239735E-10</v>
      </c>
    </row>
    <row r="895" spans="1:15" x14ac:dyDescent="0.25">
      <c r="A895" s="42" t="s">
        <v>88</v>
      </c>
      <c r="B895" s="42" t="s">
        <v>100</v>
      </c>
      <c r="C895" s="42" t="s">
        <v>13</v>
      </c>
      <c r="D895" s="42" t="s">
        <v>190</v>
      </c>
      <c r="E895" s="43">
        <v>0</v>
      </c>
      <c r="F895" s="43">
        <v>0</v>
      </c>
      <c r="G895" s="43">
        <v>2.0871491278242733E-3</v>
      </c>
      <c r="H895" s="43">
        <v>1.035419662019613E-2</v>
      </c>
      <c r="I895" s="43">
        <v>2.1489994280301208E-2</v>
      </c>
      <c r="J895" s="43">
        <v>3.3126125147073998E-2</v>
      </c>
      <c r="K895" s="43">
        <v>4.0494642460764556E-2</v>
      </c>
      <c r="L895" s="43">
        <v>4.2412035565307697E-2</v>
      </c>
      <c r="M895" s="43">
        <v>4.0836164346207293E-2</v>
      </c>
      <c r="N895" s="43">
        <v>2.9209678357674816E-2</v>
      </c>
      <c r="O895" s="43">
        <v>8.4062246700792615E-3</v>
      </c>
    </row>
    <row r="896" spans="1:15" x14ac:dyDescent="0.25">
      <c r="A896" s="42" t="s">
        <v>88</v>
      </c>
      <c r="B896" s="42" t="s">
        <v>100</v>
      </c>
      <c r="C896" s="42" t="s">
        <v>13</v>
      </c>
      <c r="D896" s="42" t="s">
        <v>6</v>
      </c>
      <c r="E896" s="43">
        <v>0</v>
      </c>
      <c r="F896" s="43">
        <v>5.1059408350680555E-2</v>
      </c>
      <c r="G896" s="43">
        <v>6.8162889370351323E-2</v>
      </c>
      <c r="H896" s="43">
        <v>5.3246187297738397E-2</v>
      </c>
      <c r="I896" s="43">
        <v>3.046721160469542E-2</v>
      </c>
      <c r="J896" s="43">
        <v>6.7287400147399519E-3</v>
      </c>
      <c r="K896" s="43">
        <v>4.9832269437602894E-4</v>
      </c>
      <c r="L896" s="43">
        <v>2.4029383328597837E-5</v>
      </c>
      <c r="M896" s="43">
        <v>4.9364919007342775E-7</v>
      </c>
      <c r="N896" s="43">
        <v>7.1465300245480473E-9</v>
      </c>
      <c r="O896" s="43">
        <v>2.0677118504508284E-11</v>
      </c>
    </row>
    <row r="897" spans="1:15" x14ac:dyDescent="0.25">
      <c r="A897" s="42" t="s">
        <v>88</v>
      </c>
      <c r="B897" s="42" t="s">
        <v>100</v>
      </c>
      <c r="C897" s="42" t="s">
        <v>13</v>
      </c>
      <c r="D897" s="42" t="s">
        <v>191</v>
      </c>
      <c r="E897" s="43">
        <v>0</v>
      </c>
      <c r="F897" s="43">
        <v>0</v>
      </c>
      <c r="G897" s="43">
        <v>1.427973780198106E-2</v>
      </c>
      <c r="H897" s="43">
        <v>5.2944604401689944E-2</v>
      </c>
      <c r="I897" s="43">
        <v>9.3091701069508662E-2</v>
      </c>
      <c r="J897" s="43">
        <v>0.13316660494173382</v>
      </c>
      <c r="K897" s="43">
        <v>0.16325084545018442</v>
      </c>
      <c r="L897" s="43">
        <v>0.16127051536144843</v>
      </c>
      <c r="M897" s="43">
        <v>0.14421495876242615</v>
      </c>
      <c r="N897" s="43">
        <v>0.11127623741306621</v>
      </c>
      <c r="O897" s="43">
        <v>6.0300413994072898E-2</v>
      </c>
    </row>
    <row r="898" spans="1:15" x14ac:dyDescent="0.25">
      <c r="A898" s="42" t="s">
        <v>88</v>
      </c>
      <c r="B898" s="42" t="s">
        <v>100</v>
      </c>
      <c r="C898" s="42" t="s">
        <v>13</v>
      </c>
      <c r="D898" s="42" t="s">
        <v>7</v>
      </c>
      <c r="E898" s="43">
        <v>0</v>
      </c>
      <c r="F898" s="43">
        <v>0.2326145678413313</v>
      </c>
      <c r="G898" s="43">
        <v>0.32773975265278449</v>
      </c>
      <c r="H898" s="43">
        <v>0.29495812540383187</v>
      </c>
      <c r="I898" s="43">
        <v>0.22340446154028895</v>
      </c>
      <c r="J898" s="43">
        <v>0.13063136533970685</v>
      </c>
      <c r="K898" s="43">
        <v>3.6777507329800604E-2</v>
      </c>
      <c r="L898" s="43">
        <v>4.8468311289570146E-3</v>
      </c>
      <c r="M898" s="43">
        <v>4.2768760746543478E-4</v>
      </c>
      <c r="N898" s="43">
        <v>1.5629383292631392E-4</v>
      </c>
      <c r="O898" s="43">
        <v>1.1579189559774938E-4</v>
      </c>
    </row>
    <row r="899" spans="1:15" x14ac:dyDescent="0.25">
      <c r="A899" s="42" t="s">
        <v>88</v>
      </c>
      <c r="B899" s="42" t="s">
        <v>100</v>
      </c>
      <c r="C899" s="42" t="s">
        <v>13</v>
      </c>
      <c r="D899" s="42" t="s">
        <v>8</v>
      </c>
      <c r="E899" s="43">
        <v>0</v>
      </c>
      <c r="F899" s="43">
        <v>0.52807471158811692</v>
      </c>
      <c r="G899" s="43">
        <v>0.40228137171187678</v>
      </c>
      <c r="H899" s="43">
        <v>0.31288013594135289</v>
      </c>
      <c r="I899" s="43">
        <v>0.2494203206675133</v>
      </c>
      <c r="J899" s="43">
        <v>0.20751339868366206</v>
      </c>
      <c r="K899" s="43">
        <v>0.1830729657791838</v>
      </c>
      <c r="L899" s="43">
        <v>0.1694777600532924</v>
      </c>
      <c r="M899" s="43">
        <v>0.16436171808861352</v>
      </c>
      <c r="N899" s="43">
        <v>0.16541863469264884</v>
      </c>
      <c r="O899" s="43">
        <v>0.16488146142282259</v>
      </c>
    </row>
    <row r="900" spans="1:15" x14ac:dyDescent="0.25">
      <c r="A900" s="42" t="s">
        <v>88</v>
      </c>
      <c r="B900" s="42" t="s">
        <v>100</v>
      </c>
      <c r="C900" s="42" t="s">
        <v>13</v>
      </c>
      <c r="D900" s="42" t="s">
        <v>9</v>
      </c>
      <c r="E900" s="43">
        <v>0</v>
      </c>
      <c r="F900" s="43">
        <v>1.9913835085527784E-2</v>
      </c>
      <c r="G900" s="43">
        <v>2.2968962136383199E-2</v>
      </c>
      <c r="H900" s="43">
        <v>4.5570870894512089E-2</v>
      </c>
      <c r="I900" s="43">
        <v>8.2191784909206519E-2</v>
      </c>
      <c r="J900" s="43">
        <v>0.12191731439748853</v>
      </c>
      <c r="K900" s="43">
        <v>0.14744732099031108</v>
      </c>
      <c r="L900" s="43">
        <v>0.16213168985984328</v>
      </c>
      <c r="M900" s="43">
        <v>0.17632429565113433</v>
      </c>
      <c r="N900" s="43">
        <v>0.18909327883278107</v>
      </c>
      <c r="O900" s="43">
        <v>0.19175417243808701</v>
      </c>
    </row>
    <row r="901" spans="1:15" x14ac:dyDescent="0.25">
      <c r="A901" s="42" t="s">
        <v>88</v>
      </c>
      <c r="B901" s="42" t="s">
        <v>100</v>
      </c>
      <c r="C901" s="42" t="s">
        <v>13</v>
      </c>
      <c r="D901" s="42" t="s">
        <v>10</v>
      </c>
      <c r="E901" s="43">
        <v>0</v>
      </c>
      <c r="F901" s="43">
        <v>0.13444340380482239</v>
      </c>
      <c r="G901" s="43">
        <v>4.7479519117776064E-2</v>
      </c>
      <c r="H901" s="43">
        <v>3.8489574900901026E-2</v>
      </c>
      <c r="I901" s="43">
        <v>2.3497155023564212E-2</v>
      </c>
      <c r="J901" s="43">
        <v>1.5214635597169672E-2</v>
      </c>
      <c r="K901" s="43">
        <v>1.1427699622587661E-2</v>
      </c>
      <c r="L901" s="43">
        <v>7.9804885269396109E-3</v>
      </c>
      <c r="M901" s="43">
        <v>7.537326755070504E-3</v>
      </c>
      <c r="N901" s="43">
        <v>1.2641112534238524E-2</v>
      </c>
      <c r="O901" s="43">
        <v>3.2435227099719369E-2</v>
      </c>
    </row>
    <row r="902" spans="1:15" x14ac:dyDescent="0.25">
      <c r="A902" s="42" t="s">
        <v>88</v>
      </c>
      <c r="B902" s="42" t="s">
        <v>100</v>
      </c>
      <c r="C902" s="42" t="s">
        <v>13</v>
      </c>
      <c r="D902" s="42" t="s">
        <v>11</v>
      </c>
      <c r="E902" s="43">
        <v>0</v>
      </c>
      <c r="F902" s="43">
        <v>3.3222325454056745E-5</v>
      </c>
      <c r="G902" s="43">
        <v>2.5569572639404296E-2</v>
      </c>
      <c r="H902" s="43">
        <v>5.2206797577743186E-2</v>
      </c>
      <c r="I902" s="43">
        <v>8.9985696341056645E-2</v>
      </c>
      <c r="J902" s="43">
        <v>0.12969041138050785</v>
      </c>
      <c r="K902" s="43">
        <v>0.16695127427107967</v>
      </c>
      <c r="L902" s="43">
        <v>0.19465567631604755</v>
      </c>
      <c r="M902" s="43">
        <v>0.2139415009813542</v>
      </c>
      <c r="N902" s="43">
        <v>0.23973114139474128</v>
      </c>
      <c r="O902" s="43">
        <v>0.27760955984194091</v>
      </c>
    </row>
    <row r="903" spans="1:15" x14ac:dyDescent="0.25">
      <c r="A903" s="42" t="s">
        <v>88</v>
      </c>
      <c r="B903" s="42" t="s">
        <v>100</v>
      </c>
      <c r="C903" s="42" t="s">
        <v>13</v>
      </c>
      <c r="D903" s="42" t="s">
        <v>12</v>
      </c>
      <c r="E903" s="43">
        <v>0</v>
      </c>
      <c r="F903" s="43">
        <v>3.220397397556413E-3</v>
      </c>
      <c r="G903" s="43">
        <v>3.1117276507276942E-2</v>
      </c>
      <c r="H903" s="43">
        <v>7.462997657783732E-2</v>
      </c>
      <c r="I903" s="43">
        <v>0.12218510544597162</v>
      </c>
      <c r="J903" s="43">
        <v>0.15538590533815716</v>
      </c>
      <c r="K903" s="43">
        <v>0.17125959428990092</v>
      </c>
      <c r="L903" s="43">
        <v>0.16534909430707617</v>
      </c>
      <c r="M903" s="43">
        <v>0.1533323443187885</v>
      </c>
      <c r="N903" s="43">
        <v>0.14965513178765658</v>
      </c>
      <c r="O903" s="43">
        <v>0.1536758963346346</v>
      </c>
    </row>
    <row r="904" spans="1:15" x14ac:dyDescent="0.25">
      <c r="A904" s="42" t="s">
        <v>88</v>
      </c>
      <c r="B904" s="42" t="s">
        <v>100</v>
      </c>
      <c r="C904" s="42" t="s">
        <v>14</v>
      </c>
      <c r="D904" s="42" t="s">
        <v>189</v>
      </c>
      <c r="E904" s="43">
        <v>0</v>
      </c>
      <c r="F904" s="43">
        <v>0</v>
      </c>
      <c r="G904" s="43">
        <v>2.0116690913343245E-4</v>
      </c>
      <c r="H904" s="43">
        <v>5.1912764513380831E-3</v>
      </c>
      <c r="I904" s="43">
        <v>1.3225112312574982E-2</v>
      </c>
      <c r="J904" s="43">
        <v>2.9281662358915245E-2</v>
      </c>
      <c r="K904" s="43">
        <v>5.0021476295200144E-2</v>
      </c>
      <c r="L904" s="43">
        <v>6.3927400205978341E-2</v>
      </c>
      <c r="M904" s="43">
        <v>6.7372372072395895E-2</v>
      </c>
      <c r="N904" s="43">
        <v>5.7870512170439606E-2</v>
      </c>
      <c r="O904" s="43">
        <v>3.7470372606958721E-2</v>
      </c>
    </row>
    <row r="905" spans="1:15" x14ac:dyDescent="0.25">
      <c r="A905" s="42" t="s">
        <v>88</v>
      </c>
      <c r="B905" s="42" t="s">
        <v>100</v>
      </c>
      <c r="C905" s="42" t="s">
        <v>14</v>
      </c>
      <c r="D905" s="42" t="s">
        <v>5</v>
      </c>
      <c r="E905" s="43">
        <v>0</v>
      </c>
      <c r="F905" s="43">
        <v>5.4302713403806306E-4</v>
      </c>
      <c r="G905" s="43">
        <v>1.0314395308920934E-2</v>
      </c>
      <c r="H905" s="43">
        <v>1.3857761349152741E-2</v>
      </c>
      <c r="I905" s="43">
        <v>1.0630439471320223E-2</v>
      </c>
      <c r="J905" s="43">
        <v>4.6461701675917745E-3</v>
      </c>
      <c r="K905" s="43">
        <v>7.5783317055093066E-4</v>
      </c>
      <c r="L905" s="43">
        <v>5.8335492927813641E-5</v>
      </c>
      <c r="M905" s="43">
        <v>2.2525735447810389E-6</v>
      </c>
      <c r="N905" s="43">
        <v>5.5964169434567833E-8</v>
      </c>
      <c r="O905" s="43">
        <v>7.4214668627639075E-10</v>
      </c>
    </row>
    <row r="906" spans="1:15" x14ac:dyDescent="0.25">
      <c r="A906" s="42" t="s">
        <v>88</v>
      </c>
      <c r="B906" s="42" t="s">
        <v>100</v>
      </c>
      <c r="C906" s="42" t="s">
        <v>14</v>
      </c>
      <c r="D906" s="42" t="s">
        <v>190</v>
      </c>
      <c r="E906" s="43">
        <v>0</v>
      </c>
      <c r="F906" s="43">
        <v>0</v>
      </c>
      <c r="G906" s="43">
        <v>1.0810281711791825E-3</v>
      </c>
      <c r="H906" s="43">
        <v>1.333884066829615E-2</v>
      </c>
      <c r="I906" s="43">
        <v>2.3439249149618837E-2</v>
      </c>
      <c r="J906" s="43">
        <v>2.9881794760336287E-2</v>
      </c>
      <c r="K906" s="43">
        <v>2.9995309640444914E-2</v>
      </c>
      <c r="L906" s="43">
        <v>2.5124168730767272E-2</v>
      </c>
      <c r="M906" s="43">
        <v>1.7588480214964945E-2</v>
      </c>
      <c r="N906" s="43">
        <v>6.7366144901414892E-3</v>
      </c>
      <c r="O906" s="43">
        <v>2.354084010058312E-3</v>
      </c>
    </row>
    <row r="907" spans="1:15" x14ac:dyDescent="0.25">
      <c r="A907" s="42" t="s">
        <v>88</v>
      </c>
      <c r="B907" s="42" t="s">
        <v>100</v>
      </c>
      <c r="C907" s="42" t="s">
        <v>14</v>
      </c>
      <c r="D907" s="42" t="s">
        <v>6</v>
      </c>
      <c r="E907" s="43">
        <v>0</v>
      </c>
      <c r="F907" s="43">
        <v>0.19065894809430631</v>
      </c>
      <c r="G907" s="43">
        <v>0.16119754763973432</v>
      </c>
      <c r="H907" s="43">
        <v>0.10532528075081668</v>
      </c>
      <c r="I907" s="43">
        <v>5.0446387602463061E-2</v>
      </c>
      <c r="J907" s="43">
        <v>1.2693842964508668E-2</v>
      </c>
      <c r="K907" s="43">
        <v>1.1612631172838359E-3</v>
      </c>
      <c r="L907" s="43">
        <v>5.6378615273062074E-5</v>
      </c>
      <c r="M907" s="43">
        <v>1.1457126800218839E-6</v>
      </c>
      <c r="N907" s="43">
        <v>2.3152942510130195E-8</v>
      </c>
      <c r="O907" s="43">
        <v>3.1417095559680174E-10</v>
      </c>
    </row>
    <row r="908" spans="1:15" x14ac:dyDescent="0.25">
      <c r="A908" s="42" t="s">
        <v>88</v>
      </c>
      <c r="B908" s="42" t="s">
        <v>100</v>
      </c>
      <c r="C908" s="42" t="s">
        <v>14</v>
      </c>
      <c r="D908" s="42" t="s">
        <v>191</v>
      </c>
      <c r="E908" s="43">
        <v>0</v>
      </c>
      <c r="F908" s="43">
        <v>0</v>
      </c>
      <c r="G908" s="43">
        <v>1.351661296746939E-2</v>
      </c>
      <c r="H908" s="43">
        <v>6.9420851104131251E-2</v>
      </c>
      <c r="I908" s="43">
        <v>0.11780386863267957</v>
      </c>
      <c r="J908" s="43">
        <v>0.16320567093294588</v>
      </c>
      <c r="K908" s="43">
        <v>0.20136051710080016</v>
      </c>
      <c r="L908" s="43">
        <v>0.19617305050535808</v>
      </c>
      <c r="M908" s="43">
        <v>0.1651953226703253</v>
      </c>
      <c r="N908" s="43">
        <v>0.11478647406166942</v>
      </c>
      <c r="O908" s="43">
        <v>6.852221905045254E-2</v>
      </c>
    </row>
    <row r="909" spans="1:15" x14ac:dyDescent="0.25">
      <c r="A909" s="42" t="s">
        <v>88</v>
      </c>
      <c r="B909" s="42" t="s">
        <v>100</v>
      </c>
      <c r="C909" s="42" t="s">
        <v>14</v>
      </c>
      <c r="D909" s="42" t="s">
        <v>7</v>
      </c>
      <c r="E909" s="43">
        <v>0</v>
      </c>
      <c r="F909" s="43">
        <v>0.48213794027402246</v>
      </c>
      <c r="G909" s="43">
        <v>0.60368378156474722</v>
      </c>
      <c r="H909" s="43">
        <v>0.46789028351478346</v>
      </c>
      <c r="I909" s="43">
        <v>0.33100062671205016</v>
      </c>
      <c r="J909" s="43">
        <v>0.20004295040215433</v>
      </c>
      <c r="K909" s="43">
        <v>6.1616830785235222E-2</v>
      </c>
      <c r="L909" s="43">
        <v>9.4990360960929953E-3</v>
      </c>
      <c r="M909" s="43">
        <v>1.10440707371766E-3</v>
      </c>
      <c r="N909" s="43">
        <v>5.1503536540654536E-4</v>
      </c>
      <c r="O909" s="43">
        <v>3.3952721386249385E-4</v>
      </c>
    </row>
    <row r="910" spans="1:15" x14ac:dyDescent="0.25">
      <c r="A910" s="42" t="s">
        <v>88</v>
      </c>
      <c r="B910" s="42" t="s">
        <v>100</v>
      </c>
      <c r="C910" s="42" t="s">
        <v>14</v>
      </c>
      <c r="D910" s="42" t="s">
        <v>8</v>
      </c>
      <c r="E910" s="43">
        <v>0</v>
      </c>
      <c r="F910" s="43">
        <v>7.9784259894954371E-2</v>
      </c>
      <c r="G910" s="43">
        <v>6.8364829532861313E-2</v>
      </c>
      <c r="H910" s="43">
        <v>5.5760922600801552E-2</v>
      </c>
      <c r="I910" s="43">
        <v>5.0100800317116848E-2</v>
      </c>
      <c r="J910" s="43">
        <v>4.6993572661507131E-2</v>
      </c>
      <c r="K910" s="43">
        <v>4.2475603906556143E-2</v>
      </c>
      <c r="L910" s="43">
        <v>3.7633284888605484E-2</v>
      </c>
      <c r="M910" s="43">
        <v>3.350913940085231E-2</v>
      </c>
      <c r="N910" s="43">
        <v>3.044346990510444E-2</v>
      </c>
      <c r="O910" s="43">
        <v>2.669653666720765E-2</v>
      </c>
    </row>
    <row r="911" spans="1:15" x14ac:dyDescent="0.25">
      <c r="A911" s="42" t="s">
        <v>88</v>
      </c>
      <c r="B911" s="42" t="s">
        <v>100</v>
      </c>
      <c r="C911" s="42" t="s">
        <v>14</v>
      </c>
      <c r="D911" s="42" t="s">
        <v>9</v>
      </c>
      <c r="E911" s="43">
        <v>0</v>
      </c>
      <c r="F911" s="43">
        <v>7.8308271483609575E-3</v>
      </c>
      <c r="G911" s="43">
        <v>1.0029611765210222E-2</v>
      </c>
      <c r="H911" s="43">
        <v>8.8726688615156271E-2</v>
      </c>
      <c r="I911" s="43">
        <v>0.17027299382427011</v>
      </c>
      <c r="J911" s="43">
        <v>0.21578162677534704</v>
      </c>
      <c r="K911" s="43">
        <v>0.25561805897023615</v>
      </c>
      <c r="L911" s="43">
        <v>0.27848019108953781</v>
      </c>
      <c r="M911" s="43">
        <v>0.30184083421822511</v>
      </c>
      <c r="N911" s="43">
        <v>0.33084472185126429</v>
      </c>
      <c r="O911" s="43">
        <v>0.35267337928716391</v>
      </c>
    </row>
    <row r="912" spans="1:15" x14ac:dyDescent="0.25">
      <c r="A912" s="42" t="s">
        <v>88</v>
      </c>
      <c r="B912" s="42" t="s">
        <v>100</v>
      </c>
      <c r="C912" s="42" t="s">
        <v>14</v>
      </c>
      <c r="D912" s="42" t="s">
        <v>10</v>
      </c>
      <c r="E912" s="43">
        <v>0</v>
      </c>
      <c r="F912" s="43">
        <v>0.23729170750399908</v>
      </c>
      <c r="G912" s="43">
        <v>7.8126505732927704E-2</v>
      </c>
      <c r="H912" s="43">
        <v>5.2857276275104642E-2</v>
      </c>
      <c r="I912" s="43">
        <v>2.9370847071763129E-2</v>
      </c>
      <c r="J912" s="43">
        <v>2.0234844102112747E-2</v>
      </c>
      <c r="K912" s="43">
        <v>1.7981574251806114E-2</v>
      </c>
      <c r="L912" s="43">
        <v>1.3003143373824922E-2</v>
      </c>
      <c r="M912" s="43">
        <v>1.058921299920682E-2</v>
      </c>
      <c r="N912" s="43">
        <v>8.6145861372642716E-3</v>
      </c>
      <c r="O912" s="43">
        <v>6.3003781341506122E-3</v>
      </c>
    </row>
    <row r="913" spans="1:15" x14ac:dyDescent="0.25">
      <c r="A913" s="42" t="s">
        <v>88</v>
      </c>
      <c r="B913" s="42" t="s">
        <v>100</v>
      </c>
      <c r="C913" s="42" t="s">
        <v>14</v>
      </c>
      <c r="D913" s="42" t="s">
        <v>11</v>
      </c>
      <c r="E913" s="43">
        <v>0</v>
      </c>
      <c r="F913" s="43">
        <v>6.2133955857626675E-5</v>
      </c>
      <c r="G913" s="43">
        <v>3.4521902916603973E-2</v>
      </c>
      <c r="H913" s="43">
        <v>6.0136647042078994E-2</v>
      </c>
      <c r="I913" s="43">
        <v>9.4621610193925482E-2</v>
      </c>
      <c r="J913" s="43">
        <v>0.13387157256403107</v>
      </c>
      <c r="K913" s="43">
        <v>0.17054922480456122</v>
      </c>
      <c r="L913" s="43">
        <v>0.19856791037037938</v>
      </c>
      <c r="M913" s="43">
        <v>0.22276240962975519</v>
      </c>
      <c r="N913" s="43">
        <v>0.2642476714834876</v>
      </c>
      <c r="O913" s="43">
        <v>0.31736272115384451</v>
      </c>
    </row>
    <row r="914" spans="1:15" x14ac:dyDescent="0.25">
      <c r="A914" s="42" t="s">
        <v>88</v>
      </c>
      <c r="B914" s="42" t="s">
        <v>100</v>
      </c>
      <c r="C914" s="42" t="s">
        <v>14</v>
      </c>
      <c r="D914" s="42" t="s">
        <v>12</v>
      </c>
      <c r="E914" s="43">
        <v>0</v>
      </c>
      <c r="F914" s="43">
        <v>1.6911559944611447E-3</v>
      </c>
      <c r="G914" s="43">
        <v>1.8962617491212263E-2</v>
      </c>
      <c r="H914" s="43">
        <v>6.749417162834026E-2</v>
      </c>
      <c r="I914" s="43">
        <v>0.10908806471221774</v>
      </c>
      <c r="J914" s="43">
        <v>0.14336629231054987</v>
      </c>
      <c r="K914" s="43">
        <v>0.16846230795732509</v>
      </c>
      <c r="L914" s="43">
        <v>0.17747710063125488</v>
      </c>
      <c r="M914" s="43">
        <v>0.18003442343433196</v>
      </c>
      <c r="N914" s="43">
        <v>0.18594083541811041</v>
      </c>
      <c r="O914" s="43">
        <v>0.18828078081998345</v>
      </c>
    </row>
    <row r="915" spans="1:15" x14ac:dyDescent="0.25">
      <c r="A915" s="42" t="s">
        <v>88</v>
      </c>
      <c r="B915" s="42" t="s">
        <v>100</v>
      </c>
      <c r="C915" s="42" t="s">
        <v>15</v>
      </c>
      <c r="D915" s="42" t="s">
        <v>189</v>
      </c>
      <c r="E915" s="43">
        <v>0</v>
      </c>
      <c r="F915" s="43">
        <v>0</v>
      </c>
      <c r="G915" s="43">
        <v>6.3082241159109049E-4</v>
      </c>
      <c r="H915" s="43">
        <v>3.6157957493465754E-3</v>
      </c>
      <c r="I915" s="43">
        <v>1.1786244718281514E-2</v>
      </c>
      <c r="J915" s="43">
        <v>2.6186152172331639E-2</v>
      </c>
      <c r="K915" s="43">
        <v>3.7438871019285745E-2</v>
      </c>
      <c r="L915" s="43">
        <v>4.9101418933698633E-2</v>
      </c>
      <c r="M915" s="43">
        <v>5.8800447645590392E-2</v>
      </c>
      <c r="N915" s="43">
        <v>6.9282566590001343E-2</v>
      </c>
      <c r="O915" s="43">
        <v>9.61918728237207E-2</v>
      </c>
    </row>
    <row r="916" spans="1:15" x14ac:dyDescent="0.25">
      <c r="A916" s="42" t="s">
        <v>88</v>
      </c>
      <c r="B916" s="42" t="s">
        <v>100</v>
      </c>
      <c r="C916" s="42" t="s">
        <v>15</v>
      </c>
      <c r="D916" s="42" t="s">
        <v>5</v>
      </c>
      <c r="E916" s="43">
        <v>0</v>
      </c>
      <c r="F916" s="43">
        <v>1.491711264451453E-2</v>
      </c>
      <c r="G916" s="43">
        <v>1.1256445676622677E-2</v>
      </c>
      <c r="H916" s="43">
        <v>1.1426063011502126E-2</v>
      </c>
      <c r="I916" s="43">
        <v>8.3195163475138258E-3</v>
      </c>
      <c r="J916" s="43">
        <v>2.9849684711667607E-3</v>
      </c>
      <c r="K916" s="43">
        <v>4.3001912434889383E-4</v>
      </c>
      <c r="L916" s="43">
        <v>3.0870291030887819E-5</v>
      </c>
      <c r="M916" s="43">
        <v>1.1267823841620298E-6</v>
      </c>
      <c r="N916" s="43">
        <v>2.5921085779269605E-8</v>
      </c>
      <c r="O916" s="43">
        <v>2.405892687521753E-10</v>
      </c>
    </row>
    <row r="917" spans="1:15" x14ac:dyDescent="0.25">
      <c r="A917" s="42" t="s">
        <v>88</v>
      </c>
      <c r="B917" s="42" t="s">
        <v>100</v>
      </c>
      <c r="C917" s="42" t="s">
        <v>15</v>
      </c>
      <c r="D917" s="42" t="s">
        <v>190</v>
      </c>
      <c r="E917" s="43">
        <v>0</v>
      </c>
      <c r="F917" s="43">
        <v>0</v>
      </c>
      <c r="G917" s="43">
        <v>3.658646178511762E-3</v>
      </c>
      <c r="H917" s="43">
        <v>2.0022973880773801E-2</v>
      </c>
      <c r="I917" s="43">
        <v>4.9977858423908131E-2</v>
      </c>
      <c r="J917" s="43">
        <v>7.8678203717885656E-2</v>
      </c>
      <c r="K917" s="43">
        <v>8.6109853952272747E-2</v>
      </c>
      <c r="L917" s="43">
        <v>7.8128056213804517E-2</v>
      </c>
      <c r="M917" s="43">
        <v>6.0753301776267594E-2</v>
      </c>
      <c r="N917" s="43">
        <v>3.3849887251146016E-2</v>
      </c>
      <c r="O917" s="43">
        <v>9.128532782434657E-3</v>
      </c>
    </row>
    <row r="918" spans="1:15" x14ac:dyDescent="0.25">
      <c r="A918" s="42" t="s">
        <v>88</v>
      </c>
      <c r="B918" s="42" t="s">
        <v>100</v>
      </c>
      <c r="C918" s="42" t="s">
        <v>15</v>
      </c>
      <c r="D918" s="42" t="s">
        <v>6</v>
      </c>
      <c r="E918" s="43">
        <v>0</v>
      </c>
      <c r="F918" s="43">
        <v>0.3569335242419463</v>
      </c>
      <c r="G918" s="43">
        <v>0.32988013451657783</v>
      </c>
      <c r="H918" s="43">
        <v>0.23108266752567624</v>
      </c>
      <c r="I918" s="43">
        <v>8.8112288983115628E-2</v>
      </c>
      <c r="J918" s="43">
        <v>1.0842569567766672E-2</v>
      </c>
      <c r="K918" s="43">
        <v>7.4447325568259884E-4</v>
      </c>
      <c r="L918" s="43">
        <v>3.5330474798659626E-5</v>
      </c>
      <c r="M918" s="43">
        <v>8.0404811149578658E-7</v>
      </c>
      <c r="N918" s="43">
        <v>1.4846837284231416E-8</v>
      </c>
      <c r="O918" s="43">
        <v>1.58557370197315E-10</v>
      </c>
    </row>
    <row r="919" spans="1:15" x14ac:dyDescent="0.25">
      <c r="A919" s="42" t="s">
        <v>88</v>
      </c>
      <c r="B919" s="42" t="s">
        <v>100</v>
      </c>
      <c r="C919" s="42" t="s">
        <v>15</v>
      </c>
      <c r="D919" s="42" t="s">
        <v>191</v>
      </c>
      <c r="E919" s="43">
        <v>0</v>
      </c>
      <c r="F919" s="43">
        <v>0</v>
      </c>
      <c r="G919" s="43">
        <v>4.9050030096561377E-3</v>
      </c>
      <c r="H919" s="43">
        <v>1.8899443433462112E-2</v>
      </c>
      <c r="I919" s="43">
        <v>3.9924381025145943E-2</v>
      </c>
      <c r="J919" s="43">
        <v>6.0012420709335934E-2</v>
      </c>
      <c r="K919" s="43">
        <v>6.6815963911383849E-2</v>
      </c>
      <c r="L919" s="43">
        <v>6.1811380683917769E-2</v>
      </c>
      <c r="M919" s="43">
        <v>4.8858520603840272E-2</v>
      </c>
      <c r="N919" s="43">
        <v>3.1623080640648234E-2</v>
      </c>
      <c r="O919" s="43">
        <v>1.6321077010636145E-2</v>
      </c>
    </row>
    <row r="920" spans="1:15" x14ac:dyDescent="0.25">
      <c r="A920" s="42" t="s">
        <v>88</v>
      </c>
      <c r="B920" s="42" t="s">
        <v>100</v>
      </c>
      <c r="C920" s="42" t="s">
        <v>15</v>
      </c>
      <c r="D920" s="42" t="s">
        <v>7</v>
      </c>
      <c r="E920" s="43">
        <v>0</v>
      </c>
      <c r="F920" s="43">
        <v>0.2226251992935516</v>
      </c>
      <c r="G920" s="43">
        <v>0.19487799790279589</v>
      </c>
      <c r="H920" s="43">
        <v>0.15657484304947056</v>
      </c>
      <c r="I920" s="43">
        <v>0.10962931281773494</v>
      </c>
      <c r="J920" s="43">
        <v>5.122167970596362E-2</v>
      </c>
      <c r="K920" s="43">
        <v>1.2116646221862691E-2</v>
      </c>
      <c r="L920" s="43">
        <v>1.3669642645242218E-3</v>
      </c>
      <c r="M920" s="43">
        <v>1.4139526559779403E-4</v>
      </c>
      <c r="N920" s="43">
        <v>7.558649005349456E-5</v>
      </c>
      <c r="O920" s="43">
        <v>9.1634248945801213E-5</v>
      </c>
    </row>
    <row r="921" spans="1:15" x14ac:dyDescent="0.25">
      <c r="A921" s="42" t="s">
        <v>88</v>
      </c>
      <c r="B921" s="42" t="s">
        <v>100</v>
      </c>
      <c r="C921" s="42" t="s">
        <v>15</v>
      </c>
      <c r="D921" s="42" t="s">
        <v>8</v>
      </c>
      <c r="E921" s="43">
        <v>0</v>
      </c>
      <c r="F921" s="43">
        <v>0.13441537930767222</v>
      </c>
      <c r="G921" s="43">
        <v>0.10843902306483025</v>
      </c>
      <c r="H921" s="43">
        <v>9.3614069637498978E-2</v>
      </c>
      <c r="I921" s="43">
        <v>8.4301799952045384E-2</v>
      </c>
      <c r="J921" s="43">
        <v>7.7261373488957133E-2</v>
      </c>
      <c r="K921" s="43">
        <v>7.1741688877857979E-2</v>
      </c>
      <c r="L921" s="43">
        <v>6.6961418962297389E-2</v>
      </c>
      <c r="M921" s="43">
        <v>6.4028155939950301E-2</v>
      </c>
      <c r="N921" s="43">
        <v>6.3083738819936383E-2</v>
      </c>
      <c r="O921" s="43">
        <v>6.2470803466860389E-2</v>
      </c>
    </row>
    <row r="922" spans="1:15" x14ac:dyDescent="0.25">
      <c r="A922" s="42" t="s">
        <v>88</v>
      </c>
      <c r="B922" s="42" t="s">
        <v>100</v>
      </c>
      <c r="C922" s="42" t="s">
        <v>15</v>
      </c>
      <c r="D922" s="42" t="s">
        <v>9</v>
      </c>
      <c r="E922" s="43">
        <v>0</v>
      </c>
      <c r="F922" s="43">
        <v>0.21979347345186492</v>
      </c>
      <c r="G922" s="43">
        <v>0.22857674274274309</v>
      </c>
      <c r="H922" s="43">
        <v>0.28981896678482183</v>
      </c>
      <c r="I922" s="43">
        <v>0.37776172958263271</v>
      </c>
      <c r="J922" s="43">
        <v>0.44269267672543394</v>
      </c>
      <c r="K922" s="43">
        <v>0.46664895572895471</v>
      </c>
      <c r="L922" s="43">
        <v>0.48460245642205763</v>
      </c>
      <c r="M922" s="43">
        <v>0.4917432807062207</v>
      </c>
      <c r="N922" s="43">
        <v>0.4786396037048779</v>
      </c>
      <c r="O922" s="43">
        <v>0.43367323243776695</v>
      </c>
    </row>
    <row r="923" spans="1:15" x14ac:dyDescent="0.25">
      <c r="A923" s="42" t="s">
        <v>88</v>
      </c>
      <c r="B923" s="42" t="s">
        <v>100</v>
      </c>
      <c r="C923" s="42" t="s">
        <v>15</v>
      </c>
      <c r="D923" s="42" t="s">
        <v>10</v>
      </c>
      <c r="E923" s="43">
        <v>0</v>
      </c>
      <c r="F923" s="43">
        <v>2.2055575540885955E-2</v>
      </c>
      <c r="G923" s="43">
        <v>2.8309613320187717E-3</v>
      </c>
      <c r="H923" s="43">
        <v>1.5504611100906525E-3</v>
      </c>
      <c r="I923" s="43">
        <v>1.454203932458227E-3</v>
      </c>
      <c r="J923" s="43">
        <v>1.0390072153477876E-3</v>
      </c>
      <c r="K923" s="43">
        <v>5.7587124675438476E-4</v>
      </c>
      <c r="L923" s="43">
        <v>5.8887603823030825E-4</v>
      </c>
      <c r="M923" s="43">
        <v>6.7118229362839676E-4</v>
      </c>
      <c r="N923" s="43">
        <v>7.9399467946865497E-4</v>
      </c>
      <c r="O923" s="43">
        <v>1.3517270411748997E-3</v>
      </c>
    </row>
    <row r="924" spans="1:15" x14ac:dyDescent="0.25">
      <c r="A924" s="42" t="s">
        <v>88</v>
      </c>
      <c r="B924" s="42" t="s">
        <v>100</v>
      </c>
      <c r="C924" s="42" t="s">
        <v>15</v>
      </c>
      <c r="D924" s="42" t="s">
        <v>11</v>
      </c>
      <c r="E924" s="43">
        <v>0</v>
      </c>
      <c r="F924" s="43">
        <v>3.0603598632235173E-3</v>
      </c>
      <c r="G924" s="43">
        <v>1.6898116716941424E-2</v>
      </c>
      <c r="H924" s="43">
        <v>2.3022988219783051E-2</v>
      </c>
      <c r="I924" s="43">
        <v>3.5362426620031112E-2</v>
      </c>
      <c r="J924" s="43">
        <v>5.0529892190000245E-2</v>
      </c>
      <c r="K924" s="43">
        <v>7.1620418636138578E-2</v>
      </c>
      <c r="L924" s="43">
        <v>9.26054455133766E-2</v>
      </c>
      <c r="M924" s="43">
        <v>0.11579428187277714</v>
      </c>
      <c r="N924" s="43">
        <v>0.14563406435003118</v>
      </c>
      <c r="O924" s="43">
        <v>0.1821989556658167</v>
      </c>
    </row>
    <row r="925" spans="1:15" x14ac:dyDescent="0.25">
      <c r="A925" s="42" t="s">
        <v>88</v>
      </c>
      <c r="B925" s="42" t="s">
        <v>100</v>
      </c>
      <c r="C925" s="42" t="s">
        <v>15</v>
      </c>
      <c r="D925" s="42" t="s">
        <v>12</v>
      </c>
      <c r="E925" s="43">
        <v>0</v>
      </c>
      <c r="F925" s="43">
        <v>2.6199375656340774E-2</v>
      </c>
      <c r="G925" s="43">
        <v>9.8046106447711084E-2</v>
      </c>
      <c r="H925" s="43">
        <v>0.1503717275975742</v>
      </c>
      <c r="I925" s="43">
        <v>0.19337023759713248</v>
      </c>
      <c r="J925" s="43">
        <v>0.19855105603581069</v>
      </c>
      <c r="K925" s="43">
        <v>0.18575723802545793</v>
      </c>
      <c r="L925" s="43">
        <v>0.16476778220226346</v>
      </c>
      <c r="M925" s="43">
        <v>0.15920750306563158</v>
      </c>
      <c r="N925" s="43">
        <v>0.17701743670591377</v>
      </c>
      <c r="O925" s="43">
        <v>0.1985721641234971</v>
      </c>
    </row>
    <row r="926" spans="1:15" x14ac:dyDescent="0.25">
      <c r="A926" s="42" t="s">
        <v>88</v>
      </c>
      <c r="B926" s="42" t="s">
        <v>100</v>
      </c>
      <c r="C926" s="42" t="s">
        <v>16</v>
      </c>
      <c r="D926" s="42" t="s">
        <v>189</v>
      </c>
      <c r="E926" s="43">
        <v>0</v>
      </c>
      <c r="F926" s="43">
        <v>0</v>
      </c>
      <c r="G926" s="43">
        <v>5.2035353177805116E-5</v>
      </c>
      <c r="H926" s="43">
        <v>1.6478394979661578E-3</v>
      </c>
      <c r="I926" s="43">
        <v>5.6326123823674037E-3</v>
      </c>
      <c r="J926" s="43">
        <v>1.4691500066559811E-2</v>
      </c>
      <c r="K926" s="43">
        <v>2.4962057567664162E-2</v>
      </c>
      <c r="L926" s="43">
        <v>3.4302939946955359E-2</v>
      </c>
      <c r="M926" s="43">
        <v>4.7979206463337865E-2</v>
      </c>
      <c r="N926" s="43">
        <v>9.7202981986052997E-2</v>
      </c>
      <c r="O926" s="43">
        <v>0.21389142368788</v>
      </c>
    </row>
    <row r="927" spans="1:15" x14ac:dyDescent="0.25">
      <c r="A927" s="42" t="s">
        <v>88</v>
      </c>
      <c r="B927" s="42" t="s">
        <v>100</v>
      </c>
      <c r="C927" s="42" t="s">
        <v>16</v>
      </c>
      <c r="D927" s="42" t="s">
        <v>5</v>
      </c>
      <c r="E927" s="43">
        <v>0</v>
      </c>
      <c r="F927" s="43">
        <v>0</v>
      </c>
      <c r="G927" s="43">
        <v>1.4363226339771285E-3</v>
      </c>
      <c r="H927" s="43">
        <v>2.8068504390613932E-3</v>
      </c>
      <c r="I927" s="43">
        <v>2.1602162336381973E-3</v>
      </c>
      <c r="J927" s="43">
        <v>6.9914722691202032E-4</v>
      </c>
      <c r="K927" s="43">
        <v>8.8641880703803973E-5</v>
      </c>
      <c r="L927" s="43">
        <v>6.4367510146898426E-6</v>
      </c>
      <c r="M927" s="43">
        <v>2.8586720469019678E-7</v>
      </c>
      <c r="N927" s="43">
        <v>5.3544066459654647E-9</v>
      </c>
      <c r="O927" s="43">
        <v>3.7872724099003092E-11</v>
      </c>
    </row>
    <row r="928" spans="1:15" x14ac:dyDescent="0.25">
      <c r="A928" s="42" t="s">
        <v>88</v>
      </c>
      <c r="B928" s="42" t="s">
        <v>100</v>
      </c>
      <c r="C928" s="42" t="s">
        <v>16</v>
      </c>
      <c r="D928" s="42" t="s">
        <v>190</v>
      </c>
      <c r="E928" s="43">
        <v>0</v>
      </c>
      <c r="F928" s="43">
        <v>0</v>
      </c>
      <c r="G928" s="43">
        <v>8.5760790906738379E-4</v>
      </c>
      <c r="H928" s="43">
        <v>6.0273462890638027E-3</v>
      </c>
      <c r="I928" s="43">
        <v>1.1950308178905931E-2</v>
      </c>
      <c r="J928" s="43">
        <v>1.8112604214263677E-2</v>
      </c>
      <c r="K928" s="43">
        <v>2.1404545144258935E-2</v>
      </c>
      <c r="L928" s="43">
        <v>2.1541740527939907E-2</v>
      </c>
      <c r="M928" s="43">
        <v>1.8228755247672306E-2</v>
      </c>
      <c r="N928" s="43">
        <v>6.6255746644462718E-3</v>
      </c>
      <c r="O928" s="43">
        <v>1.2646735006955382E-3</v>
      </c>
    </row>
    <row r="929" spans="1:15" x14ac:dyDescent="0.25">
      <c r="A929" s="42" t="s">
        <v>88</v>
      </c>
      <c r="B929" s="42" t="s">
        <v>100</v>
      </c>
      <c r="C929" s="42" t="s">
        <v>16</v>
      </c>
      <c r="D929" s="42" t="s">
        <v>6</v>
      </c>
      <c r="E929" s="43">
        <v>0</v>
      </c>
      <c r="F929" s="43">
        <v>0.21865211267887941</v>
      </c>
      <c r="G929" s="43">
        <v>0.18431698950394773</v>
      </c>
      <c r="H929" s="43">
        <v>0.12803457843388269</v>
      </c>
      <c r="I929" s="43">
        <v>6.5906761508060852E-2</v>
      </c>
      <c r="J929" s="43">
        <v>2.1203602932507722E-2</v>
      </c>
      <c r="K929" s="43">
        <v>3.7687580211140876E-3</v>
      </c>
      <c r="L929" s="43">
        <v>1.1332521505169939E-5</v>
      </c>
      <c r="M929" s="43">
        <v>1.1861206783435684E-7</v>
      </c>
      <c r="N929" s="43">
        <v>9.7944788209475821E-10</v>
      </c>
      <c r="O929" s="43">
        <v>0</v>
      </c>
    </row>
    <row r="930" spans="1:15" x14ac:dyDescent="0.25">
      <c r="A930" s="42" t="s">
        <v>88</v>
      </c>
      <c r="B930" s="42" t="s">
        <v>100</v>
      </c>
      <c r="C930" s="42" t="s">
        <v>16</v>
      </c>
      <c r="D930" s="42" t="s">
        <v>191</v>
      </c>
      <c r="E930" s="43">
        <v>0</v>
      </c>
      <c r="F930" s="43">
        <v>0</v>
      </c>
      <c r="G930" s="43">
        <v>4.352251032184902E-3</v>
      </c>
      <c r="H930" s="43">
        <v>3.4366365161553079E-2</v>
      </c>
      <c r="I930" s="43">
        <v>5.5772438528440729E-2</v>
      </c>
      <c r="J930" s="43">
        <v>7.2058834330903682E-2</v>
      </c>
      <c r="K930" s="43">
        <v>7.3623457288603297E-2</v>
      </c>
      <c r="L930" s="43">
        <v>5.2991318876260636E-2</v>
      </c>
      <c r="M930" s="43">
        <v>3.1786273636254005E-2</v>
      </c>
      <c r="N930" s="43">
        <v>1.1125339731659563E-2</v>
      </c>
      <c r="O930" s="43">
        <v>2.7587247253416827E-3</v>
      </c>
    </row>
    <row r="931" spans="1:15" x14ac:dyDescent="0.25">
      <c r="A931" s="42" t="s">
        <v>88</v>
      </c>
      <c r="B931" s="42" t="s">
        <v>100</v>
      </c>
      <c r="C931" s="42" t="s">
        <v>16</v>
      </c>
      <c r="D931" s="42" t="s">
        <v>7</v>
      </c>
      <c r="E931" s="43">
        <v>0</v>
      </c>
      <c r="F931" s="43">
        <v>0.55204383089181419</v>
      </c>
      <c r="G931" s="43">
        <v>0.5252146021383467</v>
      </c>
      <c r="H931" s="43">
        <v>0.36913158904013349</v>
      </c>
      <c r="I931" s="43">
        <v>0.22389788608564892</v>
      </c>
      <c r="J931" s="43">
        <v>9.0295449860808411E-2</v>
      </c>
      <c r="K931" s="43">
        <v>1.4541125309966723E-2</v>
      </c>
      <c r="L931" s="43">
        <v>7.7599796730862074E-4</v>
      </c>
      <c r="M931" s="43">
        <v>4.7831933476956449E-5</v>
      </c>
      <c r="N931" s="43">
        <v>1.3012156560504736E-5</v>
      </c>
      <c r="O931" s="43">
        <v>9.0730914427411247E-6</v>
      </c>
    </row>
    <row r="932" spans="1:15" x14ac:dyDescent="0.25">
      <c r="A932" s="42" t="s">
        <v>88</v>
      </c>
      <c r="B932" s="42" t="s">
        <v>100</v>
      </c>
      <c r="C932" s="42" t="s">
        <v>16</v>
      </c>
      <c r="D932" s="42" t="s">
        <v>8</v>
      </c>
      <c r="E932" s="43">
        <v>0</v>
      </c>
      <c r="F932" s="43">
        <v>0.12587443867328804</v>
      </c>
      <c r="G932" s="43">
        <v>0.1030660858373552</v>
      </c>
      <c r="H932" s="43">
        <v>9.867972363051461E-2</v>
      </c>
      <c r="I932" s="43">
        <v>0.10058301435856909</v>
      </c>
      <c r="J932" s="43">
        <v>0.1042904676237362</v>
      </c>
      <c r="K932" s="43">
        <v>0.10642354029841411</v>
      </c>
      <c r="L932" s="43">
        <v>0.10767303044789561</v>
      </c>
      <c r="M932" s="43">
        <v>0.11187924591620083</v>
      </c>
      <c r="N932" s="43">
        <v>0.11527562169137413</v>
      </c>
      <c r="O932" s="43">
        <v>0.1162330522284532</v>
      </c>
    </row>
    <row r="933" spans="1:15" x14ac:dyDescent="0.25">
      <c r="A933" s="42" t="s">
        <v>88</v>
      </c>
      <c r="B933" s="42" t="s">
        <v>100</v>
      </c>
      <c r="C933" s="42" t="s">
        <v>16</v>
      </c>
      <c r="D933" s="42" t="s">
        <v>9</v>
      </c>
      <c r="E933" s="43">
        <v>0</v>
      </c>
      <c r="F933" s="43">
        <v>9.5923722069973988E-2</v>
      </c>
      <c r="G933" s="43">
        <v>0.17139706538950705</v>
      </c>
      <c r="H933" s="43">
        <v>0.31692409838072022</v>
      </c>
      <c r="I933" s="43">
        <v>0.4424143596312623</v>
      </c>
      <c r="J933" s="43">
        <v>0.53199010599871843</v>
      </c>
      <c r="K933" s="43">
        <v>0.57531713568009635</v>
      </c>
      <c r="L933" s="43">
        <v>0.5881663709490409</v>
      </c>
      <c r="M933" s="43">
        <v>0.56430418568151786</v>
      </c>
      <c r="N933" s="43">
        <v>0.49053697704995414</v>
      </c>
      <c r="O933" s="43">
        <v>0.35469776509386092</v>
      </c>
    </row>
    <row r="934" spans="1:15" x14ac:dyDescent="0.25">
      <c r="A934" s="42" t="s">
        <v>88</v>
      </c>
      <c r="B934" s="42" t="s">
        <v>100</v>
      </c>
      <c r="C934" s="42" t="s">
        <v>16</v>
      </c>
      <c r="D934" s="42" t="s">
        <v>10</v>
      </c>
      <c r="E934" s="43">
        <v>0</v>
      </c>
      <c r="F934" s="43">
        <v>7.4992385466310704E-3</v>
      </c>
      <c r="G934" s="43">
        <v>1.0157340958892121E-3</v>
      </c>
      <c r="H934" s="43">
        <v>5.9261770587933961E-4</v>
      </c>
      <c r="I934" s="43">
        <v>3.6708588342345192E-4</v>
      </c>
      <c r="J934" s="43">
        <v>2.3199946714920231E-4</v>
      </c>
      <c r="K934" s="43">
        <v>1.6524466118256477E-4</v>
      </c>
      <c r="L934" s="43">
        <v>1.3177100545356334E-4</v>
      </c>
      <c r="M934" s="43">
        <v>2.0135489737261016E-4</v>
      </c>
      <c r="N934" s="43">
        <v>1.067024141417576E-3</v>
      </c>
      <c r="O934" s="43">
        <v>4.478331215242044E-4</v>
      </c>
    </row>
    <row r="935" spans="1:15" x14ac:dyDescent="0.25">
      <c r="A935" s="42" t="s">
        <v>88</v>
      </c>
      <c r="B935" s="42" t="s">
        <v>100</v>
      </c>
      <c r="C935" s="42" t="s">
        <v>16</v>
      </c>
      <c r="D935" s="42" t="s">
        <v>11</v>
      </c>
      <c r="E935" s="43">
        <v>0</v>
      </c>
      <c r="F935" s="43">
        <v>0</v>
      </c>
      <c r="G935" s="43">
        <v>5.3355276872320816E-3</v>
      </c>
      <c r="H935" s="43">
        <v>1.5084062133064612E-2</v>
      </c>
      <c r="I935" s="43">
        <v>2.9165931748724259E-2</v>
      </c>
      <c r="J935" s="43">
        <v>4.4660085872367694E-2</v>
      </c>
      <c r="K935" s="43">
        <v>5.8173712677214315E-2</v>
      </c>
      <c r="L935" s="43">
        <v>6.9542329153432642E-2</v>
      </c>
      <c r="M935" s="43">
        <v>8.8417273376332525E-2</v>
      </c>
      <c r="N935" s="43">
        <v>0.11705868759582951</v>
      </c>
      <c r="O935" s="43">
        <v>0.14059511870444091</v>
      </c>
    </row>
    <row r="936" spans="1:15" x14ac:dyDescent="0.25">
      <c r="A936" s="42" t="s">
        <v>88</v>
      </c>
      <c r="B936" s="42" t="s">
        <v>100</v>
      </c>
      <c r="C936" s="42" t="s">
        <v>16</v>
      </c>
      <c r="D936" s="42" t="s">
        <v>12</v>
      </c>
      <c r="E936" s="43">
        <v>0</v>
      </c>
      <c r="F936" s="43">
        <v>6.657139413352214E-6</v>
      </c>
      <c r="G936" s="43">
        <v>2.9557784193146269E-3</v>
      </c>
      <c r="H936" s="43">
        <v>2.670492928816064E-2</v>
      </c>
      <c r="I936" s="43">
        <v>6.2149385460958814E-2</v>
      </c>
      <c r="J936" s="43">
        <v>0.10176620240607315</v>
      </c>
      <c r="K936" s="43">
        <v>0.12153178147078163</v>
      </c>
      <c r="L936" s="43">
        <v>0.12485673185319295</v>
      </c>
      <c r="M936" s="43">
        <v>0.13715546836856263</v>
      </c>
      <c r="N936" s="43">
        <v>0.16109477464885077</v>
      </c>
      <c r="O936" s="43">
        <v>0.17010233580848805</v>
      </c>
    </row>
    <row r="937" spans="1:15" x14ac:dyDescent="0.25">
      <c r="A937" s="42" t="s">
        <v>88</v>
      </c>
      <c r="B937" s="42" t="s">
        <v>97</v>
      </c>
      <c r="C937" s="42" t="s">
        <v>4</v>
      </c>
      <c r="D937" s="42" t="s">
        <v>189</v>
      </c>
      <c r="E937" s="43">
        <v>0</v>
      </c>
      <c r="F937" s="43">
        <v>0</v>
      </c>
      <c r="G937" s="43">
        <v>1.147262262358956E-4</v>
      </c>
      <c r="H937" s="43">
        <v>2.311549183683002E-3</v>
      </c>
      <c r="I937" s="43">
        <v>6.5001548733164662E-3</v>
      </c>
      <c r="J937" s="43">
        <v>1.5399836938309718E-2</v>
      </c>
      <c r="K937" s="43">
        <v>2.6927113780625823E-2</v>
      </c>
      <c r="L937" s="43">
        <v>3.7439147472317205E-2</v>
      </c>
      <c r="M937" s="43">
        <v>3.5106587027933484E-2</v>
      </c>
      <c r="N937" s="43">
        <v>3.5660032138582619E-2</v>
      </c>
      <c r="O937" s="43">
        <v>4.1169633891451916E-2</v>
      </c>
    </row>
    <row r="938" spans="1:15" x14ac:dyDescent="0.25">
      <c r="A938" s="42" t="s">
        <v>88</v>
      </c>
      <c r="B938" s="42" t="s">
        <v>97</v>
      </c>
      <c r="C938" s="42" t="s">
        <v>4</v>
      </c>
      <c r="D938" s="42" t="s">
        <v>5</v>
      </c>
      <c r="E938" s="43">
        <v>0</v>
      </c>
      <c r="F938" s="43">
        <v>3.4538766652143262E-3</v>
      </c>
      <c r="G938" s="43">
        <v>8.9249455489312911E-3</v>
      </c>
      <c r="H938" s="43">
        <v>1.5028009992607462E-2</v>
      </c>
      <c r="I938" s="43">
        <v>1.7197915859702713E-2</v>
      </c>
      <c r="J938" s="43">
        <v>1.3987593033144046E-2</v>
      </c>
      <c r="K938" s="43">
        <v>7.4763679943896516E-3</v>
      </c>
      <c r="L938" s="43">
        <v>1.9478696474988745E-3</v>
      </c>
      <c r="M938" s="43">
        <v>1.2189834749645986E-3</v>
      </c>
      <c r="N938" s="43">
        <v>6.0242040596208144E-4</v>
      </c>
      <c r="O938" s="43">
        <v>1.1211672319156973E-4</v>
      </c>
    </row>
    <row r="939" spans="1:15" x14ac:dyDescent="0.25">
      <c r="A939" s="42" t="s">
        <v>88</v>
      </c>
      <c r="B939" s="42" t="s">
        <v>97</v>
      </c>
      <c r="C939" s="42" t="s">
        <v>4</v>
      </c>
      <c r="D939" s="42" t="s">
        <v>190</v>
      </c>
      <c r="E939" s="43">
        <v>0</v>
      </c>
      <c r="F939" s="43">
        <v>0</v>
      </c>
      <c r="G939" s="43">
        <v>1.3573564319200408E-3</v>
      </c>
      <c r="H939" s="43">
        <v>2.6772917860702121E-2</v>
      </c>
      <c r="I939" s="43">
        <v>5.8737980397020946E-2</v>
      </c>
      <c r="J939" s="43">
        <v>9.7276481443497972E-2</v>
      </c>
      <c r="K939" s="43">
        <v>0.11652629902501355</v>
      </c>
      <c r="L939" s="43">
        <v>0.10579673540682677</v>
      </c>
      <c r="M939" s="43">
        <v>8.2577678525838985E-2</v>
      </c>
      <c r="N939" s="43">
        <v>7.2384927391525716E-2</v>
      </c>
      <c r="O939" s="43">
        <v>5.5965218252712064E-2</v>
      </c>
    </row>
    <row r="940" spans="1:15" x14ac:dyDescent="0.25">
      <c r="A940" s="42" t="s">
        <v>88</v>
      </c>
      <c r="B940" s="42" t="s">
        <v>97</v>
      </c>
      <c r="C940" s="42" t="s">
        <v>4</v>
      </c>
      <c r="D940" s="42" t="s">
        <v>6</v>
      </c>
      <c r="E940" s="43">
        <v>0</v>
      </c>
      <c r="F940" s="43">
        <v>0.65871891315698161</v>
      </c>
      <c r="G940" s="43">
        <v>0.65314997786222107</v>
      </c>
      <c r="H940" s="43">
        <v>0.52503249330931656</v>
      </c>
      <c r="I940" s="43">
        <v>0.36428678431200873</v>
      </c>
      <c r="J940" s="43">
        <v>0.18039891220984947</v>
      </c>
      <c r="K940" s="43">
        <v>4.9325410953576711E-2</v>
      </c>
      <c r="L940" s="43">
        <v>4.5779757862975659E-3</v>
      </c>
      <c r="M940" s="43">
        <v>2.0002600651132505E-3</v>
      </c>
      <c r="N940" s="43">
        <v>6.5647005684585922E-4</v>
      </c>
      <c r="O940" s="43">
        <v>8.2409194780107194E-5</v>
      </c>
    </row>
    <row r="941" spans="1:15" x14ac:dyDescent="0.25">
      <c r="A941" s="42" t="s">
        <v>88</v>
      </c>
      <c r="B941" s="42" t="s">
        <v>97</v>
      </c>
      <c r="C941" s="42" t="s">
        <v>4</v>
      </c>
      <c r="D941" s="42" t="s">
        <v>191</v>
      </c>
      <c r="E941" s="43">
        <v>0</v>
      </c>
      <c r="F941" s="43">
        <v>0</v>
      </c>
      <c r="G941" s="43">
        <v>1.3584519954938801E-3</v>
      </c>
      <c r="H941" s="43">
        <v>1.149595699085084E-2</v>
      </c>
      <c r="I941" s="43">
        <v>2.0623144305866252E-2</v>
      </c>
      <c r="J941" s="43">
        <v>2.9413348179771405E-2</v>
      </c>
      <c r="K941" s="43">
        <v>4.0729393044365021E-2</v>
      </c>
      <c r="L941" s="43">
        <v>4.5515377488375766E-2</v>
      </c>
      <c r="M941" s="43">
        <v>3.9413394574602405E-2</v>
      </c>
      <c r="N941" s="43">
        <v>3.431349772565636E-2</v>
      </c>
      <c r="O941" s="43">
        <v>2.8436461733005514E-2</v>
      </c>
    </row>
    <row r="942" spans="1:15" x14ac:dyDescent="0.25">
      <c r="A942" s="42" t="s">
        <v>88</v>
      </c>
      <c r="B942" s="42" t="s">
        <v>97</v>
      </c>
      <c r="C942" s="42" t="s">
        <v>4</v>
      </c>
      <c r="D942" s="42" t="s">
        <v>7</v>
      </c>
      <c r="E942" s="43">
        <v>0</v>
      </c>
      <c r="F942" s="43">
        <v>0.11261463053913848</v>
      </c>
      <c r="G942" s="43">
        <v>0.13289912144602078</v>
      </c>
      <c r="H942" s="43">
        <v>0.12817069136308237</v>
      </c>
      <c r="I942" s="43">
        <v>0.11266027298083721</v>
      </c>
      <c r="J942" s="43">
        <v>9.2373876566467492E-2</v>
      </c>
      <c r="K942" s="43">
        <v>5.8220789399421463E-2</v>
      </c>
      <c r="L942" s="43">
        <v>2.2685870885693044E-2</v>
      </c>
      <c r="M942" s="43">
        <v>1.2888904696916404E-2</v>
      </c>
      <c r="N942" s="43">
        <v>5.968538377933757E-3</v>
      </c>
      <c r="O942" s="43">
        <v>1.5763294562901936E-3</v>
      </c>
    </row>
    <row r="943" spans="1:15" x14ac:dyDescent="0.25">
      <c r="A943" s="42" t="s">
        <v>88</v>
      </c>
      <c r="B943" s="42" t="s">
        <v>97</v>
      </c>
      <c r="C943" s="42" t="s">
        <v>4</v>
      </c>
      <c r="D943" s="42" t="s">
        <v>8</v>
      </c>
      <c r="E943" s="43">
        <v>0</v>
      </c>
      <c r="F943" s="43">
        <v>0.14613348310202107</v>
      </c>
      <c r="G943" s="43">
        <v>9.9242858488453656E-2</v>
      </c>
      <c r="H943" s="43">
        <v>7.6354825857680442E-2</v>
      </c>
      <c r="I943" s="43">
        <v>6.3318613985647906E-2</v>
      </c>
      <c r="J943" s="43">
        <v>5.7678494856708569E-2</v>
      </c>
      <c r="K943" s="43">
        <v>5.5869335182412327E-2</v>
      </c>
      <c r="L943" s="43">
        <v>5.4936590166430418E-2</v>
      </c>
      <c r="M943" s="43">
        <v>5.8191642519447577E-2</v>
      </c>
      <c r="N943" s="43">
        <v>6.4012438381494216E-2</v>
      </c>
      <c r="O943" s="43">
        <v>6.6808654295462136E-2</v>
      </c>
    </row>
    <row r="944" spans="1:15" x14ac:dyDescent="0.25">
      <c r="A944" s="42" t="s">
        <v>88</v>
      </c>
      <c r="B944" s="42" t="s">
        <v>97</v>
      </c>
      <c r="C944" s="42" t="s">
        <v>4</v>
      </c>
      <c r="D944" s="42" t="s">
        <v>9</v>
      </c>
      <c r="E944" s="43">
        <v>0</v>
      </c>
      <c r="F944" s="43">
        <v>4.3602574542637537E-2</v>
      </c>
      <c r="G944" s="43">
        <v>5.8873796238330452E-2</v>
      </c>
      <c r="H944" s="43">
        <v>0.12253784627919277</v>
      </c>
      <c r="I944" s="43">
        <v>0.21201795240161894</v>
      </c>
      <c r="J944" s="43">
        <v>0.30987186575512893</v>
      </c>
      <c r="K944" s="43">
        <v>0.38298007605884515</v>
      </c>
      <c r="L944" s="43">
        <v>0.4255156165772716</v>
      </c>
      <c r="M944" s="43">
        <v>0.45579564695177904</v>
      </c>
      <c r="N944" s="43">
        <v>0.46719453582450593</v>
      </c>
      <c r="O944" s="43">
        <v>0.45104868315553764</v>
      </c>
    </row>
    <row r="945" spans="1:15" x14ac:dyDescent="0.25">
      <c r="A945" s="42" t="s">
        <v>88</v>
      </c>
      <c r="B945" s="42" t="s">
        <v>97</v>
      </c>
      <c r="C945" s="42" t="s">
        <v>4</v>
      </c>
      <c r="D945" s="42" t="s">
        <v>10</v>
      </c>
      <c r="E945" s="43">
        <v>0</v>
      </c>
      <c r="F945" s="43">
        <v>2.5318095500169648E-2</v>
      </c>
      <c r="G945" s="43">
        <v>9.8513838932274538E-3</v>
      </c>
      <c r="H945" s="43">
        <v>9.8517156665196351E-3</v>
      </c>
      <c r="I945" s="43">
        <v>7.5949248128461318E-3</v>
      </c>
      <c r="J945" s="43">
        <v>5.2216900645648016E-3</v>
      </c>
      <c r="K945" s="43">
        <v>4.4912263625608052E-3</v>
      </c>
      <c r="L945" s="43">
        <v>2.8556665452853553E-3</v>
      </c>
      <c r="M945" s="43">
        <v>1.4417402481393274E-3</v>
      </c>
      <c r="N945" s="43">
        <v>1.2076658303965596E-3</v>
      </c>
      <c r="O945" s="43">
        <v>1.0167121526781355E-3</v>
      </c>
    </row>
    <row r="946" spans="1:15" x14ac:dyDescent="0.25">
      <c r="A946" s="42" t="s">
        <v>88</v>
      </c>
      <c r="B946" s="42" t="s">
        <v>97</v>
      </c>
      <c r="C946" s="42" t="s">
        <v>4</v>
      </c>
      <c r="D946" s="42" t="s">
        <v>11</v>
      </c>
      <c r="E946" s="43">
        <v>0</v>
      </c>
      <c r="F946" s="43">
        <v>2.9741587446680407E-4</v>
      </c>
      <c r="G946" s="43">
        <v>1.2073727597802992E-2</v>
      </c>
      <c r="H946" s="43">
        <v>3.2479782108989934E-2</v>
      </c>
      <c r="I946" s="43">
        <v>6.3002465598312227E-2</v>
      </c>
      <c r="J946" s="43">
        <v>0.10440149245755412</v>
      </c>
      <c r="K946" s="43">
        <v>0.15725972791667317</v>
      </c>
      <c r="L946" s="43">
        <v>0.20716091199234909</v>
      </c>
      <c r="M946" s="43">
        <v>0.23734227373262168</v>
      </c>
      <c r="N946" s="43">
        <v>0.25671379164400199</v>
      </c>
      <c r="O946" s="43">
        <v>0.29005311727937244</v>
      </c>
    </row>
    <row r="947" spans="1:15" x14ac:dyDescent="0.25">
      <c r="A947" s="42" t="s">
        <v>88</v>
      </c>
      <c r="B947" s="42" t="s">
        <v>97</v>
      </c>
      <c r="C947" s="42" t="s">
        <v>4</v>
      </c>
      <c r="D947" s="42" t="s">
        <v>12</v>
      </c>
      <c r="E947" s="43">
        <v>0</v>
      </c>
      <c r="F947" s="43">
        <v>9.8610106193704264E-3</v>
      </c>
      <c r="G947" s="43">
        <v>2.2153654271362469E-2</v>
      </c>
      <c r="H947" s="43">
        <v>4.9964211387374828E-2</v>
      </c>
      <c r="I947" s="43">
        <v>7.4059790472822365E-2</v>
      </c>
      <c r="J947" s="43">
        <v>9.3976408495003452E-2</v>
      </c>
      <c r="K947" s="43">
        <v>0.10019426028211634</v>
      </c>
      <c r="L947" s="43">
        <v>9.15682380316543E-2</v>
      </c>
      <c r="M947" s="43">
        <v>7.402288818264316E-2</v>
      </c>
      <c r="N947" s="43">
        <v>6.1285682223094787E-2</v>
      </c>
      <c r="O947" s="43">
        <v>6.3730663865518331E-2</v>
      </c>
    </row>
    <row r="948" spans="1:15" x14ac:dyDescent="0.25">
      <c r="A948" s="42" t="s">
        <v>88</v>
      </c>
      <c r="B948" s="42" t="s">
        <v>97</v>
      </c>
      <c r="C948" s="42" t="s">
        <v>13</v>
      </c>
      <c r="D948" s="42" t="s">
        <v>189</v>
      </c>
      <c r="E948" s="43">
        <v>0</v>
      </c>
      <c r="F948" s="43">
        <v>0</v>
      </c>
      <c r="G948" s="43">
        <v>3.2582414660413984E-3</v>
      </c>
      <c r="H948" s="43">
        <v>7.1466532804755102E-3</v>
      </c>
      <c r="I948" s="43">
        <v>1.3650784976052648E-2</v>
      </c>
      <c r="J948" s="43">
        <v>2.5828849867896297E-2</v>
      </c>
      <c r="K948" s="43">
        <v>4.5371889348262813E-2</v>
      </c>
      <c r="L948" s="43">
        <v>6.6539182402315267E-2</v>
      </c>
      <c r="M948" s="43">
        <v>7.4249299804224067E-2</v>
      </c>
      <c r="N948" s="43">
        <v>8.144981528826567E-2</v>
      </c>
      <c r="O948" s="43">
        <v>8.9323224837077261E-2</v>
      </c>
    </row>
    <row r="949" spans="1:15" x14ac:dyDescent="0.25">
      <c r="A949" s="42" t="s">
        <v>88</v>
      </c>
      <c r="B949" s="42" t="s">
        <v>97</v>
      </c>
      <c r="C949" s="42" t="s">
        <v>13</v>
      </c>
      <c r="D949" s="42" t="s">
        <v>5</v>
      </c>
      <c r="E949" s="43">
        <v>0</v>
      </c>
      <c r="F949" s="43">
        <v>3.0640453606510569E-2</v>
      </c>
      <c r="G949" s="43">
        <v>5.5055527468300169E-2</v>
      </c>
      <c r="H949" s="43">
        <v>5.4349243187185196E-2</v>
      </c>
      <c r="I949" s="43">
        <v>4.6184187732579242E-2</v>
      </c>
      <c r="J949" s="43">
        <v>2.8060670864007108E-2</v>
      </c>
      <c r="K949" s="43">
        <v>1.0122713892729649E-2</v>
      </c>
      <c r="L949" s="43">
        <v>1.5637864870110803E-3</v>
      </c>
      <c r="M949" s="43">
        <v>5.7053951578241017E-4</v>
      </c>
      <c r="N949" s="43">
        <v>1.9325284701574106E-4</v>
      </c>
      <c r="O949" s="43">
        <v>2.4292615735272313E-5</v>
      </c>
    </row>
    <row r="950" spans="1:15" x14ac:dyDescent="0.25">
      <c r="A950" s="42" t="s">
        <v>88</v>
      </c>
      <c r="B950" s="42" t="s">
        <v>97</v>
      </c>
      <c r="C950" s="42" t="s">
        <v>13</v>
      </c>
      <c r="D950" s="42" t="s">
        <v>190</v>
      </c>
      <c r="E950" s="43">
        <v>0</v>
      </c>
      <c r="F950" s="43">
        <v>0</v>
      </c>
      <c r="G950" s="43">
        <v>2.0871491278242733E-3</v>
      </c>
      <c r="H950" s="43">
        <v>6.146133635908769E-3</v>
      </c>
      <c r="I950" s="43">
        <v>1.1980544455592766E-2</v>
      </c>
      <c r="J950" s="43">
        <v>2.090755184204747E-2</v>
      </c>
      <c r="K950" s="43">
        <v>3.1547475100473239E-2</v>
      </c>
      <c r="L950" s="43">
        <v>3.8053960127349011E-2</v>
      </c>
      <c r="M950" s="43">
        <v>4.0929836919050895E-2</v>
      </c>
      <c r="N950" s="43">
        <v>4.3534593253244408E-2</v>
      </c>
      <c r="O950" s="43">
        <v>4.4120244169473181E-2</v>
      </c>
    </row>
    <row r="951" spans="1:15" x14ac:dyDescent="0.25">
      <c r="A951" s="42" t="s">
        <v>88</v>
      </c>
      <c r="B951" s="42" t="s">
        <v>97</v>
      </c>
      <c r="C951" s="42" t="s">
        <v>13</v>
      </c>
      <c r="D951" s="42" t="s">
        <v>6</v>
      </c>
      <c r="E951" s="43">
        <v>0</v>
      </c>
      <c r="F951" s="43">
        <v>5.1059408350680555E-2</v>
      </c>
      <c r="G951" s="43">
        <v>6.8162889370351323E-2</v>
      </c>
      <c r="H951" s="43">
        <v>6.1607153625606592E-2</v>
      </c>
      <c r="I951" s="43">
        <v>4.7505189997179877E-2</v>
      </c>
      <c r="J951" s="43">
        <v>2.8448369029715634E-2</v>
      </c>
      <c r="K951" s="43">
        <v>7.6901921635614909E-3</v>
      </c>
      <c r="L951" s="43">
        <v>6.1144340504367127E-4</v>
      </c>
      <c r="M951" s="43">
        <v>2.3137512728570704E-4</v>
      </c>
      <c r="N951" s="43">
        <v>5.3819608534294923E-5</v>
      </c>
      <c r="O951" s="43">
        <v>3.6561642435411827E-6</v>
      </c>
    </row>
    <row r="952" spans="1:15" x14ac:dyDescent="0.25">
      <c r="A952" s="42" t="s">
        <v>88</v>
      </c>
      <c r="B952" s="42" t="s">
        <v>97</v>
      </c>
      <c r="C952" s="42" t="s">
        <v>13</v>
      </c>
      <c r="D952" s="42" t="s">
        <v>191</v>
      </c>
      <c r="E952" s="43">
        <v>0</v>
      </c>
      <c r="F952" s="43">
        <v>0</v>
      </c>
      <c r="G952" s="43">
        <v>1.427973780198106E-2</v>
      </c>
      <c r="H952" s="43">
        <v>3.867760572664395E-2</v>
      </c>
      <c r="I952" s="43">
        <v>6.0991976517850759E-2</v>
      </c>
      <c r="J952" s="43">
        <v>8.393370406956481E-2</v>
      </c>
      <c r="K952" s="43">
        <v>0.1154931718819136</v>
      </c>
      <c r="L952" s="43">
        <v>0.12903004349107844</v>
      </c>
      <c r="M952" s="43">
        <v>0.125836440265994</v>
      </c>
      <c r="N952" s="43">
        <v>0.11906283829294327</v>
      </c>
      <c r="O952" s="43">
        <v>0.10484627954684707</v>
      </c>
    </row>
    <row r="953" spans="1:15" x14ac:dyDescent="0.25">
      <c r="A953" s="42" t="s">
        <v>88</v>
      </c>
      <c r="B953" s="42" t="s">
        <v>97</v>
      </c>
      <c r="C953" s="42" t="s">
        <v>13</v>
      </c>
      <c r="D953" s="42" t="s">
        <v>7</v>
      </c>
      <c r="E953" s="43">
        <v>0</v>
      </c>
      <c r="F953" s="43">
        <v>0.2326145678413313</v>
      </c>
      <c r="G953" s="43">
        <v>0.32773975265278449</v>
      </c>
      <c r="H953" s="43">
        <v>0.31845306268317025</v>
      </c>
      <c r="I953" s="43">
        <v>0.27217920776114268</v>
      </c>
      <c r="J953" s="43">
        <v>0.20635838293126205</v>
      </c>
      <c r="K953" s="43">
        <v>0.10418193890330556</v>
      </c>
      <c r="L953" s="43">
        <v>3.2433978353632237E-2</v>
      </c>
      <c r="M953" s="43">
        <v>1.505005335714632E-2</v>
      </c>
      <c r="N953" s="43">
        <v>5.2895205786266169E-3</v>
      </c>
      <c r="O953" s="43">
        <v>1.0192932639789135E-3</v>
      </c>
    </row>
    <row r="954" spans="1:15" x14ac:dyDescent="0.25">
      <c r="A954" s="42" t="s">
        <v>88</v>
      </c>
      <c r="B954" s="42" t="s">
        <v>97</v>
      </c>
      <c r="C954" s="42" t="s">
        <v>13</v>
      </c>
      <c r="D954" s="42" t="s">
        <v>8</v>
      </c>
      <c r="E954" s="43">
        <v>0</v>
      </c>
      <c r="F954" s="43">
        <v>0.52807471158811692</v>
      </c>
      <c r="G954" s="43">
        <v>0.40228137171187678</v>
      </c>
      <c r="H954" s="43">
        <v>0.31432555841911031</v>
      </c>
      <c r="I954" s="43">
        <v>0.25800463458625633</v>
      </c>
      <c r="J954" s="43">
        <v>0.22110884718170756</v>
      </c>
      <c r="K954" s="43">
        <v>0.19729246042452714</v>
      </c>
      <c r="L954" s="43">
        <v>0.18181568527987554</v>
      </c>
      <c r="M954" s="43">
        <v>0.18262743108065799</v>
      </c>
      <c r="N954" s="43">
        <v>0.18644044016317757</v>
      </c>
      <c r="O954" s="43">
        <v>0.18649577805452461</v>
      </c>
    </row>
    <row r="955" spans="1:15" x14ac:dyDescent="0.25">
      <c r="A955" s="42" t="s">
        <v>88</v>
      </c>
      <c r="B955" s="42" t="s">
        <v>97</v>
      </c>
      <c r="C955" s="42" t="s">
        <v>13</v>
      </c>
      <c r="D955" s="42" t="s">
        <v>9</v>
      </c>
      <c r="E955" s="43">
        <v>0</v>
      </c>
      <c r="F955" s="43">
        <v>1.9913835085527784E-2</v>
      </c>
      <c r="G955" s="43">
        <v>2.2968962136383199E-2</v>
      </c>
      <c r="H955" s="43">
        <v>4.1124706113279993E-2</v>
      </c>
      <c r="I955" s="43">
        <v>7.120402905534412E-2</v>
      </c>
      <c r="J955" s="43">
        <v>0.10748006589478264</v>
      </c>
      <c r="K955" s="43">
        <v>0.14231969326362914</v>
      </c>
      <c r="L955" s="43">
        <v>0.16568070890403624</v>
      </c>
      <c r="M955" s="43">
        <v>0.17928061183182292</v>
      </c>
      <c r="N955" s="43">
        <v>0.19005282531398351</v>
      </c>
      <c r="O955" s="43">
        <v>0.19327072488969141</v>
      </c>
    </row>
    <row r="956" spans="1:15" x14ac:dyDescent="0.25">
      <c r="A956" s="42" t="s">
        <v>88</v>
      </c>
      <c r="B956" s="42" t="s">
        <v>97</v>
      </c>
      <c r="C956" s="42" t="s">
        <v>13</v>
      </c>
      <c r="D956" s="42" t="s">
        <v>10</v>
      </c>
      <c r="E956" s="43">
        <v>0</v>
      </c>
      <c r="F956" s="43">
        <v>0.13444340380482239</v>
      </c>
      <c r="G956" s="43">
        <v>4.7479519117776064E-2</v>
      </c>
      <c r="H956" s="43">
        <v>4.0806295229033646E-2</v>
      </c>
      <c r="I956" s="43">
        <v>2.4630964030602512E-2</v>
      </c>
      <c r="J956" s="43">
        <v>1.5761362802339574E-2</v>
      </c>
      <c r="K956" s="43">
        <v>1.2911360436306063E-2</v>
      </c>
      <c r="L956" s="43">
        <v>8.5068397490954788E-3</v>
      </c>
      <c r="M956" s="43">
        <v>4.0536665163729696E-3</v>
      </c>
      <c r="N956" s="43">
        <v>4.3282223189230343E-3</v>
      </c>
      <c r="O956" s="43">
        <v>3.8232504870124653E-3</v>
      </c>
    </row>
    <row r="957" spans="1:15" x14ac:dyDescent="0.25">
      <c r="A957" s="42" t="s">
        <v>88</v>
      </c>
      <c r="B957" s="42" t="s">
        <v>97</v>
      </c>
      <c r="C957" s="42" t="s">
        <v>13</v>
      </c>
      <c r="D957" s="42" t="s">
        <v>11</v>
      </c>
      <c r="E957" s="43">
        <v>0</v>
      </c>
      <c r="F957" s="43">
        <v>3.3222325454056745E-5</v>
      </c>
      <c r="G957" s="43">
        <v>2.5569572639404296E-2</v>
      </c>
      <c r="H957" s="43">
        <v>4.901166325607266E-2</v>
      </c>
      <c r="I957" s="43">
        <v>8.4927141351021529E-2</v>
      </c>
      <c r="J957" s="43">
        <v>0.12489913306303906</v>
      </c>
      <c r="K957" s="43">
        <v>0.16780368931390352</v>
      </c>
      <c r="L957" s="43">
        <v>0.20252157066370838</v>
      </c>
      <c r="M957" s="43">
        <v>0.21871926123627625</v>
      </c>
      <c r="N957" s="43">
        <v>0.22995570079666805</v>
      </c>
      <c r="O957" s="43">
        <v>0.2475818679035991</v>
      </c>
    </row>
    <row r="958" spans="1:15" x14ac:dyDescent="0.25">
      <c r="A958" s="42" t="s">
        <v>88</v>
      </c>
      <c r="B958" s="42" t="s">
        <v>97</v>
      </c>
      <c r="C958" s="42" t="s">
        <v>13</v>
      </c>
      <c r="D958" s="42" t="s">
        <v>12</v>
      </c>
      <c r="E958" s="43">
        <v>0</v>
      </c>
      <c r="F958" s="43">
        <v>3.220397397556413E-3</v>
      </c>
      <c r="G958" s="43">
        <v>3.1117276507276942E-2</v>
      </c>
      <c r="H958" s="43">
        <v>6.8351924843513032E-2</v>
      </c>
      <c r="I958" s="43">
        <v>0.10874133953637739</v>
      </c>
      <c r="J958" s="43">
        <v>0.13721306245363779</v>
      </c>
      <c r="K958" s="43">
        <v>0.16526541527138783</v>
      </c>
      <c r="L958" s="43">
        <v>0.17324280113685447</v>
      </c>
      <c r="M958" s="43">
        <v>0.15845148434538636</v>
      </c>
      <c r="N958" s="43">
        <v>0.13963897153861771</v>
      </c>
      <c r="O958" s="43">
        <v>0.12949138806781718</v>
      </c>
    </row>
    <row r="959" spans="1:15" x14ac:dyDescent="0.25">
      <c r="A959" s="42" t="s">
        <v>88</v>
      </c>
      <c r="B959" s="42" t="s">
        <v>97</v>
      </c>
      <c r="C959" s="42" t="s">
        <v>14</v>
      </c>
      <c r="D959" s="42" t="s">
        <v>189</v>
      </c>
      <c r="E959" s="43">
        <v>0</v>
      </c>
      <c r="F959" s="43">
        <v>0</v>
      </c>
      <c r="G959" s="43">
        <v>2.0116690913343245E-4</v>
      </c>
      <c r="H959" s="43">
        <v>2.4573643688669462E-3</v>
      </c>
      <c r="I959" s="43">
        <v>5.619282150522628E-3</v>
      </c>
      <c r="J959" s="43">
        <v>1.2899468912155912E-2</v>
      </c>
      <c r="K959" s="43">
        <v>2.8612730434114705E-2</v>
      </c>
      <c r="L959" s="43">
        <v>4.7147569058905367E-2</v>
      </c>
      <c r="M959" s="43">
        <v>4.8902692807228934E-2</v>
      </c>
      <c r="N959" s="43">
        <v>4.6884053968004658E-2</v>
      </c>
      <c r="O959" s="43">
        <v>4.4924443366445618E-2</v>
      </c>
    </row>
    <row r="960" spans="1:15" x14ac:dyDescent="0.25">
      <c r="A960" s="42" t="s">
        <v>88</v>
      </c>
      <c r="B960" s="42" t="s">
        <v>97</v>
      </c>
      <c r="C960" s="42" t="s">
        <v>14</v>
      </c>
      <c r="D960" s="42" t="s">
        <v>5</v>
      </c>
      <c r="E960" s="43">
        <v>0</v>
      </c>
      <c r="F960" s="43">
        <v>5.4302713403806306E-4</v>
      </c>
      <c r="G960" s="43">
        <v>1.0314395308920934E-2</v>
      </c>
      <c r="H960" s="43">
        <v>1.4755905952719934E-2</v>
      </c>
      <c r="I960" s="43">
        <v>1.4555732815894215E-2</v>
      </c>
      <c r="J960" s="43">
        <v>1.1191225617843924E-2</v>
      </c>
      <c r="K960" s="43">
        <v>5.1279158342889862E-3</v>
      </c>
      <c r="L960" s="43">
        <v>1.025161268458398E-3</v>
      </c>
      <c r="M960" s="43">
        <v>5.2650836660312402E-4</v>
      </c>
      <c r="N960" s="43">
        <v>2.9844404354099728E-4</v>
      </c>
      <c r="O960" s="43">
        <v>8.0537038145020852E-5</v>
      </c>
    </row>
    <row r="961" spans="1:15" x14ac:dyDescent="0.25">
      <c r="A961" s="42" t="s">
        <v>88</v>
      </c>
      <c r="B961" s="42" t="s">
        <v>97</v>
      </c>
      <c r="C961" s="42" t="s">
        <v>14</v>
      </c>
      <c r="D961" s="42" t="s">
        <v>190</v>
      </c>
      <c r="E961" s="43">
        <v>0</v>
      </c>
      <c r="F961" s="43">
        <v>0</v>
      </c>
      <c r="G961" s="43">
        <v>1.0810281711791825E-3</v>
      </c>
      <c r="H961" s="43">
        <v>6.4677117509274332E-3</v>
      </c>
      <c r="I961" s="43">
        <v>1.2005811425736821E-2</v>
      </c>
      <c r="J961" s="43">
        <v>1.9602524587787655E-2</v>
      </c>
      <c r="K961" s="43">
        <v>2.7122831209433939E-2</v>
      </c>
      <c r="L961" s="43">
        <v>2.837726721229453E-2</v>
      </c>
      <c r="M961" s="43">
        <v>2.5905495537362083E-2</v>
      </c>
      <c r="N961" s="43">
        <v>2.2191597253478874E-2</v>
      </c>
      <c r="O961" s="43">
        <v>1.3252532273491635E-2</v>
      </c>
    </row>
    <row r="962" spans="1:15" x14ac:dyDescent="0.25">
      <c r="A962" s="42" t="s">
        <v>88</v>
      </c>
      <c r="B962" s="42" t="s">
        <v>97</v>
      </c>
      <c r="C962" s="42" t="s">
        <v>14</v>
      </c>
      <c r="D962" s="42" t="s">
        <v>6</v>
      </c>
      <c r="E962" s="43">
        <v>0</v>
      </c>
      <c r="F962" s="43">
        <v>0.19065894809430631</v>
      </c>
      <c r="G962" s="43">
        <v>0.16119754763973432</v>
      </c>
      <c r="H962" s="43">
        <v>0.12028846634422269</v>
      </c>
      <c r="I962" s="43">
        <v>7.9950025435107028E-2</v>
      </c>
      <c r="J962" s="43">
        <v>4.367531996778605E-2</v>
      </c>
      <c r="K962" s="43">
        <v>1.3167064402075858E-2</v>
      </c>
      <c r="L962" s="43">
        <v>1.3147888298064617E-3</v>
      </c>
      <c r="M962" s="43">
        <v>5.40604373593472E-4</v>
      </c>
      <c r="N962" s="43">
        <v>1.8978984370233735E-4</v>
      </c>
      <c r="O962" s="43">
        <v>4.2576840391311398E-5</v>
      </c>
    </row>
    <row r="963" spans="1:15" x14ac:dyDescent="0.25">
      <c r="A963" s="42" t="s">
        <v>88</v>
      </c>
      <c r="B963" s="42" t="s">
        <v>97</v>
      </c>
      <c r="C963" s="42" t="s">
        <v>14</v>
      </c>
      <c r="D963" s="42" t="s">
        <v>191</v>
      </c>
      <c r="E963" s="43">
        <v>0</v>
      </c>
      <c r="F963" s="43">
        <v>0</v>
      </c>
      <c r="G963" s="43">
        <v>1.351661296746939E-2</v>
      </c>
      <c r="H963" s="43">
        <v>4.8641487225597968E-2</v>
      </c>
      <c r="I963" s="43">
        <v>7.546298789823018E-2</v>
      </c>
      <c r="J963" s="43">
        <v>0.10167710172898804</v>
      </c>
      <c r="K963" s="43">
        <v>0.14068223875834823</v>
      </c>
      <c r="L963" s="43">
        <v>0.15966643845075956</v>
      </c>
      <c r="M963" s="43">
        <v>0.15243782341631476</v>
      </c>
      <c r="N963" s="43">
        <v>0.13758016763745773</v>
      </c>
      <c r="O963" s="43">
        <v>0.11159524996704895</v>
      </c>
    </row>
    <row r="964" spans="1:15" x14ac:dyDescent="0.25">
      <c r="A964" s="42" t="s">
        <v>88</v>
      </c>
      <c r="B964" s="42" t="s">
        <v>97</v>
      </c>
      <c r="C964" s="42" t="s">
        <v>14</v>
      </c>
      <c r="D964" s="42" t="s">
        <v>7</v>
      </c>
      <c r="E964" s="43">
        <v>0</v>
      </c>
      <c r="F964" s="43">
        <v>0.48213794027402246</v>
      </c>
      <c r="G964" s="43">
        <v>0.60368378156474722</v>
      </c>
      <c r="H964" s="43">
        <v>0.50375269608584217</v>
      </c>
      <c r="I964" s="43">
        <v>0.40124937955709794</v>
      </c>
      <c r="J964" s="43">
        <v>0.29953192780662835</v>
      </c>
      <c r="K964" s="43">
        <v>0.15280415792335944</v>
      </c>
      <c r="L964" s="43">
        <v>5.2756739770764678E-2</v>
      </c>
      <c r="M964" s="43">
        <v>2.6289016105729979E-2</v>
      </c>
      <c r="N964" s="43">
        <v>1.2541768002583602E-2</v>
      </c>
      <c r="O964" s="43">
        <v>4.2338272137316946E-3</v>
      </c>
    </row>
    <row r="965" spans="1:15" x14ac:dyDescent="0.25">
      <c r="A965" s="42" t="s">
        <v>88</v>
      </c>
      <c r="B965" s="42" t="s">
        <v>97</v>
      </c>
      <c r="C965" s="42" t="s">
        <v>14</v>
      </c>
      <c r="D965" s="42" t="s">
        <v>8</v>
      </c>
      <c r="E965" s="43">
        <v>0</v>
      </c>
      <c r="F965" s="43">
        <v>7.9784259894954371E-2</v>
      </c>
      <c r="G965" s="43">
        <v>6.8364829532861313E-2</v>
      </c>
      <c r="H965" s="43">
        <v>5.5971328616744129E-2</v>
      </c>
      <c r="I965" s="43">
        <v>5.1890502992074414E-2</v>
      </c>
      <c r="J965" s="43">
        <v>5.0523492586922687E-2</v>
      </c>
      <c r="K965" s="43">
        <v>4.681071423999654E-2</v>
      </c>
      <c r="L965" s="43">
        <v>4.1875593363803983E-2</v>
      </c>
      <c r="M965" s="43">
        <v>4.0094678854696246E-2</v>
      </c>
      <c r="N965" s="43">
        <v>3.7743618316679828E-2</v>
      </c>
      <c r="O965" s="43">
        <v>3.2603911135072168E-2</v>
      </c>
    </row>
    <row r="966" spans="1:15" x14ac:dyDescent="0.25">
      <c r="A966" s="42" t="s">
        <v>88</v>
      </c>
      <c r="B966" s="42" t="s">
        <v>97</v>
      </c>
      <c r="C966" s="42" t="s">
        <v>14</v>
      </c>
      <c r="D966" s="42" t="s">
        <v>9</v>
      </c>
      <c r="E966" s="43">
        <v>0</v>
      </c>
      <c r="F966" s="43">
        <v>7.8308271483609575E-3</v>
      </c>
      <c r="G966" s="43">
        <v>1.0029611765210222E-2</v>
      </c>
      <c r="H966" s="43">
        <v>7.6705123872270742E-2</v>
      </c>
      <c r="I966" s="43">
        <v>0.14382270321872642</v>
      </c>
      <c r="J966" s="43">
        <v>0.18447788407608384</v>
      </c>
      <c r="K966" s="43">
        <v>0.23636541366215125</v>
      </c>
      <c r="L966" s="43">
        <v>0.27386773922791152</v>
      </c>
      <c r="M966" s="43">
        <v>0.29675193811805328</v>
      </c>
      <c r="N966" s="43">
        <v>0.31445098275833144</v>
      </c>
      <c r="O966" s="43">
        <v>0.33097721705561212</v>
      </c>
    </row>
    <row r="967" spans="1:15" x14ac:dyDescent="0.25">
      <c r="A967" s="42" t="s">
        <v>88</v>
      </c>
      <c r="B967" s="42" t="s">
        <v>97</v>
      </c>
      <c r="C967" s="42" t="s">
        <v>14</v>
      </c>
      <c r="D967" s="42" t="s">
        <v>10</v>
      </c>
      <c r="E967" s="43">
        <v>0</v>
      </c>
      <c r="F967" s="43">
        <v>0.23729170750399908</v>
      </c>
      <c r="G967" s="43">
        <v>7.8126505732927704E-2</v>
      </c>
      <c r="H967" s="43">
        <v>5.4617101985246733E-2</v>
      </c>
      <c r="I967" s="43">
        <v>3.1188097534897655E-2</v>
      </c>
      <c r="J967" s="43">
        <v>2.1289055137897153E-2</v>
      </c>
      <c r="K967" s="43">
        <v>2.0774822497172125E-2</v>
      </c>
      <c r="L967" s="43">
        <v>1.486549675641132E-2</v>
      </c>
      <c r="M967" s="43">
        <v>9.2195812869420059E-3</v>
      </c>
      <c r="N967" s="43">
        <v>9.2746855480589953E-3</v>
      </c>
      <c r="O967" s="43">
        <v>7.389467125871442E-3</v>
      </c>
    </row>
    <row r="968" spans="1:15" x14ac:dyDescent="0.25">
      <c r="A968" s="42" t="s">
        <v>88</v>
      </c>
      <c r="B968" s="42" t="s">
        <v>97</v>
      </c>
      <c r="C968" s="42" t="s">
        <v>14</v>
      </c>
      <c r="D968" s="42" t="s">
        <v>11</v>
      </c>
      <c r="E968" s="43">
        <v>0</v>
      </c>
      <c r="F968" s="43">
        <v>6.2133955857626675E-5</v>
      </c>
      <c r="G968" s="43">
        <v>3.4521902916603973E-2</v>
      </c>
      <c r="H968" s="43">
        <v>5.6004384415614082E-2</v>
      </c>
      <c r="I968" s="43">
        <v>8.9748187987624808E-2</v>
      </c>
      <c r="J968" s="43">
        <v>0.1310078621382342</v>
      </c>
      <c r="K968" s="43">
        <v>0.17166938586937244</v>
      </c>
      <c r="L968" s="43">
        <v>0.20398080159734316</v>
      </c>
      <c r="M968" s="43">
        <v>0.22588827942987583</v>
      </c>
      <c r="N968" s="43">
        <v>0.25174917842217104</v>
      </c>
      <c r="O968" s="43">
        <v>0.28881925146512594</v>
      </c>
    </row>
    <row r="969" spans="1:15" x14ac:dyDescent="0.25">
      <c r="A969" s="42" t="s">
        <v>88</v>
      </c>
      <c r="B969" s="42" t="s">
        <v>97</v>
      </c>
      <c r="C969" s="42" t="s">
        <v>14</v>
      </c>
      <c r="D969" s="42" t="s">
        <v>12</v>
      </c>
      <c r="E969" s="43">
        <v>0</v>
      </c>
      <c r="F969" s="43">
        <v>1.6911559944611447E-3</v>
      </c>
      <c r="G969" s="43">
        <v>1.8962617491212263E-2</v>
      </c>
      <c r="H969" s="43">
        <v>6.0338429381947147E-2</v>
      </c>
      <c r="I969" s="43">
        <v>9.4507288984087848E-2</v>
      </c>
      <c r="J969" s="43">
        <v>0.1241241374396721</v>
      </c>
      <c r="K969" s="43">
        <v>0.15686272516968641</v>
      </c>
      <c r="L969" s="43">
        <v>0.17512240446354099</v>
      </c>
      <c r="M969" s="43">
        <v>0.1734433817036003</v>
      </c>
      <c r="N969" s="43">
        <v>0.16709571420599037</v>
      </c>
      <c r="O969" s="43">
        <v>0.16608098651906408</v>
      </c>
    </row>
    <row r="970" spans="1:15" x14ac:dyDescent="0.25">
      <c r="A970" s="42" t="s">
        <v>88</v>
      </c>
      <c r="B970" s="42" t="s">
        <v>97</v>
      </c>
      <c r="C970" s="42" t="s">
        <v>15</v>
      </c>
      <c r="D970" s="42" t="s">
        <v>189</v>
      </c>
      <c r="E970" s="43">
        <v>0</v>
      </c>
      <c r="F970" s="43">
        <v>0</v>
      </c>
      <c r="G970" s="43">
        <v>6.3082241159109049E-4</v>
      </c>
      <c r="H970" s="43">
        <v>1.6240243335726939E-3</v>
      </c>
      <c r="I970" s="43">
        <v>4.4730952710266983E-3</v>
      </c>
      <c r="J970" s="43">
        <v>1.2488006359387653E-2</v>
      </c>
      <c r="K970" s="43">
        <v>2.2488339332190372E-2</v>
      </c>
      <c r="L970" s="43">
        <v>3.4071208370946973E-2</v>
      </c>
      <c r="M970" s="43">
        <v>3.9218260227280345E-2</v>
      </c>
      <c r="N970" s="43">
        <v>4.3684288147036336E-2</v>
      </c>
      <c r="O970" s="43">
        <v>4.9790221381216651E-2</v>
      </c>
    </row>
    <row r="971" spans="1:15" x14ac:dyDescent="0.25">
      <c r="A971" s="42" t="s">
        <v>88</v>
      </c>
      <c r="B971" s="42" t="s">
        <v>97</v>
      </c>
      <c r="C971" s="42" t="s">
        <v>15</v>
      </c>
      <c r="D971" s="42" t="s">
        <v>5</v>
      </c>
      <c r="E971" s="43">
        <v>0</v>
      </c>
      <c r="F971" s="43">
        <v>1.491711264451453E-2</v>
      </c>
      <c r="G971" s="43">
        <v>1.1256445676622677E-2</v>
      </c>
      <c r="H971" s="43">
        <v>1.1682932656808762E-2</v>
      </c>
      <c r="I971" s="43">
        <v>1.1561875070320214E-2</v>
      </c>
      <c r="J971" s="43">
        <v>8.39409629482437E-3</v>
      </c>
      <c r="K971" s="43">
        <v>3.2420580292456744E-3</v>
      </c>
      <c r="L971" s="43">
        <v>5.8876510403944946E-4</v>
      </c>
      <c r="M971" s="43">
        <v>2.9327280153247128E-4</v>
      </c>
      <c r="N971" s="43">
        <v>1.3825724732031161E-4</v>
      </c>
      <c r="O971" s="43">
        <v>3.2019225945483622E-5</v>
      </c>
    </row>
    <row r="972" spans="1:15" x14ac:dyDescent="0.25">
      <c r="A972" s="42" t="s">
        <v>88</v>
      </c>
      <c r="B972" s="42" t="s">
        <v>97</v>
      </c>
      <c r="C972" s="42" t="s">
        <v>15</v>
      </c>
      <c r="D972" s="42" t="s">
        <v>190</v>
      </c>
      <c r="E972" s="43">
        <v>0</v>
      </c>
      <c r="F972" s="43">
        <v>0</v>
      </c>
      <c r="G972" s="43">
        <v>3.658646178511762E-3</v>
      </c>
      <c r="H972" s="43">
        <v>1.0513977322424265E-2</v>
      </c>
      <c r="I972" s="43">
        <v>2.5247323319572829E-2</v>
      </c>
      <c r="J972" s="43">
        <v>5.4027463247636069E-2</v>
      </c>
      <c r="K972" s="43">
        <v>7.4720057921879621E-2</v>
      </c>
      <c r="L972" s="43">
        <v>8.0423836112519728E-2</v>
      </c>
      <c r="M972" s="43">
        <v>8.0541062786924772E-2</v>
      </c>
      <c r="N972" s="43">
        <v>7.8447769020205019E-2</v>
      </c>
      <c r="O972" s="43">
        <v>7.137082035677933E-2</v>
      </c>
    </row>
    <row r="973" spans="1:15" x14ac:dyDescent="0.25">
      <c r="A973" s="42" t="s">
        <v>88</v>
      </c>
      <c r="B973" s="42" t="s">
        <v>97</v>
      </c>
      <c r="C973" s="42" t="s">
        <v>15</v>
      </c>
      <c r="D973" s="42" t="s">
        <v>6</v>
      </c>
      <c r="E973" s="43">
        <v>0</v>
      </c>
      <c r="F973" s="43">
        <v>0.3569335242419463</v>
      </c>
      <c r="G973" s="43">
        <v>0.32988013451657783</v>
      </c>
      <c r="H973" s="43">
        <v>0.27511490699086133</v>
      </c>
      <c r="I973" s="43">
        <v>0.18485707318236935</v>
      </c>
      <c r="J973" s="43">
        <v>7.2177140832680883E-2</v>
      </c>
      <c r="K973" s="43">
        <v>1.1498560903136702E-2</v>
      </c>
      <c r="L973" s="43">
        <v>8.0629533507913507E-4</v>
      </c>
      <c r="M973" s="43">
        <v>3.3034949459692122E-4</v>
      </c>
      <c r="N973" s="43">
        <v>1.1719797129505533E-4</v>
      </c>
      <c r="O973" s="43">
        <v>2.2093485882453182E-5</v>
      </c>
    </row>
    <row r="974" spans="1:15" x14ac:dyDescent="0.25">
      <c r="A974" s="42" t="s">
        <v>88</v>
      </c>
      <c r="B974" s="42" t="s">
        <v>97</v>
      </c>
      <c r="C974" s="42" t="s">
        <v>15</v>
      </c>
      <c r="D974" s="42" t="s">
        <v>191</v>
      </c>
      <c r="E974" s="43">
        <v>0</v>
      </c>
      <c r="F974" s="43">
        <v>0</v>
      </c>
      <c r="G974" s="43">
        <v>4.9050030096561377E-3</v>
      </c>
      <c r="H974" s="43">
        <v>1.2377583834958801E-2</v>
      </c>
      <c r="I974" s="43">
        <v>2.3974404325651986E-2</v>
      </c>
      <c r="J974" s="43">
        <v>4.1038595648075847E-2</v>
      </c>
      <c r="K974" s="43">
        <v>5.1915483665362229E-2</v>
      </c>
      <c r="L974" s="43">
        <v>5.3231219226331547E-2</v>
      </c>
      <c r="M974" s="43">
        <v>5.0400911420000923E-2</v>
      </c>
      <c r="N974" s="43">
        <v>4.2766745325205406E-2</v>
      </c>
      <c r="O974" s="43">
        <v>3.463045183797267E-2</v>
      </c>
    </row>
    <row r="975" spans="1:15" x14ac:dyDescent="0.25">
      <c r="A975" s="42" t="s">
        <v>88</v>
      </c>
      <c r="B975" s="42" t="s">
        <v>97</v>
      </c>
      <c r="C975" s="42" t="s">
        <v>15</v>
      </c>
      <c r="D975" s="42" t="s">
        <v>7</v>
      </c>
      <c r="E975" s="43">
        <v>0</v>
      </c>
      <c r="F975" s="43">
        <v>0.2226251992935516</v>
      </c>
      <c r="G975" s="43">
        <v>0.19487799790279589</v>
      </c>
      <c r="H975" s="43">
        <v>0.17106349482029745</v>
      </c>
      <c r="I975" s="43">
        <v>0.13791855029279121</v>
      </c>
      <c r="J975" s="43">
        <v>9.6643546652520049E-2</v>
      </c>
      <c r="K975" s="43">
        <v>4.204570328019655E-2</v>
      </c>
      <c r="L975" s="43">
        <v>1.0349551432174293E-2</v>
      </c>
      <c r="M975" s="43">
        <v>6.0542628044826727E-3</v>
      </c>
      <c r="N975" s="43">
        <v>2.5569643010910155E-3</v>
      </c>
      <c r="O975" s="43">
        <v>7.6583631881458475E-4</v>
      </c>
    </row>
    <row r="976" spans="1:15" x14ac:dyDescent="0.25">
      <c r="A976" s="42" t="s">
        <v>88</v>
      </c>
      <c r="B976" s="42" t="s">
        <v>97</v>
      </c>
      <c r="C976" s="42" t="s">
        <v>15</v>
      </c>
      <c r="D976" s="42" t="s">
        <v>8</v>
      </c>
      <c r="E976" s="43">
        <v>0</v>
      </c>
      <c r="F976" s="43">
        <v>0.13441537930767222</v>
      </c>
      <c r="G976" s="43">
        <v>0.10843902306483025</v>
      </c>
      <c r="H976" s="43">
        <v>9.5946657200894153E-2</v>
      </c>
      <c r="I976" s="43">
        <v>8.7429933719368871E-2</v>
      </c>
      <c r="J976" s="43">
        <v>8.1847832389235362E-2</v>
      </c>
      <c r="K976" s="43">
        <v>7.7392875679193979E-2</v>
      </c>
      <c r="L976" s="43">
        <v>7.2787267265990496E-2</v>
      </c>
      <c r="M976" s="43">
        <v>7.3990128637657263E-2</v>
      </c>
      <c r="N976" s="43">
        <v>7.6149977601693619E-2</v>
      </c>
      <c r="O976" s="43">
        <v>7.708622012181994E-2</v>
      </c>
    </row>
    <row r="977" spans="1:15" x14ac:dyDescent="0.25">
      <c r="A977" s="42" t="s">
        <v>88</v>
      </c>
      <c r="B977" s="42" t="s">
        <v>97</v>
      </c>
      <c r="C977" s="42" t="s">
        <v>15</v>
      </c>
      <c r="D977" s="42" t="s">
        <v>9</v>
      </c>
      <c r="E977" s="43">
        <v>0</v>
      </c>
      <c r="F977" s="43">
        <v>0.21979347345186492</v>
      </c>
      <c r="G977" s="43">
        <v>0.22857674274274309</v>
      </c>
      <c r="H977" s="43">
        <v>0.26205114123786538</v>
      </c>
      <c r="I977" s="43">
        <v>0.32103897017272887</v>
      </c>
      <c r="J977" s="43">
        <v>0.40128108534413237</v>
      </c>
      <c r="K977" s="43">
        <v>0.4522685640280687</v>
      </c>
      <c r="L977" s="43">
        <v>0.47608618526487301</v>
      </c>
      <c r="M977" s="43">
        <v>0.48458644607919571</v>
      </c>
      <c r="N977" s="43">
        <v>0.47995999121023258</v>
      </c>
      <c r="O977" s="43">
        <v>0.44875543485487673</v>
      </c>
    </row>
    <row r="978" spans="1:15" x14ac:dyDescent="0.25">
      <c r="A978" s="42" t="s">
        <v>88</v>
      </c>
      <c r="B978" s="42" t="s">
        <v>97</v>
      </c>
      <c r="C978" s="42" t="s">
        <v>15</v>
      </c>
      <c r="D978" s="42" t="s">
        <v>10</v>
      </c>
      <c r="E978" s="43">
        <v>0</v>
      </c>
      <c r="F978" s="43">
        <v>2.2055575540885955E-2</v>
      </c>
      <c r="G978" s="43">
        <v>2.8309613320187717E-3</v>
      </c>
      <c r="H978" s="43">
        <v>1.4729648022692953E-3</v>
      </c>
      <c r="I978" s="43">
        <v>1.4522551966224687E-3</v>
      </c>
      <c r="J978" s="43">
        <v>1.3841492179831288E-3</v>
      </c>
      <c r="K978" s="43">
        <v>7.4751185898087272E-4</v>
      </c>
      <c r="L978" s="43">
        <v>5.7591415880091368E-4</v>
      </c>
      <c r="M978" s="43">
        <v>4.7605437449646439E-4</v>
      </c>
      <c r="N978" s="43">
        <v>3.4178840233046244E-4</v>
      </c>
      <c r="O978" s="43">
        <v>3.8439759084487766E-4</v>
      </c>
    </row>
    <row r="979" spans="1:15" x14ac:dyDescent="0.25">
      <c r="A979" s="42" t="s">
        <v>88</v>
      </c>
      <c r="B979" s="42" t="s">
        <v>97</v>
      </c>
      <c r="C979" s="42" t="s">
        <v>15</v>
      </c>
      <c r="D979" s="42" t="s">
        <v>11</v>
      </c>
      <c r="E979" s="43">
        <v>0</v>
      </c>
      <c r="F979" s="43">
        <v>3.0603598632235173E-3</v>
      </c>
      <c r="G979" s="43">
        <v>1.6898116716941424E-2</v>
      </c>
      <c r="H979" s="43">
        <v>2.2200757543085554E-2</v>
      </c>
      <c r="I979" s="43">
        <v>3.2722472438567976E-2</v>
      </c>
      <c r="J979" s="43">
        <v>4.852272091984227E-2</v>
      </c>
      <c r="K979" s="43">
        <v>7.2989719237255349E-2</v>
      </c>
      <c r="L979" s="43">
        <v>9.5167739941913188E-2</v>
      </c>
      <c r="M979" s="43">
        <v>0.11123073764417567</v>
      </c>
      <c r="N979" s="43">
        <v>0.12733669674082379</v>
      </c>
      <c r="O979" s="43">
        <v>0.15426288505596819</v>
      </c>
    </row>
    <row r="980" spans="1:15" x14ac:dyDescent="0.25">
      <c r="A980" s="42" t="s">
        <v>88</v>
      </c>
      <c r="B980" s="42" t="s">
        <v>97</v>
      </c>
      <c r="C980" s="42" t="s">
        <v>15</v>
      </c>
      <c r="D980" s="42" t="s">
        <v>12</v>
      </c>
      <c r="E980" s="43">
        <v>0</v>
      </c>
      <c r="F980" s="43">
        <v>2.6199375656340774E-2</v>
      </c>
      <c r="G980" s="43">
        <v>9.8046106447711084E-2</v>
      </c>
      <c r="H980" s="43">
        <v>0.13595155925696228</v>
      </c>
      <c r="I980" s="43">
        <v>0.16932404701097947</v>
      </c>
      <c r="J980" s="43">
        <v>0.18219536309368201</v>
      </c>
      <c r="K980" s="43">
        <v>0.19069112606449012</v>
      </c>
      <c r="L980" s="43">
        <v>0.17591201778733132</v>
      </c>
      <c r="M980" s="43">
        <v>0.15287851372965672</v>
      </c>
      <c r="N980" s="43">
        <v>0.14850032403276653</v>
      </c>
      <c r="O980" s="43">
        <v>0.16289961976987907</v>
      </c>
    </row>
    <row r="981" spans="1:15" x14ac:dyDescent="0.25">
      <c r="A981" s="42" t="s">
        <v>88</v>
      </c>
      <c r="B981" s="42" t="s">
        <v>97</v>
      </c>
      <c r="C981" s="42" t="s">
        <v>16</v>
      </c>
      <c r="D981" s="42" t="s">
        <v>189</v>
      </c>
      <c r="E981" s="43">
        <v>0</v>
      </c>
      <c r="F981" s="43">
        <v>0</v>
      </c>
      <c r="G981" s="43">
        <v>5.2035353177805116E-5</v>
      </c>
      <c r="H981" s="43">
        <v>6.5796491793772153E-4</v>
      </c>
      <c r="I981" s="43">
        <v>2.1380063357484785E-3</v>
      </c>
      <c r="J981" s="43">
        <v>6.5775184571630592E-3</v>
      </c>
      <c r="K981" s="43">
        <v>1.5497209007904973E-2</v>
      </c>
      <c r="L981" s="43">
        <v>2.4547656286266338E-2</v>
      </c>
      <c r="M981" s="43">
        <v>3.0422972455223317E-2</v>
      </c>
      <c r="N981" s="43">
        <v>3.8194187604788828E-2</v>
      </c>
      <c r="O981" s="43">
        <v>4.7656897277606025E-2</v>
      </c>
    </row>
    <row r="982" spans="1:15" x14ac:dyDescent="0.25">
      <c r="A982" s="42" t="s">
        <v>88</v>
      </c>
      <c r="B982" s="42" t="s">
        <v>97</v>
      </c>
      <c r="C982" s="42" t="s">
        <v>16</v>
      </c>
      <c r="D982" s="42" t="s">
        <v>5</v>
      </c>
      <c r="E982" s="43">
        <v>0</v>
      </c>
      <c r="F982" s="43">
        <v>0</v>
      </c>
      <c r="G982" s="43">
        <v>1.4363226339771285E-3</v>
      </c>
      <c r="H982" s="43">
        <v>2.879378403823529E-3</v>
      </c>
      <c r="I982" s="43">
        <v>3.4513349190632529E-3</v>
      </c>
      <c r="J982" s="43">
        <v>2.5634590920361414E-3</v>
      </c>
      <c r="K982" s="43">
        <v>8.9327482419105579E-4</v>
      </c>
      <c r="L982" s="43">
        <v>1.3280279028256753E-4</v>
      </c>
      <c r="M982" s="43">
        <v>6.6660888230196861E-5</v>
      </c>
      <c r="N982" s="43">
        <v>3.1366663479078817E-5</v>
      </c>
      <c r="O982" s="43">
        <v>4.8123541307990648E-6</v>
      </c>
    </row>
    <row r="983" spans="1:15" x14ac:dyDescent="0.25">
      <c r="A983" s="42" t="s">
        <v>88</v>
      </c>
      <c r="B983" s="42" t="s">
        <v>97</v>
      </c>
      <c r="C983" s="42" t="s">
        <v>16</v>
      </c>
      <c r="D983" s="42" t="s">
        <v>190</v>
      </c>
      <c r="E983" s="43">
        <v>0</v>
      </c>
      <c r="F983" s="43">
        <v>0</v>
      </c>
      <c r="G983" s="43">
        <v>8.5760790906738379E-4</v>
      </c>
      <c r="H983" s="43">
        <v>3.066747031169464E-3</v>
      </c>
      <c r="I983" s="43">
        <v>6.1817324818213924E-3</v>
      </c>
      <c r="J983" s="43">
        <v>1.1426343156298925E-2</v>
      </c>
      <c r="K983" s="43">
        <v>1.6887821482569145E-2</v>
      </c>
      <c r="L983" s="43">
        <v>1.9171400687654282E-2</v>
      </c>
      <c r="M983" s="43">
        <v>2.15098986636015E-2</v>
      </c>
      <c r="N983" s="43">
        <v>2.3566430772102482E-2</v>
      </c>
      <c r="O983" s="43">
        <v>2.3772437179031065E-2</v>
      </c>
    </row>
    <row r="984" spans="1:15" x14ac:dyDescent="0.25">
      <c r="A984" s="42" t="s">
        <v>88</v>
      </c>
      <c r="B984" s="42" t="s">
        <v>97</v>
      </c>
      <c r="C984" s="42" t="s">
        <v>16</v>
      </c>
      <c r="D984" s="42" t="s">
        <v>6</v>
      </c>
      <c r="E984" s="43">
        <v>0</v>
      </c>
      <c r="F984" s="43">
        <v>0.21865211267887941</v>
      </c>
      <c r="G984" s="43">
        <v>0.18431698950394773</v>
      </c>
      <c r="H984" s="43">
        <v>0.14656981354852966</v>
      </c>
      <c r="I984" s="43">
        <v>9.8220642966787453E-2</v>
      </c>
      <c r="J984" s="43">
        <v>4.4875668299371563E-2</v>
      </c>
      <c r="K984" s="43">
        <v>1.158025603959819E-2</v>
      </c>
      <c r="L984" s="43">
        <v>2.2114655036988403E-4</v>
      </c>
      <c r="M984" s="43">
        <v>4.8632471496423987E-5</v>
      </c>
      <c r="N984" s="43">
        <v>1.1883064574587356E-5</v>
      </c>
      <c r="O984" s="43">
        <v>9.0657073232030303E-7</v>
      </c>
    </row>
    <row r="985" spans="1:15" x14ac:dyDescent="0.25">
      <c r="A985" s="42" t="s">
        <v>88</v>
      </c>
      <c r="B985" s="42" t="s">
        <v>97</v>
      </c>
      <c r="C985" s="42" t="s">
        <v>16</v>
      </c>
      <c r="D985" s="42" t="s">
        <v>191</v>
      </c>
      <c r="E985" s="43">
        <v>0</v>
      </c>
      <c r="F985" s="43">
        <v>0</v>
      </c>
      <c r="G985" s="43">
        <v>4.352251032184902E-3</v>
      </c>
      <c r="H985" s="43">
        <v>2.1554786044487899E-2</v>
      </c>
      <c r="I985" s="43">
        <v>3.460853908516752E-2</v>
      </c>
      <c r="J985" s="43">
        <v>4.8415809952747066E-2</v>
      </c>
      <c r="K985" s="43">
        <v>6.0004390183469383E-2</v>
      </c>
      <c r="L985" s="43">
        <v>5.1296443203024879E-2</v>
      </c>
      <c r="M985" s="43">
        <v>4.4987726948575273E-2</v>
      </c>
      <c r="N985" s="43">
        <v>4.0327414383243609E-2</v>
      </c>
      <c r="O985" s="43">
        <v>3.0698357279468649E-2</v>
      </c>
    </row>
    <row r="986" spans="1:15" x14ac:dyDescent="0.25">
      <c r="A986" s="42" t="s">
        <v>88</v>
      </c>
      <c r="B986" s="42" t="s">
        <v>97</v>
      </c>
      <c r="C986" s="42" t="s">
        <v>16</v>
      </c>
      <c r="D986" s="42" t="s">
        <v>7</v>
      </c>
      <c r="E986" s="43">
        <v>0</v>
      </c>
      <c r="F986" s="43">
        <v>0.55204383089181419</v>
      </c>
      <c r="G986" s="43">
        <v>0.5252146021383467</v>
      </c>
      <c r="H986" s="43">
        <v>0.416521881264936</v>
      </c>
      <c r="I986" s="43">
        <v>0.30180336774225952</v>
      </c>
      <c r="J986" s="43">
        <v>0.17902772303049802</v>
      </c>
      <c r="K986" s="43">
        <v>4.8245075800155877E-2</v>
      </c>
      <c r="L986" s="43">
        <v>6.4691276263614244E-3</v>
      </c>
      <c r="M986" s="43">
        <v>2.8779419449192741E-3</v>
      </c>
      <c r="N986" s="43">
        <v>1.1447705489183479E-3</v>
      </c>
      <c r="O986" s="43">
        <v>2.4120697874989124E-4</v>
      </c>
    </row>
    <row r="987" spans="1:15" x14ac:dyDescent="0.25">
      <c r="A987" s="42" t="s">
        <v>88</v>
      </c>
      <c r="B987" s="42" t="s">
        <v>97</v>
      </c>
      <c r="C987" s="42" t="s">
        <v>16</v>
      </c>
      <c r="D987" s="42" t="s">
        <v>8</v>
      </c>
      <c r="E987" s="43">
        <v>0</v>
      </c>
      <c r="F987" s="43">
        <v>0.12587443867328804</v>
      </c>
      <c r="G987" s="43">
        <v>0.1030660858373552</v>
      </c>
      <c r="H987" s="43">
        <v>0.10162316034753487</v>
      </c>
      <c r="I987" s="43">
        <v>0.105450986223902</v>
      </c>
      <c r="J987" s="43">
        <v>0.11205493074610243</v>
      </c>
      <c r="K987" s="43">
        <v>0.11674622617876373</v>
      </c>
      <c r="L987" s="43">
        <v>0.11893631652390838</v>
      </c>
      <c r="M987" s="43">
        <v>0.1328628458591968</v>
      </c>
      <c r="N987" s="43">
        <v>0.14844226521259618</v>
      </c>
      <c r="O987" s="43">
        <v>0.15730438168458655</v>
      </c>
    </row>
    <row r="988" spans="1:15" x14ac:dyDescent="0.25">
      <c r="A988" s="42" t="s">
        <v>88</v>
      </c>
      <c r="B988" s="42" t="s">
        <v>97</v>
      </c>
      <c r="C988" s="42" t="s">
        <v>16</v>
      </c>
      <c r="D988" s="42" t="s">
        <v>9</v>
      </c>
      <c r="E988" s="43">
        <v>0</v>
      </c>
      <c r="F988" s="43">
        <v>9.5923722069973988E-2</v>
      </c>
      <c r="G988" s="43">
        <v>0.17139706538950705</v>
      </c>
      <c r="H988" s="43">
        <v>0.27296184917599819</v>
      </c>
      <c r="I988" s="43">
        <v>0.37333646244443724</v>
      </c>
      <c r="J988" s="43">
        <v>0.46664527607974104</v>
      </c>
      <c r="K988" s="43">
        <v>0.54594191272506754</v>
      </c>
      <c r="L988" s="43">
        <v>0.57015479745017017</v>
      </c>
      <c r="M988" s="43">
        <v>0.550551868843699</v>
      </c>
      <c r="N988" s="43">
        <v>0.51466983787129494</v>
      </c>
      <c r="O988" s="43">
        <v>0.46013540399493152</v>
      </c>
    </row>
    <row r="989" spans="1:15" x14ac:dyDescent="0.25">
      <c r="A989" s="42" t="s">
        <v>88</v>
      </c>
      <c r="B989" s="42" t="s">
        <v>97</v>
      </c>
      <c r="C989" s="42" t="s">
        <v>16</v>
      </c>
      <c r="D989" s="42" t="s">
        <v>10</v>
      </c>
      <c r="E989" s="43">
        <v>0</v>
      </c>
      <c r="F989" s="43">
        <v>7.4992385466310704E-3</v>
      </c>
      <c r="G989" s="43">
        <v>1.0157340958892121E-3</v>
      </c>
      <c r="H989" s="43">
        <v>5.5243430760172553E-4</v>
      </c>
      <c r="I989" s="43">
        <v>3.6702064246468412E-4</v>
      </c>
      <c r="J989" s="43">
        <v>2.7865449356244637E-4</v>
      </c>
      <c r="K989" s="43">
        <v>2.301450558349698E-4</v>
      </c>
      <c r="L989" s="43">
        <v>1.2524164894915077E-4</v>
      </c>
      <c r="M989" s="43">
        <v>8.0626772855702108E-5</v>
      </c>
      <c r="N989" s="43">
        <v>1.3440133773351653E-4</v>
      </c>
      <c r="O989" s="43">
        <v>1.371061907561547E-4</v>
      </c>
    </row>
    <row r="990" spans="1:15" x14ac:dyDescent="0.25">
      <c r="A990" s="42" t="s">
        <v>88</v>
      </c>
      <c r="B990" s="42" t="s">
        <v>97</v>
      </c>
      <c r="C990" s="42" t="s">
        <v>16</v>
      </c>
      <c r="D990" s="42" t="s">
        <v>11</v>
      </c>
      <c r="E990" s="43">
        <v>0</v>
      </c>
      <c r="F990" s="43">
        <v>0</v>
      </c>
      <c r="G990" s="43">
        <v>5.3355276872320816E-3</v>
      </c>
      <c r="H990" s="43">
        <v>1.2794051188557348E-2</v>
      </c>
      <c r="I990" s="43">
        <v>2.457141583504429E-2</v>
      </c>
      <c r="J990" s="43">
        <v>3.9602331458212139E-2</v>
      </c>
      <c r="K990" s="43">
        <v>5.8855872248181326E-2</v>
      </c>
      <c r="L990" s="43">
        <v>7.3123980607023478E-2</v>
      </c>
      <c r="M990" s="43">
        <v>8.2530637027076081E-2</v>
      </c>
      <c r="N990" s="43">
        <v>9.9314851207089258E-2</v>
      </c>
      <c r="O990" s="43">
        <v>0.12982578083311141</v>
      </c>
    </row>
    <row r="991" spans="1:15" x14ac:dyDescent="0.25">
      <c r="A991" s="42" t="s">
        <v>88</v>
      </c>
      <c r="B991" s="42" t="s">
        <v>97</v>
      </c>
      <c r="C991" s="42" t="s">
        <v>16</v>
      </c>
      <c r="D991" s="42" t="s">
        <v>12</v>
      </c>
      <c r="E991" s="43">
        <v>0</v>
      </c>
      <c r="F991" s="43">
        <v>6.657139413352214E-6</v>
      </c>
      <c r="G991" s="43">
        <v>2.9557784193146269E-3</v>
      </c>
      <c r="H991" s="43">
        <v>2.0817933769423636E-2</v>
      </c>
      <c r="I991" s="43">
        <v>4.9870491323304109E-2</v>
      </c>
      <c r="J991" s="43">
        <v>8.8532285234267163E-2</v>
      </c>
      <c r="K991" s="43">
        <v>0.1251178164542639</v>
      </c>
      <c r="L991" s="43">
        <v>0.13582108662598943</v>
      </c>
      <c r="M991" s="43">
        <v>0.13406018812512646</v>
      </c>
      <c r="N991" s="43">
        <v>0.13416259133417907</v>
      </c>
      <c r="O991" s="43">
        <v>0.15022270965689569</v>
      </c>
    </row>
    <row r="992" spans="1:15" x14ac:dyDescent="0.25">
      <c r="A992" s="42" t="s">
        <v>88</v>
      </c>
      <c r="B992" s="42" t="s">
        <v>101</v>
      </c>
      <c r="C992" s="42" t="s">
        <v>4</v>
      </c>
      <c r="D992" s="42" t="s">
        <v>189</v>
      </c>
      <c r="E992" s="43">
        <v>0</v>
      </c>
      <c r="F992" s="43">
        <v>0</v>
      </c>
      <c r="G992" s="43">
        <v>1.147262262358956E-4</v>
      </c>
      <c r="H992" s="43">
        <v>7.0169652127635804E-4</v>
      </c>
      <c r="I992" s="43">
        <v>1.1783917730549094E-3</v>
      </c>
      <c r="J992" s="43">
        <v>1.5893076336826787E-3</v>
      </c>
      <c r="K992" s="43">
        <v>1.9475188366120766E-3</v>
      </c>
      <c r="L992" s="43">
        <v>2.3792866357401294E-3</v>
      </c>
      <c r="M992" s="43">
        <v>3.8565835900545731E-3</v>
      </c>
      <c r="N992" s="43">
        <v>6.1979961614115897E-3</v>
      </c>
      <c r="O992" s="43">
        <v>1.0005937961566782E-2</v>
      </c>
    </row>
    <row r="993" spans="1:15" x14ac:dyDescent="0.25">
      <c r="A993" s="42" t="s">
        <v>88</v>
      </c>
      <c r="B993" s="42" t="s">
        <v>101</v>
      </c>
      <c r="C993" s="42" t="s">
        <v>4</v>
      </c>
      <c r="D993" s="42" t="s">
        <v>5</v>
      </c>
      <c r="E993" s="43">
        <v>0</v>
      </c>
      <c r="F993" s="43">
        <v>3.4538766652143262E-3</v>
      </c>
      <c r="G993" s="43">
        <v>8.9249455489312911E-3</v>
      </c>
      <c r="H993" s="43">
        <v>1.3729898294546822E-2</v>
      </c>
      <c r="I993" s="43">
        <v>1.6697486747938729E-2</v>
      </c>
      <c r="J993" s="43">
        <v>1.8217202085602291E-2</v>
      </c>
      <c r="K993" s="43">
        <v>1.9079935852419988E-2</v>
      </c>
      <c r="L993" s="43">
        <v>1.9245486210170311E-2</v>
      </c>
      <c r="M993" s="43">
        <v>1.8652960473121691E-2</v>
      </c>
      <c r="N993" s="43">
        <v>1.5033082110688876E-2</v>
      </c>
      <c r="O993" s="43">
        <v>8.3845408595140773E-3</v>
      </c>
    </row>
    <row r="994" spans="1:15" x14ac:dyDescent="0.25">
      <c r="A994" s="42" t="s">
        <v>88</v>
      </c>
      <c r="B994" s="42" t="s">
        <v>101</v>
      </c>
      <c r="C994" s="42" t="s">
        <v>4</v>
      </c>
      <c r="D994" s="42" t="s">
        <v>190</v>
      </c>
      <c r="E994" s="43">
        <v>0</v>
      </c>
      <c r="F994" s="43">
        <v>0</v>
      </c>
      <c r="G994" s="43">
        <v>1.3573564319200408E-3</v>
      </c>
      <c r="H994" s="43">
        <v>7.4166693281813969E-3</v>
      </c>
      <c r="I994" s="43">
        <v>1.1384494765647589E-2</v>
      </c>
      <c r="J994" s="43">
        <v>1.4262502886020286E-2</v>
      </c>
      <c r="K994" s="43">
        <v>1.5754493009002994E-2</v>
      </c>
      <c r="L994" s="43">
        <v>1.703411573862226E-2</v>
      </c>
      <c r="M994" s="43">
        <v>2.2392224399839834E-2</v>
      </c>
      <c r="N994" s="43">
        <v>2.6740543289342403E-2</v>
      </c>
      <c r="O994" s="43">
        <v>3.0609274801246009E-2</v>
      </c>
    </row>
    <row r="995" spans="1:15" x14ac:dyDescent="0.25">
      <c r="A995" s="42" t="s">
        <v>88</v>
      </c>
      <c r="B995" s="42" t="s">
        <v>101</v>
      </c>
      <c r="C995" s="42" t="s">
        <v>4</v>
      </c>
      <c r="D995" s="42" t="s">
        <v>6</v>
      </c>
      <c r="E995" s="43">
        <v>0</v>
      </c>
      <c r="F995" s="43">
        <v>0.65871891315698161</v>
      </c>
      <c r="G995" s="43">
        <v>0.65314997786222107</v>
      </c>
      <c r="H995" s="43">
        <v>0.59133860473460131</v>
      </c>
      <c r="I995" s="43">
        <v>0.51963835404992376</v>
      </c>
      <c r="J995" s="43">
        <v>0.4595235749610822</v>
      </c>
      <c r="K995" s="43">
        <v>0.42410455141438352</v>
      </c>
      <c r="L995" s="43">
        <v>0.39129767440808166</v>
      </c>
      <c r="M995" s="43">
        <v>0.27177274031916554</v>
      </c>
      <c r="N995" s="43">
        <v>0.14941601161895215</v>
      </c>
      <c r="O995" s="43">
        <v>3.8995564522128504E-2</v>
      </c>
    </row>
    <row r="996" spans="1:15" x14ac:dyDescent="0.25">
      <c r="A996" s="42" t="s">
        <v>88</v>
      </c>
      <c r="B996" s="42" t="s">
        <v>101</v>
      </c>
      <c r="C996" s="42" t="s">
        <v>4</v>
      </c>
      <c r="D996" s="42" t="s">
        <v>191</v>
      </c>
      <c r="E996" s="43">
        <v>0</v>
      </c>
      <c r="F996" s="43">
        <v>0</v>
      </c>
      <c r="G996" s="43">
        <v>1.3584519954938801E-3</v>
      </c>
      <c r="H996" s="43">
        <v>6.3883625808313135E-3</v>
      </c>
      <c r="I996" s="43">
        <v>9.162361678503355E-3</v>
      </c>
      <c r="J996" s="43">
        <v>1.0721520919598975E-2</v>
      </c>
      <c r="K996" s="43">
        <v>1.2340635183535779E-2</v>
      </c>
      <c r="L996" s="43">
        <v>1.2200292424219345E-2</v>
      </c>
      <c r="M996" s="43">
        <v>1.2843588479267707E-2</v>
      </c>
      <c r="N996" s="43">
        <v>1.4825959830197761E-2</v>
      </c>
      <c r="O996" s="43">
        <v>1.82606545981931E-2</v>
      </c>
    </row>
    <row r="997" spans="1:15" x14ac:dyDescent="0.25">
      <c r="A997" s="42" t="s">
        <v>88</v>
      </c>
      <c r="B997" s="42" t="s">
        <v>101</v>
      </c>
      <c r="C997" s="42" t="s">
        <v>4</v>
      </c>
      <c r="D997" s="42" t="s">
        <v>7</v>
      </c>
      <c r="E997" s="43">
        <v>0</v>
      </c>
      <c r="F997" s="43">
        <v>0.11261463053913848</v>
      </c>
      <c r="G997" s="43">
        <v>0.13289912144602078</v>
      </c>
      <c r="H997" s="43">
        <v>0.13518383244929072</v>
      </c>
      <c r="I997" s="43">
        <v>0.13094602753471238</v>
      </c>
      <c r="J997" s="43">
        <v>0.1243807436181755</v>
      </c>
      <c r="K997" s="43">
        <v>0.10446563350604157</v>
      </c>
      <c r="L997" s="43">
        <v>8.2043294347521625E-2</v>
      </c>
      <c r="M997" s="43">
        <v>6.8264522565071054E-2</v>
      </c>
      <c r="N997" s="43">
        <v>5.4655303754183752E-2</v>
      </c>
      <c r="O997" s="43">
        <v>3.798347913389015E-2</v>
      </c>
    </row>
    <row r="998" spans="1:15" x14ac:dyDescent="0.25">
      <c r="A998" s="42" t="s">
        <v>88</v>
      </c>
      <c r="B998" s="42" t="s">
        <v>101</v>
      </c>
      <c r="C998" s="42" t="s">
        <v>4</v>
      </c>
      <c r="D998" s="42" t="s">
        <v>8</v>
      </c>
      <c r="E998" s="43">
        <v>0</v>
      </c>
      <c r="F998" s="43">
        <v>0.14613348310202107</v>
      </c>
      <c r="G998" s="43">
        <v>9.9242858488453656E-2</v>
      </c>
      <c r="H998" s="43">
        <v>7.5245937279097119E-2</v>
      </c>
      <c r="I998" s="43">
        <v>6.5352777379544022E-2</v>
      </c>
      <c r="J998" s="43">
        <v>6.2764542459030417E-2</v>
      </c>
      <c r="K998" s="43">
        <v>6.4076362537688503E-2</v>
      </c>
      <c r="L998" s="43">
        <v>6.6344435513442102E-2</v>
      </c>
      <c r="M998" s="43">
        <v>7.0116966027663347E-2</v>
      </c>
      <c r="N998" s="43">
        <v>7.3905855601766116E-2</v>
      </c>
      <c r="O998" s="43">
        <v>7.5009002403031433E-2</v>
      </c>
    </row>
    <row r="999" spans="1:15" x14ac:dyDescent="0.25">
      <c r="A999" s="42" t="s">
        <v>88</v>
      </c>
      <c r="B999" s="42" t="s">
        <v>101</v>
      </c>
      <c r="C999" s="42" t="s">
        <v>4</v>
      </c>
      <c r="D999" s="42" t="s">
        <v>9</v>
      </c>
      <c r="E999" s="43">
        <v>0</v>
      </c>
      <c r="F999" s="43">
        <v>4.3602574542637537E-2</v>
      </c>
      <c r="G999" s="43">
        <v>5.8873796238330452E-2</v>
      </c>
      <c r="H999" s="43">
        <v>9.4084524901095368E-2</v>
      </c>
      <c r="I999" s="43">
        <v>0.13785846930273804</v>
      </c>
      <c r="J999" s="43">
        <v>0.17077785536475229</v>
      </c>
      <c r="K999" s="43">
        <v>0.19239731545768257</v>
      </c>
      <c r="L999" s="43">
        <v>0.21530851511561255</v>
      </c>
      <c r="M999" s="43">
        <v>0.27551417611304335</v>
      </c>
      <c r="N999" s="43">
        <v>0.32515985585597273</v>
      </c>
      <c r="O999" s="43">
        <v>0.35911553451378431</v>
      </c>
    </row>
    <row r="1000" spans="1:15" x14ac:dyDescent="0.25">
      <c r="A1000" s="42" t="s">
        <v>88</v>
      </c>
      <c r="B1000" s="42" t="s">
        <v>101</v>
      </c>
      <c r="C1000" s="42" t="s">
        <v>4</v>
      </c>
      <c r="D1000" s="42" t="s">
        <v>10</v>
      </c>
      <c r="E1000" s="43">
        <v>0</v>
      </c>
      <c r="F1000" s="43">
        <v>2.5318095500169648E-2</v>
      </c>
      <c r="G1000" s="43">
        <v>9.8513838932274538E-3</v>
      </c>
      <c r="H1000" s="43">
        <v>9.1113305909298978E-3</v>
      </c>
      <c r="I1000" s="43">
        <v>6.7756200651043381E-3</v>
      </c>
      <c r="J1000" s="43">
        <v>4.450468385771845E-3</v>
      </c>
      <c r="K1000" s="43">
        <v>3.6936616372496471E-3</v>
      </c>
      <c r="L1000" s="43">
        <v>3.0350545752795967E-3</v>
      </c>
      <c r="M1000" s="43">
        <v>3.1567589564249323E-3</v>
      </c>
      <c r="N1000" s="43">
        <v>3.3470526430498561E-3</v>
      </c>
      <c r="O1000" s="43">
        <v>2.4627293570730333E-3</v>
      </c>
    </row>
    <row r="1001" spans="1:15" x14ac:dyDescent="0.25">
      <c r="A1001" s="42" t="s">
        <v>88</v>
      </c>
      <c r="B1001" s="42" t="s">
        <v>101</v>
      </c>
      <c r="C1001" s="42" t="s">
        <v>4</v>
      </c>
      <c r="D1001" s="42" t="s">
        <v>11</v>
      </c>
      <c r="E1001" s="43">
        <v>0</v>
      </c>
      <c r="F1001" s="43">
        <v>2.9741587446680407E-4</v>
      </c>
      <c r="G1001" s="43">
        <v>1.2073727597802992E-2</v>
      </c>
      <c r="H1001" s="43">
        <v>2.6280797817162287E-2</v>
      </c>
      <c r="I1001" s="43">
        <v>4.8771677768291666E-2</v>
      </c>
      <c r="J1001" s="43">
        <v>7.7227585476031771E-2</v>
      </c>
      <c r="K1001" s="43">
        <v>0.11058539521876433</v>
      </c>
      <c r="L1001" s="43">
        <v>0.14344916744411088</v>
      </c>
      <c r="M1001" s="43">
        <v>0.18861551435520649</v>
      </c>
      <c r="N1001" s="43">
        <v>0.24721545581171306</v>
      </c>
      <c r="O1001" s="43">
        <v>0.32329785078526868</v>
      </c>
    </row>
    <row r="1002" spans="1:15" x14ac:dyDescent="0.25">
      <c r="A1002" s="42" t="s">
        <v>88</v>
      </c>
      <c r="B1002" s="42" t="s">
        <v>101</v>
      </c>
      <c r="C1002" s="42" t="s">
        <v>4</v>
      </c>
      <c r="D1002" s="42" t="s">
        <v>12</v>
      </c>
      <c r="E1002" s="43">
        <v>0</v>
      </c>
      <c r="F1002" s="43">
        <v>9.8610106193704264E-3</v>
      </c>
      <c r="G1002" s="43">
        <v>2.2153654271362469E-2</v>
      </c>
      <c r="H1002" s="43">
        <v>4.0518345502987323E-2</v>
      </c>
      <c r="I1002" s="43">
        <v>5.2234338934541311E-2</v>
      </c>
      <c r="J1002" s="43">
        <v>5.6084696210251729E-2</v>
      </c>
      <c r="K1002" s="43">
        <v>5.1554497346619037E-2</v>
      </c>
      <c r="L1002" s="43">
        <v>4.7662677587199394E-2</v>
      </c>
      <c r="M1002" s="43">
        <v>6.4813964721141454E-2</v>
      </c>
      <c r="N1002" s="43">
        <v>8.3502883322721683E-2</v>
      </c>
      <c r="O1002" s="43">
        <v>9.5875431064303976E-2</v>
      </c>
    </row>
    <row r="1003" spans="1:15" x14ac:dyDescent="0.25">
      <c r="A1003" s="42" t="s">
        <v>88</v>
      </c>
      <c r="B1003" s="42" t="s">
        <v>101</v>
      </c>
      <c r="C1003" s="42" t="s">
        <v>13</v>
      </c>
      <c r="D1003" s="42" t="s">
        <v>189</v>
      </c>
      <c r="E1003" s="43">
        <v>0</v>
      </c>
      <c r="F1003" s="43">
        <v>0</v>
      </c>
      <c r="G1003" s="43">
        <v>3.2582414660413984E-3</v>
      </c>
      <c r="H1003" s="43">
        <v>3.8085512572542325E-3</v>
      </c>
      <c r="I1003" s="43">
        <v>4.4360693755748403E-3</v>
      </c>
      <c r="J1003" s="43">
        <v>4.9557182668736174E-3</v>
      </c>
      <c r="K1003" s="43">
        <v>5.7412177574860702E-3</v>
      </c>
      <c r="L1003" s="43">
        <v>6.7620906514377997E-3</v>
      </c>
      <c r="M1003" s="43">
        <v>8.2187391610166385E-3</v>
      </c>
      <c r="N1003" s="43">
        <v>1.1834020206142232E-2</v>
      </c>
      <c r="O1003" s="43">
        <v>1.9032273781573444E-2</v>
      </c>
    </row>
    <row r="1004" spans="1:15" x14ac:dyDescent="0.25">
      <c r="A1004" s="42" t="s">
        <v>88</v>
      </c>
      <c r="B1004" s="42" t="s">
        <v>101</v>
      </c>
      <c r="C1004" s="42" t="s">
        <v>13</v>
      </c>
      <c r="D1004" s="42" t="s">
        <v>5</v>
      </c>
      <c r="E1004" s="43">
        <v>0</v>
      </c>
      <c r="F1004" s="43">
        <v>3.0640453606510569E-2</v>
      </c>
      <c r="G1004" s="43">
        <v>5.5055527468300169E-2</v>
      </c>
      <c r="H1004" s="43">
        <v>5.4098662916727193E-2</v>
      </c>
      <c r="I1004" s="43">
        <v>5.1621089877507E-2</v>
      </c>
      <c r="J1004" s="43">
        <v>4.676570223327034E-2</v>
      </c>
      <c r="K1004" s="43">
        <v>4.3573041648681539E-2</v>
      </c>
      <c r="L1004" s="43">
        <v>3.9371532687189612E-2</v>
      </c>
      <c r="M1004" s="43">
        <v>2.8676367304993518E-2</v>
      </c>
      <c r="N1004" s="43">
        <v>1.9021286631870353E-2</v>
      </c>
      <c r="O1004" s="43">
        <v>8.8643143646016526E-3</v>
      </c>
    </row>
    <row r="1005" spans="1:15" x14ac:dyDescent="0.25">
      <c r="A1005" s="42" t="s">
        <v>88</v>
      </c>
      <c r="B1005" s="42" t="s">
        <v>101</v>
      </c>
      <c r="C1005" s="42" t="s">
        <v>13</v>
      </c>
      <c r="D1005" s="42" t="s">
        <v>190</v>
      </c>
      <c r="E1005" s="43">
        <v>0</v>
      </c>
      <c r="F1005" s="43">
        <v>0</v>
      </c>
      <c r="G1005" s="43">
        <v>2.0871491278242733E-3</v>
      </c>
      <c r="H1005" s="43">
        <v>2.8892135539078695E-3</v>
      </c>
      <c r="I1005" s="43">
        <v>3.6028431369245733E-3</v>
      </c>
      <c r="J1005" s="43">
        <v>4.4008961040122351E-3</v>
      </c>
      <c r="K1005" s="43">
        <v>5.5205280031540675E-3</v>
      </c>
      <c r="L1005" s="43">
        <v>6.8573360593452747E-3</v>
      </c>
      <c r="M1005" s="43">
        <v>8.7190953964635109E-3</v>
      </c>
      <c r="N1005" s="43">
        <v>1.2672188315684396E-2</v>
      </c>
      <c r="O1005" s="43">
        <v>1.8388060490031617E-2</v>
      </c>
    </row>
    <row r="1006" spans="1:15" x14ac:dyDescent="0.25">
      <c r="A1006" s="42" t="s">
        <v>88</v>
      </c>
      <c r="B1006" s="42" t="s">
        <v>101</v>
      </c>
      <c r="C1006" s="42" t="s">
        <v>13</v>
      </c>
      <c r="D1006" s="42" t="s">
        <v>6</v>
      </c>
      <c r="E1006" s="43">
        <v>0</v>
      </c>
      <c r="F1006" s="43">
        <v>5.1059408350680555E-2</v>
      </c>
      <c r="G1006" s="43">
        <v>6.8162889370351323E-2</v>
      </c>
      <c r="H1006" s="43">
        <v>7.5735372154989836E-2</v>
      </c>
      <c r="I1006" s="43">
        <v>7.38879343043157E-2</v>
      </c>
      <c r="J1006" s="43">
        <v>6.9653090537418305E-2</v>
      </c>
      <c r="K1006" s="43">
        <v>6.8729474134477178E-2</v>
      </c>
      <c r="L1006" s="43">
        <v>6.7111738541108343E-2</v>
      </c>
      <c r="M1006" s="43">
        <v>5.3222539412596817E-2</v>
      </c>
      <c r="N1006" s="43">
        <v>3.2712901390293647E-2</v>
      </c>
      <c r="O1006" s="43">
        <v>9.7124888531199115E-3</v>
      </c>
    </row>
    <row r="1007" spans="1:15" x14ac:dyDescent="0.25">
      <c r="A1007" s="42" t="s">
        <v>88</v>
      </c>
      <c r="B1007" s="42" t="s">
        <v>101</v>
      </c>
      <c r="C1007" s="42" t="s">
        <v>13</v>
      </c>
      <c r="D1007" s="42" t="s">
        <v>191</v>
      </c>
      <c r="E1007" s="43">
        <v>0</v>
      </c>
      <c r="F1007" s="43">
        <v>0</v>
      </c>
      <c r="G1007" s="43">
        <v>1.427973780198106E-2</v>
      </c>
      <c r="H1007" s="43">
        <v>2.56370851942756E-2</v>
      </c>
      <c r="I1007" s="43">
        <v>3.2258052182084725E-2</v>
      </c>
      <c r="J1007" s="43">
        <v>3.5358146268103324E-2</v>
      </c>
      <c r="K1007" s="43">
        <v>3.9232065346502192E-2</v>
      </c>
      <c r="L1007" s="43">
        <v>3.4933372559659358E-2</v>
      </c>
      <c r="M1007" s="43">
        <v>3.4761115080194922E-2</v>
      </c>
      <c r="N1007" s="43">
        <v>3.7820101474967421E-2</v>
      </c>
      <c r="O1007" s="43">
        <v>4.4132728036227913E-2</v>
      </c>
    </row>
    <row r="1008" spans="1:15" x14ac:dyDescent="0.25">
      <c r="A1008" s="42" t="s">
        <v>88</v>
      </c>
      <c r="B1008" s="42" t="s">
        <v>101</v>
      </c>
      <c r="C1008" s="42" t="s">
        <v>13</v>
      </c>
      <c r="D1008" s="42" t="s">
        <v>7</v>
      </c>
      <c r="E1008" s="43">
        <v>0</v>
      </c>
      <c r="F1008" s="43">
        <v>0.2326145678413313</v>
      </c>
      <c r="G1008" s="43">
        <v>0.32773975265278449</v>
      </c>
      <c r="H1008" s="43">
        <v>0.34386017733027113</v>
      </c>
      <c r="I1008" s="43">
        <v>0.32664337390931281</v>
      </c>
      <c r="J1008" s="43">
        <v>0.29768230641019483</v>
      </c>
      <c r="K1008" s="43">
        <v>0.23223211107012826</v>
      </c>
      <c r="L1008" s="43">
        <v>0.18156783302442897</v>
      </c>
      <c r="M1008" s="43">
        <v>0.136950639470868</v>
      </c>
      <c r="N1008" s="43">
        <v>9.7780359905329239E-2</v>
      </c>
      <c r="O1008" s="43">
        <v>5.9667691562594348E-2</v>
      </c>
    </row>
    <row r="1009" spans="1:15" x14ac:dyDescent="0.25">
      <c r="A1009" s="42" t="s">
        <v>88</v>
      </c>
      <c r="B1009" s="42" t="s">
        <v>101</v>
      </c>
      <c r="C1009" s="42" t="s">
        <v>13</v>
      </c>
      <c r="D1009" s="42" t="s">
        <v>8</v>
      </c>
      <c r="E1009" s="43">
        <v>0</v>
      </c>
      <c r="F1009" s="43">
        <v>0.52807471158811692</v>
      </c>
      <c r="G1009" s="43">
        <v>0.40228137171187678</v>
      </c>
      <c r="H1009" s="43">
        <v>0.30836342827809632</v>
      </c>
      <c r="I1009" s="43">
        <v>0.25888495667908062</v>
      </c>
      <c r="J1009" s="43">
        <v>0.23134384269006955</v>
      </c>
      <c r="K1009" s="43">
        <v>0.21744370457598458</v>
      </c>
      <c r="L1009" s="43">
        <v>0.21101069766654018</v>
      </c>
      <c r="M1009" s="43">
        <v>0.20969149087138797</v>
      </c>
      <c r="N1009" s="43">
        <v>0.20977182866458333</v>
      </c>
      <c r="O1009" s="43">
        <v>0.20606285699510429</v>
      </c>
    </row>
    <row r="1010" spans="1:15" x14ac:dyDescent="0.25">
      <c r="A1010" s="42" t="s">
        <v>88</v>
      </c>
      <c r="B1010" s="42" t="s">
        <v>101</v>
      </c>
      <c r="C1010" s="42" t="s">
        <v>13</v>
      </c>
      <c r="D1010" s="42" t="s">
        <v>9</v>
      </c>
      <c r="E1010" s="43">
        <v>0</v>
      </c>
      <c r="F1010" s="43">
        <v>1.9913835085527784E-2</v>
      </c>
      <c r="G1010" s="43">
        <v>2.2968962136383199E-2</v>
      </c>
      <c r="H1010" s="43">
        <v>3.6107465022736568E-2</v>
      </c>
      <c r="I1010" s="43">
        <v>5.6819858191190682E-2</v>
      </c>
      <c r="J1010" s="43">
        <v>8.0889232745047016E-2</v>
      </c>
      <c r="K1010" s="43">
        <v>0.1066455058068779</v>
      </c>
      <c r="L1010" s="43">
        <v>0.13072564402462161</v>
      </c>
      <c r="M1010" s="43">
        <v>0.15739265582975551</v>
      </c>
      <c r="N1010" s="43">
        <v>0.18083293772652173</v>
      </c>
      <c r="O1010" s="43">
        <v>0.19791935784230921</v>
      </c>
    </row>
    <row r="1011" spans="1:15" x14ac:dyDescent="0.25">
      <c r="A1011" s="42" t="s">
        <v>88</v>
      </c>
      <c r="B1011" s="42" t="s">
        <v>101</v>
      </c>
      <c r="C1011" s="42" t="s">
        <v>13</v>
      </c>
      <c r="D1011" s="42" t="s">
        <v>10</v>
      </c>
      <c r="E1011" s="43">
        <v>0</v>
      </c>
      <c r="F1011" s="43">
        <v>0.13444340380482239</v>
      </c>
      <c r="G1011" s="43">
        <v>4.7479519117776064E-2</v>
      </c>
      <c r="H1011" s="43">
        <v>4.5420440667827404E-2</v>
      </c>
      <c r="I1011" s="43">
        <v>2.7850287317739284E-2</v>
      </c>
      <c r="J1011" s="43">
        <v>1.7540305698472376E-2</v>
      </c>
      <c r="K1011" s="43">
        <v>1.562751119314746E-2</v>
      </c>
      <c r="L1011" s="43">
        <v>1.1007911202820188E-2</v>
      </c>
      <c r="M1011" s="43">
        <v>8.3185613643581187E-3</v>
      </c>
      <c r="N1011" s="43">
        <v>7.0133321345688861E-3</v>
      </c>
      <c r="O1011" s="43">
        <v>4.7903184484288141E-3</v>
      </c>
    </row>
    <row r="1012" spans="1:15" x14ac:dyDescent="0.25">
      <c r="A1012" s="42" t="s">
        <v>88</v>
      </c>
      <c r="B1012" s="42" t="s">
        <v>101</v>
      </c>
      <c r="C1012" s="42" t="s">
        <v>13</v>
      </c>
      <c r="D1012" s="42" t="s">
        <v>11</v>
      </c>
      <c r="E1012" s="43">
        <v>0</v>
      </c>
      <c r="F1012" s="43">
        <v>3.3222325454056745E-5</v>
      </c>
      <c r="G1012" s="43">
        <v>2.5569572639404296E-2</v>
      </c>
      <c r="H1012" s="43">
        <v>4.3324835057867231E-2</v>
      </c>
      <c r="I1012" s="43">
        <v>7.3453947044939877E-2</v>
      </c>
      <c r="J1012" s="43">
        <v>0.10719738308863466</v>
      </c>
      <c r="K1012" s="43">
        <v>0.14494295857295367</v>
      </c>
      <c r="L1012" s="43">
        <v>0.18047378029975406</v>
      </c>
      <c r="M1012" s="43">
        <v>0.21271088492827461</v>
      </c>
      <c r="N1012" s="43">
        <v>0.24292058085197843</v>
      </c>
      <c r="O1012" s="43">
        <v>0.27821902293506107</v>
      </c>
    </row>
    <row r="1013" spans="1:15" x14ac:dyDescent="0.25">
      <c r="A1013" s="42" t="s">
        <v>88</v>
      </c>
      <c r="B1013" s="42" t="s">
        <v>101</v>
      </c>
      <c r="C1013" s="42" t="s">
        <v>13</v>
      </c>
      <c r="D1013" s="42" t="s">
        <v>12</v>
      </c>
      <c r="E1013" s="43">
        <v>0</v>
      </c>
      <c r="F1013" s="43">
        <v>3.220397397556413E-3</v>
      </c>
      <c r="G1013" s="43">
        <v>3.1117276507276942E-2</v>
      </c>
      <c r="H1013" s="43">
        <v>6.0754768566046412E-2</v>
      </c>
      <c r="I1013" s="43">
        <v>9.0541587981329955E-2</v>
      </c>
      <c r="J1013" s="43">
        <v>0.10421337595790381</v>
      </c>
      <c r="K1013" s="43">
        <v>0.12031188189060704</v>
      </c>
      <c r="L1013" s="43">
        <v>0.13017806328309445</v>
      </c>
      <c r="M1013" s="43">
        <v>0.14133791118009029</v>
      </c>
      <c r="N1013" s="43">
        <v>0.14762046269806037</v>
      </c>
      <c r="O1013" s="43">
        <v>0.15321088669094779</v>
      </c>
    </row>
    <row r="1014" spans="1:15" x14ac:dyDescent="0.25">
      <c r="A1014" s="42" t="s">
        <v>88</v>
      </c>
      <c r="B1014" s="42" t="s">
        <v>101</v>
      </c>
      <c r="C1014" s="42" t="s">
        <v>14</v>
      </c>
      <c r="D1014" s="42" t="s">
        <v>189</v>
      </c>
      <c r="E1014" s="43">
        <v>0</v>
      </c>
      <c r="F1014" s="43">
        <v>0</v>
      </c>
      <c r="G1014" s="43">
        <v>2.0116690913343245E-4</v>
      </c>
      <c r="H1014" s="43">
        <v>8.9256246668164923E-4</v>
      </c>
      <c r="I1014" s="43">
        <v>1.3040281387702308E-3</v>
      </c>
      <c r="J1014" s="43">
        <v>1.8800146963771185E-3</v>
      </c>
      <c r="K1014" s="43">
        <v>2.8129286867233615E-3</v>
      </c>
      <c r="L1014" s="43">
        <v>3.8391154378034243E-3</v>
      </c>
      <c r="M1014" s="43">
        <v>5.2607746335650062E-3</v>
      </c>
      <c r="N1014" s="43">
        <v>7.555233729813436E-3</v>
      </c>
      <c r="O1014" s="43">
        <v>1.1624711901966726E-2</v>
      </c>
    </row>
    <row r="1015" spans="1:15" x14ac:dyDescent="0.25">
      <c r="A1015" s="42" t="s">
        <v>88</v>
      </c>
      <c r="B1015" s="42" t="s">
        <v>101</v>
      </c>
      <c r="C1015" s="42" t="s">
        <v>14</v>
      </c>
      <c r="D1015" s="42" t="s">
        <v>5</v>
      </c>
      <c r="E1015" s="43">
        <v>0</v>
      </c>
      <c r="F1015" s="43">
        <v>5.4302713403806306E-4</v>
      </c>
      <c r="G1015" s="43">
        <v>1.0314395308920934E-2</v>
      </c>
      <c r="H1015" s="43">
        <v>1.4607735840012119E-2</v>
      </c>
      <c r="I1015" s="43">
        <v>1.6467609064505128E-2</v>
      </c>
      <c r="J1015" s="43">
        <v>1.8011651245423733E-2</v>
      </c>
      <c r="K1015" s="43">
        <v>2.0195919411068422E-2</v>
      </c>
      <c r="L1015" s="43">
        <v>2.0932226184837588E-2</v>
      </c>
      <c r="M1015" s="43">
        <v>1.8837266496199094E-2</v>
      </c>
      <c r="N1015" s="43">
        <v>1.4432942593160542E-2</v>
      </c>
      <c r="O1015" s="43">
        <v>7.8681486753280298E-3</v>
      </c>
    </row>
    <row r="1016" spans="1:15" x14ac:dyDescent="0.25">
      <c r="A1016" s="42" t="s">
        <v>88</v>
      </c>
      <c r="B1016" s="42" t="s">
        <v>101</v>
      </c>
      <c r="C1016" s="42" t="s">
        <v>14</v>
      </c>
      <c r="D1016" s="42" t="s">
        <v>190</v>
      </c>
      <c r="E1016" s="43">
        <v>0</v>
      </c>
      <c r="F1016" s="43">
        <v>0</v>
      </c>
      <c r="G1016" s="43">
        <v>1.0810281711791825E-3</v>
      </c>
      <c r="H1016" s="43">
        <v>2.2107165541154039E-3</v>
      </c>
      <c r="I1016" s="43">
        <v>2.787199958151315E-3</v>
      </c>
      <c r="J1016" s="43">
        <v>3.4772845836826445E-3</v>
      </c>
      <c r="K1016" s="43">
        <v>4.3277102803895998E-3</v>
      </c>
      <c r="L1016" s="43">
        <v>5.4417944654291794E-3</v>
      </c>
      <c r="M1016" s="43">
        <v>7.3790545635245199E-3</v>
      </c>
      <c r="N1016" s="43">
        <v>1.0296591170061495E-2</v>
      </c>
      <c r="O1016" s="43">
        <v>1.4063426413942134E-2</v>
      </c>
    </row>
    <row r="1017" spans="1:15" x14ac:dyDescent="0.25">
      <c r="A1017" s="42" t="s">
        <v>88</v>
      </c>
      <c r="B1017" s="42" t="s">
        <v>101</v>
      </c>
      <c r="C1017" s="42" t="s">
        <v>14</v>
      </c>
      <c r="D1017" s="42" t="s">
        <v>6</v>
      </c>
      <c r="E1017" s="43">
        <v>0</v>
      </c>
      <c r="F1017" s="43">
        <v>0.19065894809430631</v>
      </c>
      <c r="G1017" s="43">
        <v>0.16119754763973432</v>
      </c>
      <c r="H1017" s="43">
        <v>0.13785391132657787</v>
      </c>
      <c r="I1017" s="43">
        <v>0.11248280382853013</v>
      </c>
      <c r="J1017" s="43">
        <v>9.4345780785468597E-2</v>
      </c>
      <c r="K1017" s="43">
        <v>8.3797060840194129E-2</v>
      </c>
      <c r="L1017" s="43">
        <v>7.4689556598050919E-2</v>
      </c>
      <c r="M1017" s="43">
        <v>5.7117376277110929E-2</v>
      </c>
      <c r="N1017" s="43">
        <v>3.6919605569949776E-2</v>
      </c>
      <c r="O1017" s="43">
        <v>1.629651366100935E-2</v>
      </c>
    </row>
    <row r="1018" spans="1:15" x14ac:dyDescent="0.25">
      <c r="A1018" s="42" t="s">
        <v>88</v>
      </c>
      <c r="B1018" s="42" t="s">
        <v>101</v>
      </c>
      <c r="C1018" s="42" t="s">
        <v>14</v>
      </c>
      <c r="D1018" s="42" t="s">
        <v>191</v>
      </c>
      <c r="E1018" s="43">
        <v>0</v>
      </c>
      <c r="F1018" s="43">
        <v>0</v>
      </c>
      <c r="G1018" s="43">
        <v>1.351661296746939E-2</v>
      </c>
      <c r="H1018" s="43">
        <v>2.9977584099815321E-2</v>
      </c>
      <c r="I1018" s="43">
        <v>3.7685085625115751E-2</v>
      </c>
      <c r="J1018" s="43">
        <v>4.1333520885622088E-2</v>
      </c>
      <c r="K1018" s="43">
        <v>4.6867311716886413E-2</v>
      </c>
      <c r="L1018" s="43">
        <v>4.4850887079489359E-2</v>
      </c>
      <c r="M1018" s="43">
        <v>4.5240310891621685E-2</v>
      </c>
      <c r="N1018" s="43">
        <v>4.9104451375888467E-2</v>
      </c>
      <c r="O1018" s="43">
        <v>5.5690693769223754E-2</v>
      </c>
    </row>
    <row r="1019" spans="1:15" x14ac:dyDescent="0.25">
      <c r="A1019" s="42" t="s">
        <v>88</v>
      </c>
      <c r="B1019" s="42" t="s">
        <v>101</v>
      </c>
      <c r="C1019" s="42" t="s">
        <v>14</v>
      </c>
      <c r="D1019" s="42" t="s">
        <v>7</v>
      </c>
      <c r="E1019" s="43">
        <v>0</v>
      </c>
      <c r="F1019" s="43">
        <v>0.48213794027402246</v>
      </c>
      <c r="G1019" s="43">
        <v>0.60368378156474722</v>
      </c>
      <c r="H1019" s="43">
        <v>0.5380473370604496</v>
      </c>
      <c r="I1019" s="43">
        <v>0.4762768995167157</v>
      </c>
      <c r="J1019" s="43">
        <v>0.4188164001374669</v>
      </c>
      <c r="K1019" s="43">
        <v>0.32105651689676806</v>
      </c>
      <c r="L1019" s="43">
        <v>0.24838920126740888</v>
      </c>
      <c r="M1019" s="43">
        <v>0.18954824111842555</v>
      </c>
      <c r="N1019" s="43">
        <v>0.14456642827213906</v>
      </c>
      <c r="O1019" s="43">
        <v>9.9100963688374677E-2</v>
      </c>
    </row>
    <row r="1020" spans="1:15" x14ac:dyDescent="0.25">
      <c r="A1020" s="42" t="s">
        <v>88</v>
      </c>
      <c r="B1020" s="42" t="s">
        <v>101</v>
      </c>
      <c r="C1020" s="42" t="s">
        <v>14</v>
      </c>
      <c r="D1020" s="42" t="s">
        <v>8</v>
      </c>
      <c r="E1020" s="43">
        <v>0</v>
      </c>
      <c r="F1020" s="43">
        <v>7.9784259894954371E-2</v>
      </c>
      <c r="G1020" s="43">
        <v>6.8364829532861313E-2</v>
      </c>
      <c r="H1020" s="43">
        <v>5.5046734481488002E-2</v>
      </c>
      <c r="I1020" s="43">
        <v>5.228250323597379E-2</v>
      </c>
      <c r="J1020" s="43">
        <v>5.3212914017057168E-2</v>
      </c>
      <c r="K1020" s="43">
        <v>5.2654028783538601E-2</v>
      </c>
      <c r="L1020" s="43">
        <v>5.0903223593487777E-2</v>
      </c>
      <c r="M1020" s="43">
        <v>4.8153776845488133E-2</v>
      </c>
      <c r="N1020" s="43">
        <v>4.4446796084191359E-2</v>
      </c>
      <c r="O1020" s="43">
        <v>3.813082605089118E-2</v>
      </c>
    </row>
    <row r="1021" spans="1:15" x14ac:dyDescent="0.25">
      <c r="A1021" s="42" t="s">
        <v>88</v>
      </c>
      <c r="B1021" s="42" t="s">
        <v>101</v>
      </c>
      <c r="C1021" s="42" t="s">
        <v>14</v>
      </c>
      <c r="D1021" s="42" t="s">
        <v>9</v>
      </c>
      <c r="E1021" s="43">
        <v>0</v>
      </c>
      <c r="F1021" s="43">
        <v>7.8308271483609575E-3</v>
      </c>
      <c r="G1021" s="43">
        <v>1.0029611765210222E-2</v>
      </c>
      <c r="H1021" s="43">
        <v>6.2975262271803251E-2</v>
      </c>
      <c r="I1021" s="43">
        <v>0.11158625430796391</v>
      </c>
      <c r="J1021" s="43">
        <v>0.13677480871524403</v>
      </c>
      <c r="K1021" s="43">
        <v>0.17368184866968331</v>
      </c>
      <c r="L1021" s="43">
        <v>0.20998689446594787</v>
      </c>
      <c r="M1021" s="43">
        <v>0.24943144554554675</v>
      </c>
      <c r="N1021" s="43">
        <v>0.28169981454934429</v>
      </c>
      <c r="O1021" s="43">
        <v>0.3106242830724642</v>
      </c>
    </row>
    <row r="1022" spans="1:15" x14ac:dyDescent="0.25">
      <c r="A1022" s="42" t="s">
        <v>88</v>
      </c>
      <c r="B1022" s="42" t="s">
        <v>101</v>
      </c>
      <c r="C1022" s="42" t="s">
        <v>14</v>
      </c>
      <c r="D1022" s="42" t="s">
        <v>10</v>
      </c>
      <c r="E1022" s="43">
        <v>0</v>
      </c>
      <c r="F1022" s="43">
        <v>0.23729170750399908</v>
      </c>
      <c r="G1022" s="43">
        <v>7.8126505732927704E-2</v>
      </c>
      <c r="H1022" s="43">
        <v>5.7892451815293143E-2</v>
      </c>
      <c r="I1022" s="43">
        <v>3.5094074686913175E-2</v>
      </c>
      <c r="J1022" s="43">
        <v>2.4962852545057982E-2</v>
      </c>
      <c r="K1022" s="43">
        <v>2.8499357064195194E-2</v>
      </c>
      <c r="L1022" s="43">
        <v>2.2151618934731415E-2</v>
      </c>
      <c r="M1022" s="43">
        <v>1.8910668939949356E-2</v>
      </c>
      <c r="N1022" s="43">
        <v>1.5871000880738974E-2</v>
      </c>
      <c r="O1022" s="43">
        <v>1.1573705549394837E-2</v>
      </c>
    </row>
    <row r="1023" spans="1:15" x14ac:dyDescent="0.25">
      <c r="A1023" s="42" t="s">
        <v>88</v>
      </c>
      <c r="B1023" s="42" t="s">
        <v>101</v>
      </c>
      <c r="C1023" s="42" t="s">
        <v>14</v>
      </c>
      <c r="D1023" s="42" t="s">
        <v>11</v>
      </c>
      <c r="E1023" s="43">
        <v>0</v>
      </c>
      <c r="F1023" s="43">
        <v>6.2133955857626675E-5</v>
      </c>
      <c r="G1023" s="43">
        <v>3.4521902916603973E-2</v>
      </c>
      <c r="H1023" s="43">
        <v>4.8709239997560945E-2</v>
      </c>
      <c r="I1023" s="43">
        <v>7.7528506733422445E-2</v>
      </c>
      <c r="J1023" s="43">
        <v>0.1144554233639042</v>
      </c>
      <c r="K1023" s="43">
        <v>0.15378217076597062</v>
      </c>
      <c r="L1023" s="43">
        <v>0.18863088938015041</v>
      </c>
      <c r="M1023" s="43">
        <v>0.2149755893187259</v>
      </c>
      <c r="N1023" s="43">
        <v>0.24235319757079446</v>
      </c>
      <c r="O1023" s="43">
        <v>0.27689671385354603</v>
      </c>
    </row>
    <row r="1024" spans="1:15" x14ac:dyDescent="0.25">
      <c r="A1024" s="42" t="s">
        <v>88</v>
      </c>
      <c r="B1024" s="42" t="s">
        <v>101</v>
      </c>
      <c r="C1024" s="42" t="s">
        <v>14</v>
      </c>
      <c r="D1024" s="42" t="s">
        <v>12</v>
      </c>
      <c r="E1024" s="43">
        <v>0</v>
      </c>
      <c r="F1024" s="43">
        <v>1.6911559944611447E-3</v>
      </c>
      <c r="G1024" s="43">
        <v>1.8962617491212263E-2</v>
      </c>
      <c r="H1024" s="43">
        <v>5.1786464086202542E-2</v>
      </c>
      <c r="I1024" s="43">
        <v>7.6505034903938424E-2</v>
      </c>
      <c r="J1024" s="43">
        <v>9.2729349024695554E-2</v>
      </c>
      <c r="K1024" s="43">
        <v>0.11232514688458232</v>
      </c>
      <c r="L1024" s="43">
        <v>0.13018459259266332</v>
      </c>
      <c r="M1024" s="43">
        <v>0.14514549536984303</v>
      </c>
      <c r="N1024" s="43">
        <v>0.15275393820391803</v>
      </c>
      <c r="O1024" s="43">
        <v>0.15813001336385901</v>
      </c>
    </row>
    <row r="1025" spans="1:15" x14ac:dyDescent="0.25">
      <c r="A1025" s="42" t="s">
        <v>88</v>
      </c>
      <c r="B1025" s="42" t="s">
        <v>101</v>
      </c>
      <c r="C1025" s="42" t="s">
        <v>15</v>
      </c>
      <c r="D1025" s="42" t="s">
        <v>189</v>
      </c>
      <c r="E1025" s="43">
        <v>0</v>
      </c>
      <c r="F1025" s="43">
        <v>0</v>
      </c>
      <c r="G1025" s="43">
        <v>6.3082241159109049E-4</v>
      </c>
      <c r="H1025" s="43">
        <v>6.4250277667921626E-4</v>
      </c>
      <c r="I1025" s="43">
        <v>9.5733581685076782E-4</v>
      </c>
      <c r="J1025" s="43">
        <v>1.4331427926206725E-3</v>
      </c>
      <c r="K1025" s="43">
        <v>1.8078162612830909E-3</v>
      </c>
      <c r="L1025" s="43">
        <v>2.4150112986234709E-3</v>
      </c>
      <c r="M1025" s="43">
        <v>3.7435670870025169E-3</v>
      </c>
      <c r="N1025" s="43">
        <v>6.315060023739087E-3</v>
      </c>
      <c r="O1025" s="43">
        <v>1.177702893715132E-2</v>
      </c>
    </row>
    <row r="1026" spans="1:15" x14ac:dyDescent="0.25">
      <c r="A1026" s="42" t="s">
        <v>88</v>
      </c>
      <c r="B1026" s="42" t="s">
        <v>101</v>
      </c>
      <c r="C1026" s="42" t="s">
        <v>15</v>
      </c>
      <c r="D1026" s="42" t="s">
        <v>5</v>
      </c>
      <c r="E1026" s="43">
        <v>0</v>
      </c>
      <c r="F1026" s="43">
        <v>1.491711264451453E-2</v>
      </c>
      <c r="G1026" s="43">
        <v>1.1256445676622677E-2</v>
      </c>
      <c r="H1026" s="43">
        <v>1.1292486176620346E-2</v>
      </c>
      <c r="I1026" s="43">
        <v>1.2733709810532935E-2</v>
      </c>
      <c r="J1026" s="43">
        <v>1.4497540752477688E-2</v>
      </c>
      <c r="K1026" s="43">
        <v>1.4922288771638944E-2</v>
      </c>
      <c r="L1026" s="43">
        <v>1.5206208590450899E-2</v>
      </c>
      <c r="M1026" s="43">
        <v>1.360310216705529E-2</v>
      </c>
      <c r="N1026" s="43">
        <v>1.0537264045857571E-2</v>
      </c>
      <c r="O1026" s="43">
        <v>5.6941248807423741E-3</v>
      </c>
    </row>
    <row r="1027" spans="1:15" x14ac:dyDescent="0.25">
      <c r="A1027" s="42" t="s">
        <v>88</v>
      </c>
      <c r="B1027" s="42" t="s">
        <v>101</v>
      </c>
      <c r="C1027" s="42" t="s">
        <v>15</v>
      </c>
      <c r="D1027" s="42" t="s">
        <v>190</v>
      </c>
      <c r="E1027" s="43">
        <v>0</v>
      </c>
      <c r="F1027" s="43">
        <v>0</v>
      </c>
      <c r="G1027" s="43">
        <v>3.658646178511762E-3</v>
      </c>
      <c r="H1027" s="43">
        <v>5.0753070737499196E-3</v>
      </c>
      <c r="I1027" s="43">
        <v>7.2135884193085375E-3</v>
      </c>
      <c r="J1027" s="43">
        <v>1.0208471100545418E-2</v>
      </c>
      <c r="K1027" s="43">
        <v>1.2819569602797365E-2</v>
      </c>
      <c r="L1027" s="43">
        <v>1.5708621536301398E-2</v>
      </c>
      <c r="M1027" s="43">
        <v>1.9793731986174311E-2</v>
      </c>
      <c r="N1027" s="43">
        <v>2.7728802009251947E-2</v>
      </c>
      <c r="O1027" s="43">
        <v>3.769104083039776E-2</v>
      </c>
    </row>
    <row r="1028" spans="1:15" x14ac:dyDescent="0.25">
      <c r="A1028" s="42" t="s">
        <v>88</v>
      </c>
      <c r="B1028" s="42" t="s">
        <v>101</v>
      </c>
      <c r="C1028" s="42" t="s">
        <v>15</v>
      </c>
      <c r="D1028" s="42" t="s">
        <v>6</v>
      </c>
      <c r="E1028" s="43">
        <v>0</v>
      </c>
      <c r="F1028" s="43">
        <v>0.3569335242419463</v>
      </c>
      <c r="G1028" s="43">
        <v>0.32988013451657783</v>
      </c>
      <c r="H1028" s="43">
        <v>0.3058155256283151</v>
      </c>
      <c r="I1028" s="43">
        <v>0.26811251638824118</v>
      </c>
      <c r="J1028" s="43">
        <v>0.23874827122077885</v>
      </c>
      <c r="K1028" s="43">
        <v>0.21944754756449425</v>
      </c>
      <c r="L1028" s="43">
        <v>0.19926124800492415</v>
      </c>
      <c r="M1028" s="43">
        <v>0.14192067204715475</v>
      </c>
      <c r="N1028" s="43">
        <v>7.9095801835763022E-2</v>
      </c>
      <c r="O1028" s="43">
        <v>1.8291519718604623E-2</v>
      </c>
    </row>
    <row r="1029" spans="1:15" x14ac:dyDescent="0.25">
      <c r="A1029" s="42" t="s">
        <v>88</v>
      </c>
      <c r="B1029" s="42" t="s">
        <v>101</v>
      </c>
      <c r="C1029" s="42" t="s">
        <v>15</v>
      </c>
      <c r="D1029" s="42" t="s">
        <v>191</v>
      </c>
      <c r="E1029" s="43">
        <v>0</v>
      </c>
      <c r="F1029" s="43">
        <v>0</v>
      </c>
      <c r="G1029" s="43">
        <v>4.9050030096561377E-3</v>
      </c>
      <c r="H1029" s="43">
        <v>7.7394602197148775E-3</v>
      </c>
      <c r="I1029" s="43">
        <v>1.1460385008042511E-2</v>
      </c>
      <c r="J1029" s="43">
        <v>1.5068487491288921E-2</v>
      </c>
      <c r="K1029" s="43">
        <v>1.6669678335551327E-2</v>
      </c>
      <c r="L1029" s="43">
        <v>1.5556274985909117E-2</v>
      </c>
      <c r="M1029" s="43">
        <v>1.748318763609228E-2</v>
      </c>
      <c r="N1029" s="43">
        <v>1.8750207232139809E-2</v>
      </c>
      <c r="O1029" s="43">
        <v>2.23563323893275E-2</v>
      </c>
    </row>
    <row r="1030" spans="1:15" x14ac:dyDescent="0.25">
      <c r="A1030" s="42" t="s">
        <v>88</v>
      </c>
      <c r="B1030" s="42" t="s">
        <v>101</v>
      </c>
      <c r="C1030" s="42" t="s">
        <v>15</v>
      </c>
      <c r="D1030" s="42" t="s">
        <v>7</v>
      </c>
      <c r="E1030" s="43">
        <v>0</v>
      </c>
      <c r="F1030" s="43">
        <v>0.2226251992935516</v>
      </c>
      <c r="G1030" s="43">
        <v>0.19487799790279589</v>
      </c>
      <c r="H1030" s="43">
        <v>0.1861147757220899</v>
      </c>
      <c r="I1030" s="43">
        <v>0.1696935230573596</v>
      </c>
      <c r="J1030" s="43">
        <v>0.15837819630494887</v>
      </c>
      <c r="K1030" s="43">
        <v>0.12143921430109547</v>
      </c>
      <c r="L1030" s="43">
        <v>9.2814874751271675E-2</v>
      </c>
      <c r="M1030" s="43">
        <v>7.831160558590132E-2</v>
      </c>
      <c r="N1030" s="43">
        <v>5.3735861513991609E-2</v>
      </c>
      <c r="O1030" s="43">
        <v>3.1551614764999854E-2</v>
      </c>
    </row>
    <row r="1031" spans="1:15" x14ac:dyDescent="0.25">
      <c r="A1031" s="42" t="s">
        <v>88</v>
      </c>
      <c r="B1031" s="42" t="s">
        <v>101</v>
      </c>
      <c r="C1031" s="42" t="s">
        <v>15</v>
      </c>
      <c r="D1031" s="42" t="s">
        <v>8</v>
      </c>
      <c r="E1031" s="43">
        <v>0</v>
      </c>
      <c r="F1031" s="43">
        <v>0.13441537930767222</v>
      </c>
      <c r="G1031" s="43">
        <v>0.10843902306483025</v>
      </c>
      <c r="H1031" s="43">
        <v>9.7945498380833454E-2</v>
      </c>
      <c r="I1031" s="43">
        <v>9.100150294692029E-2</v>
      </c>
      <c r="J1031" s="43">
        <v>8.7888321719612472E-2</v>
      </c>
      <c r="K1031" s="43">
        <v>8.6788828102655105E-2</v>
      </c>
      <c r="L1031" s="43">
        <v>8.6323298246776523E-2</v>
      </c>
      <c r="M1031" s="43">
        <v>8.6660120291414691E-2</v>
      </c>
      <c r="N1031" s="43">
        <v>8.7704757382018939E-2</v>
      </c>
      <c r="O1031" s="43">
        <v>8.8470191890633404E-2</v>
      </c>
    </row>
    <row r="1032" spans="1:15" x14ac:dyDescent="0.25">
      <c r="A1032" s="42" t="s">
        <v>88</v>
      </c>
      <c r="B1032" s="42" t="s">
        <v>101</v>
      </c>
      <c r="C1032" s="42" t="s">
        <v>15</v>
      </c>
      <c r="D1032" s="42" t="s">
        <v>9</v>
      </c>
      <c r="E1032" s="43">
        <v>0</v>
      </c>
      <c r="F1032" s="43">
        <v>0.21979347345186492</v>
      </c>
      <c r="G1032" s="43">
        <v>0.22857674274274309</v>
      </c>
      <c r="H1032" s="43">
        <v>0.23959971585407955</v>
      </c>
      <c r="I1032" s="43">
        <v>0.26547462024517754</v>
      </c>
      <c r="J1032" s="43">
        <v>0.30119241008636899</v>
      </c>
      <c r="K1032" s="43">
        <v>0.3297829900866025</v>
      </c>
      <c r="L1032" s="43">
        <v>0.36174118976337122</v>
      </c>
      <c r="M1032" s="43">
        <v>0.38976532124747193</v>
      </c>
      <c r="N1032" s="43">
        <v>0.41623544608698121</v>
      </c>
      <c r="O1032" s="43">
        <v>0.42253458272599137</v>
      </c>
    </row>
    <row r="1033" spans="1:15" x14ac:dyDescent="0.25">
      <c r="A1033" s="42" t="s">
        <v>88</v>
      </c>
      <c r="B1033" s="42" t="s">
        <v>101</v>
      </c>
      <c r="C1033" s="42" t="s">
        <v>15</v>
      </c>
      <c r="D1033" s="42" t="s">
        <v>10</v>
      </c>
      <c r="E1033" s="43">
        <v>0</v>
      </c>
      <c r="F1033" s="43">
        <v>2.2055575540885955E-2</v>
      </c>
      <c r="G1033" s="43">
        <v>2.8309613320187717E-3</v>
      </c>
      <c r="H1033" s="43">
        <v>1.4857369206894842E-3</v>
      </c>
      <c r="I1033" s="43">
        <v>1.4835644554719956E-3</v>
      </c>
      <c r="J1033" s="43">
        <v>1.4013519030529585E-3</v>
      </c>
      <c r="K1033" s="43">
        <v>9.3883746824614323E-4</v>
      </c>
      <c r="L1033" s="43">
        <v>8.5768022190141758E-4</v>
      </c>
      <c r="M1033" s="43">
        <v>1.1331429496959403E-3</v>
      </c>
      <c r="N1033" s="43">
        <v>7.4618862966239477E-4</v>
      </c>
      <c r="O1033" s="43">
        <v>5.4420947986053209E-4</v>
      </c>
    </row>
    <row r="1034" spans="1:15" x14ac:dyDescent="0.25">
      <c r="A1034" s="42" t="s">
        <v>88</v>
      </c>
      <c r="B1034" s="42" t="s">
        <v>101</v>
      </c>
      <c r="C1034" s="42" t="s">
        <v>15</v>
      </c>
      <c r="D1034" s="42" t="s">
        <v>11</v>
      </c>
      <c r="E1034" s="43">
        <v>0</v>
      </c>
      <c r="F1034" s="43">
        <v>3.0603598632235173E-3</v>
      </c>
      <c r="G1034" s="43">
        <v>1.6898116716941424E-2</v>
      </c>
      <c r="H1034" s="43">
        <v>2.0969980386672638E-2</v>
      </c>
      <c r="I1034" s="43">
        <v>2.9038501584107583E-2</v>
      </c>
      <c r="J1034" s="43">
        <v>3.9145049829419444E-2</v>
      </c>
      <c r="K1034" s="43">
        <v>5.8569684944412045E-2</v>
      </c>
      <c r="L1034" s="43">
        <v>7.9385190977806303E-2</v>
      </c>
      <c r="M1034" s="43">
        <v>0.1054695589617205</v>
      </c>
      <c r="N1034" s="43">
        <v>0.13314838267007076</v>
      </c>
      <c r="O1034" s="43">
        <v>0.16857607347415737</v>
      </c>
    </row>
    <row r="1035" spans="1:15" x14ac:dyDescent="0.25">
      <c r="A1035" s="42" t="s">
        <v>88</v>
      </c>
      <c r="B1035" s="42" t="s">
        <v>101</v>
      </c>
      <c r="C1035" s="42" t="s">
        <v>15</v>
      </c>
      <c r="D1035" s="42" t="s">
        <v>12</v>
      </c>
      <c r="E1035" s="43">
        <v>0</v>
      </c>
      <c r="F1035" s="43">
        <v>2.6199375656340774E-2</v>
      </c>
      <c r="G1035" s="43">
        <v>9.8046106447711084E-2</v>
      </c>
      <c r="H1035" s="43">
        <v>0.12331901086055551</v>
      </c>
      <c r="I1035" s="43">
        <v>0.14283075226798708</v>
      </c>
      <c r="J1035" s="43">
        <v>0.13203875679888583</v>
      </c>
      <c r="K1035" s="43">
        <v>0.13681354456122394</v>
      </c>
      <c r="L1035" s="43">
        <v>0.13073040162266408</v>
      </c>
      <c r="M1035" s="43">
        <v>0.14211599004031639</v>
      </c>
      <c r="N1035" s="43">
        <v>0.16600222857052357</v>
      </c>
      <c r="O1035" s="43">
        <v>0.19251328090813405</v>
      </c>
    </row>
    <row r="1036" spans="1:15" x14ac:dyDescent="0.25">
      <c r="A1036" s="42" t="s">
        <v>88</v>
      </c>
      <c r="B1036" s="42" t="s">
        <v>101</v>
      </c>
      <c r="C1036" s="42" t="s">
        <v>16</v>
      </c>
      <c r="D1036" s="42" t="s">
        <v>189</v>
      </c>
      <c r="E1036" s="43">
        <v>0</v>
      </c>
      <c r="F1036" s="43">
        <v>0</v>
      </c>
      <c r="G1036" s="43">
        <v>5.2035353177805116E-5</v>
      </c>
      <c r="H1036" s="43">
        <v>1.7504271537213713E-4</v>
      </c>
      <c r="I1036" s="43">
        <v>3.5542319220441786E-4</v>
      </c>
      <c r="J1036" s="43">
        <v>5.7780662043354627E-4</v>
      </c>
      <c r="K1036" s="43">
        <v>1.3029295335677208E-3</v>
      </c>
      <c r="L1036" s="43">
        <v>1.6386188131015842E-3</v>
      </c>
      <c r="M1036" s="43">
        <v>2.9120948230586079E-3</v>
      </c>
      <c r="N1036" s="43">
        <v>5.1337896699556384E-3</v>
      </c>
      <c r="O1036" s="43">
        <v>8.9541526704264712E-3</v>
      </c>
    </row>
    <row r="1037" spans="1:15" x14ac:dyDescent="0.25">
      <c r="A1037" s="42" t="s">
        <v>88</v>
      </c>
      <c r="B1037" s="42" t="s">
        <v>101</v>
      </c>
      <c r="C1037" s="42" t="s">
        <v>16</v>
      </c>
      <c r="D1037" s="42" t="s">
        <v>5</v>
      </c>
      <c r="E1037" s="43">
        <v>0</v>
      </c>
      <c r="F1037" s="43">
        <v>0</v>
      </c>
      <c r="G1037" s="43">
        <v>1.4363226339771285E-3</v>
      </c>
      <c r="H1037" s="43">
        <v>2.5848355476690548E-3</v>
      </c>
      <c r="I1037" s="43">
        <v>3.870570140030167E-3</v>
      </c>
      <c r="J1037" s="43">
        <v>4.9739695917355884E-3</v>
      </c>
      <c r="K1037" s="43">
        <v>7.6440690780476446E-3</v>
      </c>
      <c r="L1037" s="43">
        <v>7.1619467873615117E-3</v>
      </c>
      <c r="M1037" s="43">
        <v>6.7583023673171384E-3</v>
      </c>
      <c r="N1037" s="43">
        <v>4.691489880799064E-3</v>
      </c>
      <c r="O1037" s="43">
        <v>1.9499775423442668E-3</v>
      </c>
    </row>
    <row r="1038" spans="1:15" x14ac:dyDescent="0.25">
      <c r="A1038" s="42" t="s">
        <v>88</v>
      </c>
      <c r="B1038" s="42" t="s">
        <v>101</v>
      </c>
      <c r="C1038" s="42" t="s">
        <v>16</v>
      </c>
      <c r="D1038" s="42" t="s">
        <v>190</v>
      </c>
      <c r="E1038" s="43">
        <v>0</v>
      </c>
      <c r="F1038" s="43">
        <v>0</v>
      </c>
      <c r="G1038" s="43">
        <v>8.5760790906738379E-4</v>
      </c>
      <c r="H1038" s="43">
        <v>1.2887480302321281E-3</v>
      </c>
      <c r="I1038" s="43">
        <v>1.7610392863351555E-3</v>
      </c>
      <c r="J1038" s="43">
        <v>2.2917012555730728E-3</v>
      </c>
      <c r="K1038" s="43">
        <v>3.3159592098266485E-3</v>
      </c>
      <c r="L1038" s="43">
        <v>4.1001730873385812E-3</v>
      </c>
      <c r="M1038" s="43">
        <v>5.2781431638403379E-3</v>
      </c>
      <c r="N1038" s="43">
        <v>7.4253157900814959E-3</v>
      </c>
      <c r="O1038" s="43">
        <v>9.8923275192140184E-3</v>
      </c>
    </row>
    <row r="1039" spans="1:15" x14ac:dyDescent="0.25">
      <c r="A1039" s="42" t="s">
        <v>88</v>
      </c>
      <c r="B1039" s="42" t="s">
        <v>101</v>
      </c>
      <c r="C1039" s="42" t="s">
        <v>16</v>
      </c>
      <c r="D1039" s="42" t="s">
        <v>6</v>
      </c>
      <c r="E1039" s="43">
        <v>0</v>
      </c>
      <c r="F1039" s="43">
        <v>0.21865211267887941</v>
      </c>
      <c r="G1039" s="43">
        <v>0.18431698950394773</v>
      </c>
      <c r="H1039" s="43">
        <v>0.15977460530925364</v>
      </c>
      <c r="I1039" s="43">
        <v>0.12905418052797363</v>
      </c>
      <c r="J1039" s="43">
        <v>0.10195348893596229</v>
      </c>
      <c r="K1039" s="43">
        <v>8.7016882592182945E-2</v>
      </c>
      <c r="L1039" s="43">
        <v>6.9903407381058727E-2</v>
      </c>
      <c r="M1039" s="43">
        <v>2.9190143720906916E-2</v>
      </c>
      <c r="N1039" s="43">
        <v>1.2596635101673135E-2</v>
      </c>
      <c r="O1039" s="43">
        <v>2.2145512224547468E-3</v>
      </c>
    </row>
    <row r="1040" spans="1:15" x14ac:dyDescent="0.25">
      <c r="A1040" s="42" t="s">
        <v>88</v>
      </c>
      <c r="B1040" s="42" t="s">
        <v>101</v>
      </c>
      <c r="C1040" s="42" t="s">
        <v>16</v>
      </c>
      <c r="D1040" s="42" t="s">
        <v>191</v>
      </c>
      <c r="E1040" s="43">
        <v>0</v>
      </c>
      <c r="F1040" s="43">
        <v>0</v>
      </c>
      <c r="G1040" s="43">
        <v>4.352251032184902E-3</v>
      </c>
      <c r="H1040" s="43">
        <v>1.1152628351340914E-2</v>
      </c>
      <c r="I1040" s="43">
        <v>1.55771736479205E-2</v>
      </c>
      <c r="J1040" s="43">
        <v>1.7839853709811546E-2</v>
      </c>
      <c r="K1040" s="43">
        <v>2.2545586299357517E-2</v>
      </c>
      <c r="L1040" s="43">
        <v>1.8841130288913471E-2</v>
      </c>
      <c r="M1040" s="43">
        <v>1.8832074680107353E-2</v>
      </c>
      <c r="N1040" s="43">
        <v>1.9007910719832405E-2</v>
      </c>
      <c r="O1040" s="43">
        <v>1.8374016892664085E-2</v>
      </c>
    </row>
    <row r="1041" spans="1:15" x14ac:dyDescent="0.25">
      <c r="A1041" s="42" t="s">
        <v>88</v>
      </c>
      <c r="B1041" s="42" t="s">
        <v>101</v>
      </c>
      <c r="C1041" s="42" t="s">
        <v>16</v>
      </c>
      <c r="D1041" s="42" t="s">
        <v>7</v>
      </c>
      <c r="E1041" s="43">
        <v>0</v>
      </c>
      <c r="F1041" s="43">
        <v>0.55204383089181419</v>
      </c>
      <c r="G1041" s="43">
        <v>0.5252146021383467</v>
      </c>
      <c r="H1041" s="43">
        <v>0.46542613232735308</v>
      </c>
      <c r="I1041" s="43">
        <v>0.39472665456744038</v>
      </c>
      <c r="J1041" s="43">
        <v>0.32889181211197416</v>
      </c>
      <c r="K1041" s="43">
        <v>0.17800123294187131</v>
      </c>
      <c r="L1041" s="43">
        <v>9.9466887377418392E-2</v>
      </c>
      <c r="M1041" s="43">
        <v>6.8333406437207145E-2</v>
      </c>
      <c r="N1041" s="43">
        <v>4.0321269816268962E-2</v>
      </c>
      <c r="O1041" s="43">
        <v>1.7957840263077621E-2</v>
      </c>
    </row>
    <row r="1042" spans="1:15" x14ac:dyDescent="0.25">
      <c r="A1042" s="42" t="s">
        <v>88</v>
      </c>
      <c r="B1042" s="42" t="s">
        <v>101</v>
      </c>
      <c r="C1042" s="42" t="s">
        <v>16</v>
      </c>
      <c r="D1042" s="42" t="s">
        <v>8</v>
      </c>
      <c r="E1042" s="43">
        <v>0</v>
      </c>
      <c r="F1042" s="43">
        <v>0.12587443867328804</v>
      </c>
      <c r="G1042" s="43">
        <v>0.1030660858373552</v>
      </c>
      <c r="H1042" s="43">
        <v>0.10547507398073333</v>
      </c>
      <c r="I1042" s="43">
        <v>0.11299481791957744</v>
      </c>
      <c r="J1042" s="43">
        <v>0.12554104046389497</v>
      </c>
      <c r="K1042" s="43">
        <v>0.13889457908166405</v>
      </c>
      <c r="L1042" s="43">
        <v>0.15084727983556054</v>
      </c>
      <c r="M1042" s="43">
        <v>0.16296541011489793</v>
      </c>
      <c r="N1042" s="43">
        <v>0.17497887712698906</v>
      </c>
      <c r="O1042" s="43">
        <v>0.18182827278625521</v>
      </c>
    </row>
    <row r="1043" spans="1:15" x14ac:dyDescent="0.25">
      <c r="A1043" s="42" t="s">
        <v>88</v>
      </c>
      <c r="B1043" s="42" t="s">
        <v>101</v>
      </c>
      <c r="C1043" s="42" t="s">
        <v>16</v>
      </c>
      <c r="D1043" s="42" t="s">
        <v>9</v>
      </c>
      <c r="E1043" s="43">
        <v>0</v>
      </c>
      <c r="F1043" s="43">
        <v>9.5923722069973988E-2</v>
      </c>
      <c r="G1043" s="43">
        <v>0.17139706538950705</v>
      </c>
      <c r="H1043" s="43">
        <v>0.2287089730153711</v>
      </c>
      <c r="I1043" s="43">
        <v>0.28903199985522471</v>
      </c>
      <c r="J1043" s="43">
        <v>0.33739425097587705</v>
      </c>
      <c r="K1043" s="43">
        <v>0.42444701590235751</v>
      </c>
      <c r="L1043" s="43">
        <v>0.47712963322578661</v>
      </c>
      <c r="M1043" s="43">
        <v>0.4672103024086483</v>
      </c>
      <c r="N1043" s="43">
        <v>0.46346628236936277</v>
      </c>
      <c r="O1043" s="43">
        <v>0.44276637593180546</v>
      </c>
    </row>
    <row r="1044" spans="1:15" x14ac:dyDescent="0.25">
      <c r="A1044" s="42" t="s">
        <v>88</v>
      </c>
      <c r="B1044" s="42" t="s">
        <v>101</v>
      </c>
      <c r="C1044" s="42" t="s">
        <v>16</v>
      </c>
      <c r="D1044" s="42" t="s">
        <v>10</v>
      </c>
      <c r="E1044" s="43">
        <v>0</v>
      </c>
      <c r="F1044" s="43">
        <v>7.4992385466310704E-3</v>
      </c>
      <c r="G1044" s="43">
        <v>1.0157340958892121E-3</v>
      </c>
      <c r="H1044" s="43">
        <v>5.0966809304403332E-4</v>
      </c>
      <c r="I1044" s="43">
        <v>3.3898279816305647E-4</v>
      </c>
      <c r="J1044" s="43">
        <v>2.2742937317355046E-4</v>
      </c>
      <c r="K1044" s="43">
        <v>4.5508172017289265E-4</v>
      </c>
      <c r="L1044" s="43">
        <v>1.8599953394416536E-4</v>
      </c>
      <c r="M1044" s="43">
        <v>2.2897223189135866E-4</v>
      </c>
      <c r="N1044" s="43">
        <v>2.2957984036849229E-4</v>
      </c>
      <c r="O1044" s="43">
        <v>1.2832542448644137E-4</v>
      </c>
    </row>
    <row r="1045" spans="1:15" x14ac:dyDescent="0.25">
      <c r="A1045" s="42" t="s">
        <v>88</v>
      </c>
      <c r="B1045" s="42" t="s">
        <v>101</v>
      </c>
      <c r="C1045" s="42" t="s">
        <v>16</v>
      </c>
      <c r="D1045" s="42" t="s">
        <v>11</v>
      </c>
      <c r="E1045" s="43">
        <v>0</v>
      </c>
      <c r="F1045" s="43">
        <v>0</v>
      </c>
      <c r="G1045" s="43">
        <v>5.3355276872320816E-3</v>
      </c>
      <c r="H1045" s="43">
        <v>1.0335091914059931E-2</v>
      </c>
      <c r="I1045" s="43">
        <v>1.8704533702063261E-2</v>
      </c>
      <c r="J1045" s="43">
        <v>2.7052537102593244E-2</v>
      </c>
      <c r="K1045" s="43">
        <v>4.5470855806798376E-2</v>
      </c>
      <c r="L1045" s="43">
        <v>6.043589180813147E-2</v>
      </c>
      <c r="M1045" s="43">
        <v>8.7724135227762637E-2</v>
      </c>
      <c r="N1045" s="43">
        <v>0.11110896977643091</v>
      </c>
      <c r="O1045" s="43">
        <v>0.13999603589477108</v>
      </c>
    </row>
    <row r="1046" spans="1:15" x14ac:dyDescent="0.25">
      <c r="A1046" s="42" t="s">
        <v>88</v>
      </c>
      <c r="B1046" s="42" t="s">
        <v>101</v>
      </c>
      <c r="C1046" s="42" t="s">
        <v>16</v>
      </c>
      <c r="D1046" s="42" t="s">
        <v>12</v>
      </c>
      <c r="E1046" s="43">
        <v>0</v>
      </c>
      <c r="F1046" s="43">
        <v>6.657139413352214E-6</v>
      </c>
      <c r="G1046" s="43">
        <v>2.9557784193146269E-3</v>
      </c>
      <c r="H1046" s="43">
        <v>1.456920071557086E-2</v>
      </c>
      <c r="I1046" s="43">
        <v>3.3584624363067202E-2</v>
      </c>
      <c r="J1046" s="43">
        <v>5.3256109858970974E-2</v>
      </c>
      <c r="K1046" s="43">
        <v>9.0905807834153529E-2</v>
      </c>
      <c r="L1046" s="43">
        <v>0.11028903186138492</v>
      </c>
      <c r="M1046" s="43">
        <v>0.15056701482436219</v>
      </c>
      <c r="N1046" s="43">
        <v>0.16103987990823809</v>
      </c>
      <c r="O1046" s="43">
        <v>0.1759381238525006</v>
      </c>
    </row>
    <row r="1047" spans="1:15" x14ac:dyDescent="0.25">
      <c r="A1047" s="42" t="s">
        <v>88</v>
      </c>
      <c r="B1047" s="42" t="s">
        <v>96</v>
      </c>
      <c r="C1047" s="42" t="s">
        <v>4</v>
      </c>
      <c r="D1047" s="42" t="s">
        <v>189</v>
      </c>
      <c r="E1047" s="43">
        <v>0</v>
      </c>
      <c r="F1047" s="43">
        <v>0</v>
      </c>
      <c r="G1047" s="43">
        <v>0</v>
      </c>
      <c r="H1047" s="43">
        <v>0</v>
      </c>
      <c r="I1047" s="43">
        <v>0</v>
      </c>
      <c r="J1047" s="43">
        <v>0</v>
      </c>
      <c r="K1047" s="43">
        <v>0</v>
      </c>
      <c r="L1047" s="43">
        <v>0</v>
      </c>
      <c r="M1047" s="43">
        <v>0</v>
      </c>
      <c r="N1047" s="43">
        <v>0</v>
      </c>
      <c r="O1047" s="43">
        <v>0</v>
      </c>
    </row>
    <row r="1048" spans="1:15" x14ac:dyDescent="0.25">
      <c r="A1048" s="42" t="s">
        <v>88</v>
      </c>
      <c r="B1048" s="42" t="s">
        <v>96</v>
      </c>
      <c r="C1048" s="42" t="s">
        <v>4</v>
      </c>
      <c r="D1048" s="42" t="s">
        <v>5</v>
      </c>
      <c r="E1048" s="43">
        <v>2.292481219901494E-3</v>
      </c>
      <c r="F1048" s="43">
        <v>3.4538766653645246E-3</v>
      </c>
      <c r="G1048" s="43">
        <v>9.0342924655451573E-3</v>
      </c>
      <c r="H1048" s="43">
        <v>1.3946562439532061E-2</v>
      </c>
      <c r="I1048" s="43">
        <v>1.6805808912049018E-2</v>
      </c>
      <c r="J1048" s="43">
        <v>1.8196249107254849E-2</v>
      </c>
      <c r="K1048" s="43">
        <v>1.9070301301367842E-2</v>
      </c>
      <c r="L1048" s="43">
        <v>1.9868424852541044E-2</v>
      </c>
      <c r="M1048" s="43">
        <v>2.1258825162647814E-2</v>
      </c>
      <c r="N1048" s="43">
        <v>2.0927484504104327E-2</v>
      </c>
      <c r="O1048" s="43">
        <v>1.8870493317696635E-2</v>
      </c>
    </row>
    <row r="1049" spans="1:15" x14ac:dyDescent="0.25">
      <c r="A1049" s="42" t="s">
        <v>88</v>
      </c>
      <c r="B1049" s="42" t="s">
        <v>96</v>
      </c>
      <c r="C1049" s="42" t="s">
        <v>4</v>
      </c>
      <c r="D1049" s="42" t="s">
        <v>190</v>
      </c>
      <c r="E1049" s="43">
        <v>0</v>
      </c>
      <c r="F1049" s="43">
        <v>0</v>
      </c>
      <c r="G1049" s="43">
        <v>0</v>
      </c>
      <c r="H1049" s="43">
        <v>0</v>
      </c>
      <c r="I1049" s="43">
        <v>0</v>
      </c>
      <c r="J1049" s="43">
        <v>0</v>
      </c>
      <c r="K1049" s="43">
        <v>0</v>
      </c>
      <c r="L1049" s="43">
        <v>0</v>
      </c>
      <c r="M1049" s="43">
        <v>0</v>
      </c>
      <c r="N1049" s="43">
        <v>0</v>
      </c>
      <c r="O1049" s="43">
        <v>0</v>
      </c>
    </row>
    <row r="1050" spans="1:15" x14ac:dyDescent="0.25">
      <c r="A1050" s="42" t="s">
        <v>88</v>
      </c>
      <c r="B1050" s="42" t="s">
        <v>96</v>
      </c>
      <c r="C1050" s="42" t="s">
        <v>4</v>
      </c>
      <c r="D1050" s="42" t="s">
        <v>6</v>
      </c>
      <c r="E1050" s="43">
        <v>0.63639178592776824</v>
      </c>
      <c r="F1050" s="43">
        <v>0.65871891318562725</v>
      </c>
      <c r="G1050" s="43">
        <v>0.66013017029482846</v>
      </c>
      <c r="H1050" s="43">
        <v>0.60720907520576539</v>
      </c>
      <c r="I1050" s="43">
        <v>0.54566332486825075</v>
      </c>
      <c r="J1050" s="43">
        <v>0.49513242535953988</v>
      </c>
      <c r="K1050" s="43">
        <v>0.46888625673064072</v>
      </c>
      <c r="L1050" s="43">
        <v>0.45122061627921889</v>
      </c>
      <c r="M1050" s="43">
        <v>0.36327239871575684</v>
      </c>
      <c r="N1050" s="43">
        <v>0.29086571919089671</v>
      </c>
      <c r="O1050" s="43">
        <v>0.23531928391897169</v>
      </c>
    </row>
    <row r="1051" spans="1:15" x14ac:dyDescent="0.25">
      <c r="A1051" s="42" t="s">
        <v>88</v>
      </c>
      <c r="B1051" s="42" t="s">
        <v>96</v>
      </c>
      <c r="C1051" s="42" t="s">
        <v>4</v>
      </c>
      <c r="D1051" s="42" t="s">
        <v>191</v>
      </c>
      <c r="E1051" s="43">
        <v>0</v>
      </c>
      <c r="F1051" s="43">
        <v>0</v>
      </c>
      <c r="G1051" s="43">
        <v>0</v>
      </c>
      <c r="H1051" s="43">
        <v>0</v>
      </c>
      <c r="I1051" s="43">
        <v>0</v>
      </c>
      <c r="J1051" s="43">
        <v>0</v>
      </c>
      <c r="K1051" s="43">
        <v>0</v>
      </c>
      <c r="L1051" s="43">
        <v>0</v>
      </c>
      <c r="M1051" s="43">
        <v>0</v>
      </c>
      <c r="N1051" s="43">
        <v>0</v>
      </c>
      <c r="O1051" s="43">
        <v>0</v>
      </c>
    </row>
    <row r="1052" spans="1:15" x14ac:dyDescent="0.25">
      <c r="A1052" s="42" t="s">
        <v>88</v>
      </c>
      <c r="B1052" s="42" t="s">
        <v>96</v>
      </c>
      <c r="C1052" s="42" t="s">
        <v>4</v>
      </c>
      <c r="D1052" s="42" t="s">
        <v>7</v>
      </c>
      <c r="E1052" s="43">
        <v>0.11307770735390349</v>
      </c>
      <c r="F1052" s="43">
        <v>0.1126146305005489</v>
      </c>
      <c r="G1052" s="43">
        <v>0.13582114153312544</v>
      </c>
      <c r="H1052" s="43">
        <v>0.14278982498734108</v>
      </c>
      <c r="I1052" s="43">
        <v>0.14294315746231726</v>
      </c>
      <c r="J1052" s="43">
        <v>0.13957566967709725</v>
      </c>
      <c r="K1052" s="43">
        <v>0.12347364566286435</v>
      </c>
      <c r="L1052" s="43">
        <v>0.10145051832098251</v>
      </c>
      <c r="M1052" s="43">
        <v>9.1154905522516677E-2</v>
      </c>
      <c r="N1052" s="43">
        <v>8.4002055607028212E-2</v>
      </c>
      <c r="O1052" s="43">
        <v>8.3409048993551754E-2</v>
      </c>
    </row>
    <row r="1053" spans="1:15" x14ac:dyDescent="0.25">
      <c r="A1053" s="42" t="s">
        <v>88</v>
      </c>
      <c r="B1053" s="42" t="s">
        <v>96</v>
      </c>
      <c r="C1053" s="42" t="s">
        <v>4</v>
      </c>
      <c r="D1053" s="42" t="s">
        <v>8</v>
      </c>
      <c r="E1053" s="43">
        <v>0.13860895284697486</v>
      </c>
      <c r="F1053" s="43">
        <v>0.14613348310837596</v>
      </c>
      <c r="G1053" s="43">
        <v>9.841525036210369E-2</v>
      </c>
      <c r="H1053" s="43">
        <v>7.4292448272741771E-2</v>
      </c>
      <c r="I1053" s="43">
        <v>6.4746438777669654E-2</v>
      </c>
      <c r="J1053" s="43">
        <v>6.2350862901219793E-2</v>
      </c>
      <c r="K1053" s="43">
        <v>6.4221753162690617E-2</v>
      </c>
      <c r="L1053" s="43">
        <v>6.7259307028975021E-2</v>
      </c>
      <c r="M1053" s="43">
        <v>7.2590512551828634E-2</v>
      </c>
      <c r="N1053" s="43">
        <v>7.9081186492607994E-2</v>
      </c>
      <c r="O1053" s="43">
        <v>8.356971966637082E-2</v>
      </c>
    </row>
    <row r="1054" spans="1:15" x14ac:dyDescent="0.25">
      <c r="A1054" s="42" t="s">
        <v>88</v>
      </c>
      <c r="B1054" s="42" t="s">
        <v>96</v>
      </c>
      <c r="C1054" s="42" t="s">
        <v>4</v>
      </c>
      <c r="D1054" s="42" t="s">
        <v>9</v>
      </c>
      <c r="E1054" s="43">
        <v>5.8387665501998094E-2</v>
      </c>
      <c r="F1054" s="43">
        <v>4.360257454453368E-2</v>
      </c>
      <c r="G1054" s="43">
        <v>5.2280689962143426E-2</v>
      </c>
      <c r="H1054" s="43">
        <v>8.8711162241853325E-2</v>
      </c>
      <c r="I1054" s="43">
        <v>0.12788787487242273</v>
      </c>
      <c r="J1054" s="43">
        <v>0.15663744809215735</v>
      </c>
      <c r="K1054" s="43">
        <v>0.17310576604104372</v>
      </c>
      <c r="L1054" s="43">
        <v>0.18851483827255566</v>
      </c>
      <c r="M1054" s="43">
        <v>0.23272001981699628</v>
      </c>
      <c r="N1054" s="43">
        <v>0.25535672340624455</v>
      </c>
      <c r="O1054" s="43">
        <v>0.25987477170841544</v>
      </c>
    </row>
    <row r="1055" spans="1:15" x14ac:dyDescent="0.25">
      <c r="A1055" s="42" t="s">
        <v>88</v>
      </c>
      <c r="B1055" s="42" t="s">
        <v>96</v>
      </c>
      <c r="C1055" s="42" t="s">
        <v>4</v>
      </c>
      <c r="D1055" s="42" t="s">
        <v>10</v>
      </c>
      <c r="E1055" s="43">
        <v>4.9170537927406527E-2</v>
      </c>
      <c r="F1055" s="43">
        <v>2.5318095501270652E-2</v>
      </c>
      <c r="G1055" s="43">
        <v>1.0781986032392219E-2</v>
      </c>
      <c r="H1055" s="43">
        <v>9.2377776652037835E-3</v>
      </c>
      <c r="I1055" s="43">
        <v>7.0142244468527253E-3</v>
      </c>
      <c r="J1055" s="43">
        <v>4.6981896501231439E-3</v>
      </c>
      <c r="K1055" s="43">
        <v>3.8968466911697614E-3</v>
      </c>
      <c r="L1055" s="43">
        <v>3.1933904048512644E-3</v>
      </c>
      <c r="M1055" s="43">
        <v>3.4783609660905099E-3</v>
      </c>
      <c r="N1055" s="43">
        <v>3.3361142289304339E-3</v>
      </c>
      <c r="O1055" s="43">
        <v>2.7823587606806248E-3</v>
      </c>
    </row>
    <row r="1056" spans="1:15" x14ac:dyDescent="0.25">
      <c r="A1056" s="42" t="s">
        <v>88</v>
      </c>
      <c r="B1056" s="42" t="s">
        <v>96</v>
      </c>
      <c r="C1056" s="42" t="s">
        <v>4</v>
      </c>
      <c r="D1056" s="42" t="s">
        <v>11</v>
      </c>
      <c r="E1056" s="43">
        <v>7.1965904981179411E-5</v>
      </c>
      <c r="F1056" s="43">
        <v>2.9741587447973774E-4</v>
      </c>
      <c r="G1056" s="43">
        <v>1.1535798342660573E-2</v>
      </c>
      <c r="H1056" s="43">
        <v>2.4914925004665418E-2</v>
      </c>
      <c r="I1056" s="43">
        <v>4.5810504750473803E-2</v>
      </c>
      <c r="J1056" s="43">
        <v>7.1670520899798501E-2</v>
      </c>
      <c r="K1056" s="43">
        <v>0.101520201305703</v>
      </c>
      <c r="L1056" s="43">
        <v>0.12932705535842703</v>
      </c>
      <c r="M1056" s="43">
        <v>0.16445259703482654</v>
      </c>
      <c r="N1056" s="43">
        <v>0.2022749871539764</v>
      </c>
      <c r="O1056" s="43">
        <v>0.24246531382961015</v>
      </c>
    </row>
    <row r="1057" spans="1:15" x14ac:dyDescent="0.25">
      <c r="A1057" s="42" t="s">
        <v>88</v>
      </c>
      <c r="B1057" s="42" t="s">
        <v>96</v>
      </c>
      <c r="C1057" s="42" t="s">
        <v>4</v>
      </c>
      <c r="D1057" s="42" t="s">
        <v>12</v>
      </c>
      <c r="E1057" s="43">
        <v>1.9989033170661865E-3</v>
      </c>
      <c r="F1057" s="43">
        <v>9.86101061979925E-3</v>
      </c>
      <c r="G1057" s="43">
        <v>2.2000671007201069E-2</v>
      </c>
      <c r="H1057" s="43">
        <v>3.8898224182897151E-2</v>
      </c>
      <c r="I1057" s="43">
        <v>4.912866590996403E-2</v>
      </c>
      <c r="J1057" s="43">
        <v>5.1738634312809235E-2</v>
      </c>
      <c r="K1057" s="43">
        <v>4.5825229104519964E-2</v>
      </c>
      <c r="L1057" s="43">
        <v>3.9165849482448431E-2</v>
      </c>
      <c r="M1057" s="43">
        <v>5.1072380229336592E-2</v>
      </c>
      <c r="N1057" s="43">
        <v>6.4155729416211407E-2</v>
      </c>
      <c r="O1057" s="43">
        <v>7.3709009804703046E-2</v>
      </c>
    </row>
    <row r="1058" spans="1:15" x14ac:dyDescent="0.25">
      <c r="A1058" s="42" t="s">
        <v>88</v>
      </c>
      <c r="B1058" s="42" t="s">
        <v>96</v>
      </c>
      <c r="C1058" s="42" t="s">
        <v>13</v>
      </c>
      <c r="D1058" s="42" t="s">
        <v>189</v>
      </c>
      <c r="E1058" s="43">
        <v>0</v>
      </c>
      <c r="F1058" s="43">
        <v>0</v>
      </c>
      <c r="G1058" s="43">
        <v>0</v>
      </c>
      <c r="H1058" s="43">
        <v>0</v>
      </c>
      <c r="I1058" s="43">
        <v>0</v>
      </c>
      <c r="J1058" s="43">
        <v>0</v>
      </c>
      <c r="K1058" s="43">
        <v>0</v>
      </c>
      <c r="L1058" s="43">
        <v>0</v>
      </c>
      <c r="M1058" s="43">
        <v>0</v>
      </c>
      <c r="N1058" s="43">
        <v>0</v>
      </c>
      <c r="O1058" s="43">
        <v>0</v>
      </c>
    </row>
    <row r="1059" spans="1:15" x14ac:dyDescent="0.25">
      <c r="A1059" s="42" t="s">
        <v>88</v>
      </c>
      <c r="B1059" s="42" t="s">
        <v>96</v>
      </c>
      <c r="C1059" s="42" t="s">
        <v>13</v>
      </c>
      <c r="D1059" s="42" t="s">
        <v>5</v>
      </c>
      <c r="E1059" s="43">
        <v>1.8401853995845638E-2</v>
      </c>
      <c r="F1059" s="43">
        <v>3.0640453609738109E-2</v>
      </c>
      <c r="G1059" s="43">
        <v>5.3774807006612704E-2</v>
      </c>
      <c r="H1059" s="43">
        <v>5.5660192648052088E-2</v>
      </c>
      <c r="I1059" s="43">
        <v>5.3632926996240983E-2</v>
      </c>
      <c r="J1059" s="43">
        <v>4.9407519503823917E-2</v>
      </c>
      <c r="K1059" s="43">
        <v>4.7372631624059178E-2</v>
      </c>
      <c r="L1059" s="43">
        <v>4.5733732050499624E-2</v>
      </c>
      <c r="M1059" s="43">
        <v>3.7827573534236623E-2</v>
      </c>
      <c r="N1059" s="43">
        <v>3.2415050680764362E-2</v>
      </c>
      <c r="O1059" s="43">
        <v>2.6882535827597826E-2</v>
      </c>
    </row>
    <row r="1060" spans="1:15" x14ac:dyDescent="0.25">
      <c r="A1060" s="42" t="s">
        <v>88</v>
      </c>
      <c r="B1060" s="42" t="s">
        <v>96</v>
      </c>
      <c r="C1060" s="42" t="s">
        <v>13</v>
      </c>
      <c r="D1060" s="42" t="s">
        <v>190</v>
      </c>
      <c r="E1060" s="43">
        <v>0</v>
      </c>
      <c r="F1060" s="43">
        <v>0</v>
      </c>
      <c r="G1060" s="43">
        <v>0</v>
      </c>
      <c r="H1060" s="43">
        <v>0</v>
      </c>
      <c r="I1060" s="43">
        <v>0</v>
      </c>
      <c r="J1060" s="43">
        <v>0</v>
      </c>
      <c r="K1060" s="43">
        <v>0</v>
      </c>
      <c r="L1060" s="43">
        <v>0</v>
      </c>
      <c r="M1060" s="43">
        <v>0</v>
      </c>
      <c r="N1060" s="43">
        <v>0</v>
      </c>
      <c r="O1060" s="43">
        <v>0</v>
      </c>
    </row>
    <row r="1061" spans="1:15" x14ac:dyDescent="0.25">
      <c r="A1061" s="42" t="s">
        <v>88</v>
      </c>
      <c r="B1061" s="42" t="s">
        <v>96</v>
      </c>
      <c r="C1061" s="42" t="s">
        <v>13</v>
      </c>
      <c r="D1061" s="42" t="s">
        <v>6</v>
      </c>
      <c r="E1061" s="43">
        <v>4.981860925842381E-2</v>
      </c>
      <c r="F1061" s="43">
        <v>5.1059408356058947E-2</v>
      </c>
      <c r="G1061" s="43">
        <v>7.8179137415630609E-2</v>
      </c>
      <c r="H1061" s="43">
        <v>8.512459978727982E-2</v>
      </c>
      <c r="I1061" s="43">
        <v>8.4296968902248082E-2</v>
      </c>
      <c r="J1061" s="43">
        <v>8.1870681219311667E-2</v>
      </c>
      <c r="K1061" s="43">
        <v>8.4017556130968216E-2</v>
      </c>
      <c r="L1061" s="43">
        <v>8.754825128482735E-2</v>
      </c>
      <c r="M1061" s="43">
        <v>7.7540050012973843E-2</v>
      </c>
      <c r="N1061" s="43">
        <v>7.1694727123735327E-2</v>
      </c>
      <c r="O1061" s="43">
        <v>6.7966066818560683E-2</v>
      </c>
    </row>
    <row r="1062" spans="1:15" x14ac:dyDescent="0.25">
      <c r="A1062" s="42" t="s">
        <v>88</v>
      </c>
      <c r="B1062" s="42" t="s">
        <v>96</v>
      </c>
      <c r="C1062" s="42" t="s">
        <v>13</v>
      </c>
      <c r="D1062" s="42" t="s">
        <v>191</v>
      </c>
      <c r="E1062" s="43">
        <v>0</v>
      </c>
      <c r="F1062" s="43">
        <v>0</v>
      </c>
      <c r="G1062" s="43">
        <v>0</v>
      </c>
      <c r="H1062" s="43">
        <v>0</v>
      </c>
      <c r="I1062" s="43">
        <v>0</v>
      </c>
      <c r="J1062" s="43">
        <v>0</v>
      </c>
      <c r="K1062" s="43">
        <v>0</v>
      </c>
      <c r="L1062" s="43">
        <v>0</v>
      </c>
      <c r="M1062" s="43">
        <v>0</v>
      </c>
      <c r="N1062" s="43">
        <v>0</v>
      </c>
      <c r="O1062" s="43">
        <v>0</v>
      </c>
    </row>
    <row r="1063" spans="1:15" x14ac:dyDescent="0.25">
      <c r="A1063" s="42" t="s">
        <v>88</v>
      </c>
      <c r="B1063" s="42" t="s">
        <v>96</v>
      </c>
      <c r="C1063" s="42" t="s">
        <v>13</v>
      </c>
      <c r="D1063" s="42" t="s">
        <v>7</v>
      </c>
      <c r="E1063" s="43">
        <v>0.19432688116102007</v>
      </c>
      <c r="F1063" s="43">
        <v>0.23261456776049785</v>
      </c>
      <c r="G1063" s="43">
        <v>0.35477665494076671</v>
      </c>
      <c r="H1063" s="43">
        <v>0.37970880065264628</v>
      </c>
      <c r="I1063" s="43">
        <v>0.37159469886246127</v>
      </c>
      <c r="J1063" s="43">
        <v>0.34892464290782116</v>
      </c>
      <c r="K1063" s="43">
        <v>0.29142674199053287</v>
      </c>
      <c r="L1063" s="43">
        <v>0.23559900581343435</v>
      </c>
      <c r="M1063" s="43">
        <v>0.19652441027809567</v>
      </c>
      <c r="N1063" s="43">
        <v>0.16688603090548301</v>
      </c>
      <c r="O1063" s="43">
        <v>0.14887611542219789</v>
      </c>
    </row>
    <row r="1064" spans="1:15" x14ac:dyDescent="0.25">
      <c r="A1064" s="42" t="s">
        <v>88</v>
      </c>
      <c r="B1064" s="42" t="s">
        <v>96</v>
      </c>
      <c r="C1064" s="42" t="s">
        <v>13</v>
      </c>
      <c r="D1064" s="42" t="s">
        <v>8</v>
      </c>
      <c r="E1064" s="43">
        <v>0.55709696940571374</v>
      </c>
      <c r="F1064" s="43">
        <v>0.5280747116437422</v>
      </c>
      <c r="G1064" s="43">
        <v>0.38191557922946773</v>
      </c>
      <c r="H1064" s="43">
        <v>0.30277937006583405</v>
      </c>
      <c r="I1064" s="43">
        <v>0.25522991249305327</v>
      </c>
      <c r="J1064" s="43">
        <v>0.22899496806332453</v>
      </c>
      <c r="K1064" s="43">
        <v>0.2168723885255277</v>
      </c>
      <c r="L1064" s="43">
        <v>0.21244147653749162</v>
      </c>
      <c r="M1064" s="43">
        <v>0.21401006601896075</v>
      </c>
      <c r="N1064" s="43">
        <v>0.21864270892774226</v>
      </c>
      <c r="O1064" s="43">
        <v>0.22050620223847456</v>
      </c>
    </row>
    <row r="1065" spans="1:15" x14ac:dyDescent="0.25">
      <c r="A1065" s="42" t="s">
        <v>88</v>
      </c>
      <c r="B1065" s="42" t="s">
        <v>96</v>
      </c>
      <c r="C1065" s="42" t="s">
        <v>13</v>
      </c>
      <c r="D1065" s="42" t="s">
        <v>9</v>
      </c>
      <c r="E1065" s="43">
        <v>2.3617782080197207E-2</v>
      </c>
      <c r="F1065" s="43">
        <v>1.9913835087625426E-2</v>
      </c>
      <c r="G1065" s="43">
        <v>2.1101862384653305E-2</v>
      </c>
      <c r="H1065" s="43">
        <v>3.3061250231654758E-2</v>
      </c>
      <c r="I1065" s="43">
        <v>5.2037273234185923E-2</v>
      </c>
      <c r="J1065" s="43">
        <v>7.4150646148926649E-2</v>
      </c>
      <c r="K1065" s="43">
        <v>9.7122290931128258E-2</v>
      </c>
      <c r="L1065" s="43">
        <v>0.1191281419059852</v>
      </c>
      <c r="M1065" s="43">
        <v>0.14187777789706837</v>
      </c>
      <c r="N1065" s="43">
        <v>0.15878481519252005</v>
      </c>
      <c r="O1065" s="43">
        <v>0.1684657407516329</v>
      </c>
    </row>
    <row r="1066" spans="1:15" x14ac:dyDescent="0.25">
      <c r="A1066" s="42" t="s">
        <v>88</v>
      </c>
      <c r="B1066" s="42" t="s">
        <v>96</v>
      </c>
      <c r="C1066" s="42" t="s">
        <v>13</v>
      </c>
      <c r="D1066" s="42" t="s">
        <v>10</v>
      </c>
      <c r="E1066" s="43">
        <v>0.15630300020332269</v>
      </c>
      <c r="F1066" s="43">
        <v>0.13444340381898412</v>
      </c>
      <c r="G1066" s="43">
        <v>6.0662101772847248E-2</v>
      </c>
      <c r="H1066" s="43">
        <v>4.6257814698310168E-2</v>
      </c>
      <c r="I1066" s="43">
        <v>2.9483062399316431E-2</v>
      </c>
      <c r="J1066" s="43">
        <v>1.9009497159035767E-2</v>
      </c>
      <c r="K1066" s="43">
        <v>1.7072471805001758E-2</v>
      </c>
      <c r="L1066" s="43">
        <v>1.2439612338505702E-2</v>
      </c>
      <c r="M1066" s="43">
        <v>1.0151554309867281E-2</v>
      </c>
      <c r="N1066" s="43">
        <v>8.5190750926882226E-3</v>
      </c>
      <c r="O1066" s="43">
        <v>6.4269603577871773E-3</v>
      </c>
    </row>
    <row r="1067" spans="1:15" x14ac:dyDescent="0.25">
      <c r="A1067" s="42" t="s">
        <v>88</v>
      </c>
      <c r="B1067" s="42" t="s">
        <v>96</v>
      </c>
      <c r="C1067" s="42" t="s">
        <v>13</v>
      </c>
      <c r="D1067" s="42" t="s">
        <v>11</v>
      </c>
      <c r="E1067" s="43">
        <v>7.7201917234509433E-6</v>
      </c>
      <c r="F1067" s="43">
        <v>3.3222325457556251E-5</v>
      </c>
      <c r="G1067" s="43">
        <v>2.1424833801509099E-2</v>
      </c>
      <c r="H1067" s="43">
        <v>4.0918747566245639E-2</v>
      </c>
      <c r="I1067" s="43">
        <v>6.9366314222663483E-2</v>
      </c>
      <c r="J1067" s="43">
        <v>0.10096455188710778</v>
      </c>
      <c r="K1067" s="43">
        <v>0.1361728175163229</v>
      </c>
      <c r="L1067" s="43">
        <v>0.16902587294640975</v>
      </c>
      <c r="M1067" s="43">
        <v>0.19648148264447088</v>
      </c>
      <c r="N1067" s="43">
        <v>0.21779775733174547</v>
      </c>
      <c r="O1067" s="43">
        <v>0.23840524616396377</v>
      </c>
    </row>
    <row r="1068" spans="1:15" x14ac:dyDescent="0.25">
      <c r="A1068" s="42" t="s">
        <v>88</v>
      </c>
      <c r="B1068" s="42" t="s">
        <v>96</v>
      </c>
      <c r="C1068" s="42" t="s">
        <v>13</v>
      </c>
      <c r="D1068" s="42" t="s">
        <v>12</v>
      </c>
      <c r="E1068" s="43">
        <v>4.2718370375342747E-4</v>
      </c>
      <c r="F1068" s="43">
        <v>3.2203973978956369E-3</v>
      </c>
      <c r="G1068" s="43">
        <v>2.8165023448512554E-2</v>
      </c>
      <c r="H1068" s="43">
        <v>5.6489224349977211E-2</v>
      </c>
      <c r="I1068" s="43">
        <v>8.4358842889830768E-2</v>
      </c>
      <c r="J1068" s="43">
        <v>9.6677493110648507E-2</v>
      </c>
      <c r="K1068" s="43">
        <v>0.10994310147645908</v>
      </c>
      <c r="L1068" s="43">
        <v>0.11808390712284633</v>
      </c>
      <c r="M1068" s="43">
        <v>0.12558708530432655</v>
      </c>
      <c r="N1068" s="43">
        <v>0.12525983474532135</v>
      </c>
      <c r="O1068" s="43">
        <v>0.12247113241978508</v>
      </c>
    </row>
    <row r="1069" spans="1:15" x14ac:dyDescent="0.25">
      <c r="A1069" s="42" t="s">
        <v>88</v>
      </c>
      <c r="B1069" s="42" t="s">
        <v>96</v>
      </c>
      <c r="C1069" s="42" t="s">
        <v>14</v>
      </c>
      <c r="D1069" s="42" t="s">
        <v>189</v>
      </c>
      <c r="E1069" s="43">
        <v>0</v>
      </c>
      <c r="F1069" s="43">
        <v>0</v>
      </c>
      <c r="G1069" s="43">
        <v>0</v>
      </c>
      <c r="H1069" s="43">
        <v>0</v>
      </c>
      <c r="I1069" s="43">
        <v>0</v>
      </c>
      <c r="J1069" s="43">
        <v>0</v>
      </c>
      <c r="K1069" s="43">
        <v>0</v>
      </c>
      <c r="L1069" s="43">
        <v>0</v>
      </c>
      <c r="M1069" s="43">
        <v>0</v>
      </c>
      <c r="N1069" s="43">
        <v>0</v>
      </c>
      <c r="O1069" s="43">
        <v>0</v>
      </c>
    </row>
    <row r="1070" spans="1:15" x14ac:dyDescent="0.25">
      <c r="A1070" s="42" t="s">
        <v>88</v>
      </c>
      <c r="B1070" s="42" t="s">
        <v>96</v>
      </c>
      <c r="C1070" s="42" t="s">
        <v>14</v>
      </c>
      <c r="D1070" s="42" t="s">
        <v>5</v>
      </c>
      <c r="E1070" s="43">
        <v>6.2872766411953935E-4</v>
      </c>
      <c r="F1070" s="43">
        <v>5.4302713392713844E-4</v>
      </c>
      <c r="G1070" s="43">
        <v>1.0251174374500321E-2</v>
      </c>
      <c r="H1070" s="43">
        <v>1.4951401641953486E-2</v>
      </c>
      <c r="I1070" s="43">
        <v>1.6788010915383341E-2</v>
      </c>
      <c r="J1070" s="43">
        <v>1.8666004288757296E-2</v>
      </c>
      <c r="K1070" s="43">
        <v>2.1548648577665096E-2</v>
      </c>
      <c r="L1070" s="43">
        <v>2.3724574593416013E-2</v>
      </c>
      <c r="M1070" s="43">
        <v>2.3855144796074552E-2</v>
      </c>
      <c r="N1070" s="43">
        <v>2.2655767937411364E-2</v>
      </c>
      <c r="O1070" s="43">
        <v>2.0263122640702808E-2</v>
      </c>
    </row>
    <row r="1071" spans="1:15" x14ac:dyDescent="0.25">
      <c r="A1071" s="42" t="s">
        <v>88</v>
      </c>
      <c r="B1071" s="42" t="s">
        <v>96</v>
      </c>
      <c r="C1071" s="42" t="s">
        <v>14</v>
      </c>
      <c r="D1071" s="42" t="s">
        <v>190</v>
      </c>
      <c r="E1071" s="43">
        <v>0</v>
      </c>
      <c r="F1071" s="43">
        <v>0</v>
      </c>
      <c r="G1071" s="43">
        <v>0</v>
      </c>
      <c r="H1071" s="43">
        <v>0</v>
      </c>
      <c r="I1071" s="43">
        <v>0</v>
      </c>
      <c r="J1071" s="43">
        <v>0</v>
      </c>
      <c r="K1071" s="43">
        <v>0</v>
      </c>
      <c r="L1071" s="43">
        <v>0</v>
      </c>
      <c r="M1071" s="43">
        <v>0</v>
      </c>
      <c r="N1071" s="43">
        <v>0</v>
      </c>
      <c r="O1071" s="43">
        <v>0</v>
      </c>
    </row>
    <row r="1072" spans="1:15" x14ac:dyDescent="0.25">
      <c r="A1072" s="42" t="s">
        <v>88</v>
      </c>
      <c r="B1072" s="42" t="s">
        <v>96</v>
      </c>
      <c r="C1072" s="42" t="s">
        <v>14</v>
      </c>
      <c r="D1072" s="42" t="s">
        <v>6</v>
      </c>
      <c r="E1072" s="43">
        <v>0.23940192536197299</v>
      </c>
      <c r="F1072" s="43">
        <v>0.19065894805536024</v>
      </c>
      <c r="G1072" s="43">
        <v>0.16797667900098931</v>
      </c>
      <c r="H1072" s="43">
        <v>0.14308393541051223</v>
      </c>
      <c r="I1072" s="43">
        <v>0.11954512508293012</v>
      </c>
      <c r="J1072" s="43">
        <v>0.10391524062846304</v>
      </c>
      <c r="K1072" s="43">
        <v>9.6587497543473011E-2</v>
      </c>
      <c r="L1072" s="43">
        <v>9.2697091050643485E-2</v>
      </c>
      <c r="M1072" s="43">
        <v>8.2607114013496796E-2</v>
      </c>
      <c r="N1072" s="43">
        <v>7.6983062169799346E-2</v>
      </c>
      <c r="O1072" s="43">
        <v>7.5698522296480553E-2</v>
      </c>
    </row>
    <row r="1073" spans="1:15" x14ac:dyDescent="0.25">
      <c r="A1073" s="42" t="s">
        <v>88</v>
      </c>
      <c r="B1073" s="42" t="s">
        <v>96</v>
      </c>
      <c r="C1073" s="42" t="s">
        <v>14</v>
      </c>
      <c r="D1073" s="42" t="s">
        <v>191</v>
      </c>
      <c r="E1073" s="43">
        <v>0</v>
      </c>
      <c r="F1073" s="43">
        <v>0</v>
      </c>
      <c r="G1073" s="43">
        <v>0</v>
      </c>
      <c r="H1073" s="43">
        <v>0</v>
      </c>
      <c r="I1073" s="43">
        <v>0</v>
      </c>
      <c r="J1073" s="43">
        <v>0</v>
      </c>
      <c r="K1073" s="43">
        <v>0</v>
      </c>
      <c r="L1073" s="43">
        <v>0</v>
      </c>
      <c r="M1073" s="43">
        <v>0</v>
      </c>
      <c r="N1073" s="43">
        <v>0</v>
      </c>
      <c r="O1073" s="43">
        <v>0</v>
      </c>
    </row>
    <row r="1074" spans="1:15" x14ac:dyDescent="0.25">
      <c r="A1074" s="42" t="s">
        <v>88</v>
      </c>
      <c r="B1074" s="42" t="s">
        <v>96</v>
      </c>
      <c r="C1074" s="42" t="s">
        <v>14</v>
      </c>
      <c r="D1074" s="42" t="s">
        <v>7</v>
      </c>
      <c r="E1074" s="43">
        <v>0.43852985374556014</v>
      </c>
      <c r="F1074" s="43">
        <v>0.48213794037980662</v>
      </c>
      <c r="G1074" s="43">
        <v>0.61575850962315737</v>
      </c>
      <c r="H1074" s="43">
        <v>0.57590751255810713</v>
      </c>
      <c r="I1074" s="43">
        <v>0.52588850473894677</v>
      </c>
      <c r="J1074" s="43">
        <v>0.47612051237785963</v>
      </c>
      <c r="K1074" s="43">
        <v>0.39035730316448092</v>
      </c>
      <c r="L1074" s="43">
        <v>0.31881913035971665</v>
      </c>
      <c r="M1074" s="43">
        <v>0.2677642127520326</v>
      </c>
      <c r="N1074" s="43">
        <v>0.23761132691777298</v>
      </c>
      <c r="O1074" s="43">
        <v>0.21933309504946466</v>
      </c>
    </row>
    <row r="1075" spans="1:15" x14ac:dyDescent="0.25">
      <c r="A1075" s="42" t="s">
        <v>88</v>
      </c>
      <c r="B1075" s="42" t="s">
        <v>96</v>
      </c>
      <c r="C1075" s="42" t="s">
        <v>14</v>
      </c>
      <c r="D1075" s="42" t="s">
        <v>8</v>
      </c>
      <c r="E1075" s="43">
        <v>9.8396768244615643E-2</v>
      </c>
      <c r="F1075" s="43">
        <v>7.9784259878656769E-2</v>
      </c>
      <c r="G1075" s="43">
        <v>6.5476669802047277E-2</v>
      </c>
      <c r="H1075" s="43">
        <v>5.4242560398991238E-2</v>
      </c>
      <c r="I1075" s="43">
        <v>5.1633520640045061E-2</v>
      </c>
      <c r="J1075" s="43">
        <v>5.260735110709483E-2</v>
      </c>
      <c r="K1075" s="43">
        <v>5.2389243190782593E-2</v>
      </c>
      <c r="L1075" s="43">
        <v>5.1060999726699946E-2</v>
      </c>
      <c r="M1075" s="43">
        <v>4.9087164844398165E-2</v>
      </c>
      <c r="N1075" s="43">
        <v>4.6639465614471257E-2</v>
      </c>
      <c r="O1075" s="43">
        <v>4.1804827618956514E-2</v>
      </c>
    </row>
    <row r="1076" spans="1:15" x14ac:dyDescent="0.25">
      <c r="A1076" s="42" t="s">
        <v>88</v>
      </c>
      <c r="B1076" s="42" t="s">
        <v>96</v>
      </c>
      <c r="C1076" s="42" t="s">
        <v>14</v>
      </c>
      <c r="D1076" s="42" t="s">
        <v>9</v>
      </c>
      <c r="E1076" s="43">
        <v>9.4543142430374792E-3</v>
      </c>
      <c r="F1076" s="43">
        <v>7.8308271467613464E-3</v>
      </c>
      <c r="G1076" s="43">
        <v>9.5717111071382723E-3</v>
      </c>
      <c r="H1076" s="43">
        <v>5.8180384308852785E-2</v>
      </c>
      <c r="I1076" s="43">
        <v>0.10360158072268542</v>
      </c>
      <c r="J1076" s="43">
        <v>0.12692108898999646</v>
      </c>
      <c r="K1076" s="43">
        <v>0.15924461843812313</v>
      </c>
      <c r="L1076" s="43">
        <v>0.19156260407399614</v>
      </c>
      <c r="M1076" s="43">
        <v>0.22315307417072816</v>
      </c>
      <c r="N1076" s="43">
        <v>0.24285998529754335</v>
      </c>
      <c r="O1076" s="43">
        <v>0.25583858879680849</v>
      </c>
    </row>
    <row r="1077" spans="1:15" x14ac:dyDescent="0.25">
      <c r="A1077" s="42" t="s">
        <v>88</v>
      </c>
      <c r="B1077" s="42" t="s">
        <v>96</v>
      </c>
      <c r="C1077" s="42" t="s">
        <v>14</v>
      </c>
      <c r="D1077" s="42" t="s">
        <v>10</v>
      </c>
      <c r="E1077" s="43">
        <v>0.2127930636364837</v>
      </c>
      <c r="F1077" s="43">
        <v>0.23729170745552727</v>
      </c>
      <c r="G1077" s="43">
        <v>8.414692716353285E-2</v>
      </c>
      <c r="H1077" s="43">
        <v>5.8520566186349848E-2</v>
      </c>
      <c r="I1077" s="43">
        <v>3.6887248290011526E-2</v>
      </c>
      <c r="J1077" s="43">
        <v>2.691431944701024E-2</v>
      </c>
      <c r="K1077" s="43">
        <v>3.1243744280755839E-2</v>
      </c>
      <c r="L1077" s="43">
        <v>2.5551678403578679E-2</v>
      </c>
      <c r="M1077" s="43">
        <v>2.3044247681754632E-2</v>
      </c>
      <c r="N1077" s="43">
        <v>2.1148223098060689E-2</v>
      </c>
      <c r="O1077" s="43">
        <v>1.750637628802576E-2</v>
      </c>
    </row>
    <row r="1078" spans="1:15" x14ac:dyDescent="0.25">
      <c r="A1078" s="42" t="s">
        <v>88</v>
      </c>
      <c r="B1078" s="42" t="s">
        <v>96</v>
      </c>
      <c r="C1078" s="42" t="s">
        <v>14</v>
      </c>
      <c r="D1078" s="42" t="s">
        <v>11</v>
      </c>
      <c r="E1078" s="43">
        <v>2.176668023019695E-5</v>
      </c>
      <c r="F1078" s="43">
        <v>6.2133955844934517E-5</v>
      </c>
      <c r="G1078" s="43">
        <v>2.8541696247501535E-2</v>
      </c>
      <c r="H1078" s="43">
        <v>4.6260900859583197E-2</v>
      </c>
      <c r="I1078" s="43">
        <v>7.3575528029020482E-2</v>
      </c>
      <c r="J1078" s="43">
        <v>0.10812432145608079</v>
      </c>
      <c r="K1078" s="43">
        <v>0.14503618107833888</v>
      </c>
      <c r="L1078" s="43">
        <v>0.17741356808550254</v>
      </c>
      <c r="M1078" s="43">
        <v>0.19982033635473251</v>
      </c>
      <c r="N1078" s="43">
        <v>0.21936253695134628</v>
      </c>
      <c r="O1078" s="43">
        <v>0.23930564009122085</v>
      </c>
    </row>
    <row r="1079" spans="1:15" x14ac:dyDescent="0.25">
      <c r="A1079" s="42" t="s">
        <v>88</v>
      </c>
      <c r="B1079" s="42" t="s">
        <v>96</v>
      </c>
      <c r="C1079" s="42" t="s">
        <v>14</v>
      </c>
      <c r="D1079" s="42" t="s">
        <v>12</v>
      </c>
      <c r="E1079" s="43">
        <v>7.7358042398033191E-4</v>
      </c>
      <c r="F1079" s="43">
        <v>1.6911559941156908E-3</v>
      </c>
      <c r="G1079" s="43">
        <v>1.8276632681133369E-2</v>
      </c>
      <c r="H1079" s="43">
        <v>4.8852738635650095E-2</v>
      </c>
      <c r="I1079" s="43">
        <v>7.2080481580977226E-2</v>
      </c>
      <c r="J1079" s="43">
        <v>8.6731161704737672E-2</v>
      </c>
      <c r="K1079" s="43">
        <v>0.1035927637263805</v>
      </c>
      <c r="L1079" s="43">
        <v>0.11917035370644675</v>
      </c>
      <c r="M1079" s="43">
        <v>0.13066870538678249</v>
      </c>
      <c r="N1079" s="43">
        <v>0.13273963201359468</v>
      </c>
      <c r="O1079" s="43">
        <v>0.13024982721834039</v>
      </c>
    </row>
    <row r="1080" spans="1:15" x14ac:dyDescent="0.25">
      <c r="A1080" s="42" t="s">
        <v>88</v>
      </c>
      <c r="B1080" s="42" t="s">
        <v>96</v>
      </c>
      <c r="C1080" s="42" t="s">
        <v>15</v>
      </c>
      <c r="D1080" s="42" t="s">
        <v>189</v>
      </c>
      <c r="E1080" s="43">
        <v>0</v>
      </c>
      <c r="F1080" s="43">
        <v>0</v>
      </c>
      <c r="G1080" s="43">
        <v>0</v>
      </c>
      <c r="H1080" s="43">
        <v>0</v>
      </c>
      <c r="I1080" s="43">
        <v>0</v>
      </c>
      <c r="J1080" s="43">
        <v>0</v>
      </c>
      <c r="K1080" s="43">
        <v>0</v>
      </c>
      <c r="L1080" s="43">
        <v>0</v>
      </c>
      <c r="M1080" s="43">
        <v>0</v>
      </c>
      <c r="N1080" s="43">
        <v>0</v>
      </c>
      <c r="O1080" s="43">
        <v>0</v>
      </c>
    </row>
    <row r="1081" spans="1:15" x14ac:dyDescent="0.25">
      <c r="A1081" s="42" t="s">
        <v>88</v>
      </c>
      <c r="B1081" s="42" t="s">
        <v>96</v>
      </c>
      <c r="C1081" s="42" t="s">
        <v>15</v>
      </c>
      <c r="D1081" s="42" t="s">
        <v>5</v>
      </c>
      <c r="E1081" s="43">
        <v>1.0965472717782396E-2</v>
      </c>
      <c r="F1081" s="43">
        <v>1.4917112644277822E-2</v>
      </c>
      <c r="G1081" s="43">
        <v>1.0583484603018013E-2</v>
      </c>
      <c r="H1081" s="43">
        <v>1.1321711890620078E-2</v>
      </c>
      <c r="I1081" s="43">
        <v>1.2819345578876838E-2</v>
      </c>
      <c r="J1081" s="43">
        <v>1.4601424129378858E-2</v>
      </c>
      <c r="K1081" s="43">
        <v>1.5385671315997287E-2</v>
      </c>
      <c r="L1081" s="43">
        <v>1.6534935482096322E-2</v>
      </c>
      <c r="M1081" s="43">
        <v>1.6675754253449953E-2</v>
      </c>
      <c r="N1081" s="43">
        <v>1.608909744308756E-2</v>
      </c>
      <c r="O1081" s="43">
        <v>1.5151590851510447E-2</v>
      </c>
    </row>
    <row r="1082" spans="1:15" x14ac:dyDescent="0.25">
      <c r="A1082" s="42" t="s">
        <v>88</v>
      </c>
      <c r="B1082" s="42" t="s">
        <v>96</v>
      </c>
      <c r="C1082" s="42" t="s">
        <v>15</v>
      </c>
      <c r="D1082" s="42" t="s">
        <v>190</v>
      </c>
      <c r="E1082" s="43">
        <v>0</v>
      </c>
      <c r="F1082" s="43">
        <v>0</v>
      </c>
      <c r="G1082" s="43">
        <v>0</v>
      </c>
      <c r="H1082" s="43">
        <v>0</v>
      </c>
      <c r="I1082" s="43">
        <v>0</v>
      </c>
      <c r="J1082" s="43">
        <v>0</v>
      </c>
      <c r="K1082" s="43">
        <v>0</v>
      </c>
      <c r="L1082" s="43">
        <v>0</v>
      </c>
      <c r="M1082" s="43">
        <v>0</v>
      </c>
      <c r="N1082" s="43">
        <v>0</v>
      </c>
      <c r="O1082" s="43">
        <v>0</v>
      </c>
    </row>
    <row r="1083" spans="1:15" x14ac:dyDescent="0.25">
      <c r="A1083" s="42" t="s">
        <v>88</v>
      </c>
      <c r="B1083" s="42" t="s">
        <v>96</v>
      </c>
      <c r="C1083" s="42" t="s">
        <v>15</v>
      </c>
      <c r="D1083" s="42" t="s">
        <v>6</v>
      </c>
      <c r="E1083" s="43">
        <v>0.39223592256235673</v>
      </c>
      <c r="F1083" s="43">
        <v>0.35693352423628238</v>
      </c>
      <c r="G1083" s="43">
        <v>0.34980052531005079</v>
      </c>
      <c r="H1083" s="43">
        <v>0.32455824562930063</v>
      </c>
      <c r="I1083" s="43">
        <v>0.29230304412346281</v>
      </c>
      <c r="J1083" s="43">
        <v>0.27024399047022063</v>
      </c>
      <c r="K1083" s="43">
        <v>0.26102457183081096</v>
      </c>
      <c r="L1083" s="43">
        <v>0.25599865220649182</v>
      </c>
      <c r="M1083" s="43">
        <v>0.21944257427127406</v>
      </c>
      <c r="N1083" s="43">
        <v>0.20614187133830517</v>
      </c>
      <c r="O1083" s="43">
        <v>0.19044672361503145</v>
      </c>
    </row>
    <row r="1084" spans="1:15" x14ac:dyDescent="0.25">
      <c r="A1084" s="42" t="s">
        <v>88</v>
      </c>
      <c r="B1084" s="42" t="s">
        <v>96</v>
      </c>
      <c r="C1084" s="42" t="s">
        <v>15</v>
      </c>
      <c r="D1084" s="42" t="s">
        <v>191</v>
      </c>
      <c r="E1084" s="43">
        <v>0</v>
      </c>
      <c r="F1084" s="43">
        <v>0</v>
      </c>
      <c r="G1084" s="43">
        <v>0</v>
      </c>
      <c r="H1084" s="43">
        <v>0</v>
      </c>
      <c r="I1084" s="43">
        <v>0</v>
      </c>
      <c r="J1084" s="43">
        <v>0</v>
      </c>
      <c r="K1084" s="43">
        <v>0</v>
      </c>
      <c r="L1084" s="43">
        <v>0</v>
      </c>
      <c r="M1084" s="43">
        <v>0</v>
      </c>
      <c r="N1084" s="43">
        <v>0</v>
      </c>
      <c r="O1084" s="43">
        <v>0</v>
      </c>
    </row>
    <row r="1085" spans="1:15" x14ac:dyDescent="0.25">
      <c r="A1085" s="42" t="s">
        <v>88</v>
      </c>
      <c r="B1085" s="42" t="s">
        <v>96</v>
      </c>
      <c r="C1085" s="42" t="s">
        <v>15</v>
      </c>
      <c r="D1085" s="42" t="s">
        <v>7</v>
      </c>
      <c r="E1085" s="43">
        <v>0.18437708639963327</v>
      </c>
      <c r="F1085" s="43">
        <v>0.2226251993058872</v>
      </c>
      <c r="G1085" s="43">
        <v>0.20838096589894581</v>
      </c>
      <c r="H1085" s="43">
        <v>0.19886853994759257</v>
      </c>
      <c r="I1085" s="43">
        <v>0.18895247333012627</v>
      </c>
      <c r="J1085" s="43">
        <v>0.18350957880492649</v>
      </c>
      <c r="K1085" s="43">
        <v>0.15271661108474047</v>
      </c>
      <c r="L1085" s="43">
        <v>0.12372561151117946</v>
      </c>
      <c r="M1085" s="43">
        <v>0.11717607212541016</v>
      </c>
      <c r="N1085" s="43">
        <v>9.9550799815458321E-2</v>
      </c>
      <c r="O1085" s="43">
        <v>9.1842722546766578E-2</v>
      </c>
    </row>
    <row r="1086" spans="1:15" x14ac:dyDescent="0.25">
      <c r="A1086" s="42" t="s">
        <v>88</v>
      </c>
      <c r="B1086" s="42" t="s">
        <v>96</v>
      </c>
      <c r="C1086" s="42" t="s">
        <v>15</v>
      </c>
      <c r="D1086" s="42" t="s">
        <v>8</v>
      </c>
      <c r="E1086" s="43">
        <v>0.13121765458109552</v>
      </c>
      <c r="F1086" s="43">
        <v>0.13441537930553929</v>
      </c>
      <c r="G1086" s="43">
        <v>0.10846218075037062</v>
      </c>
      <c r="H1086" s="43">
        <v>9.7489644727512814E-2</v>
      </c>
      <c r="I1086" s="43">
        <v>9.0719248890804322E-2</v>
      </c>
      <c r="J1086" s="43">
        <v>8.783167837471087E-2</v>
      </c>
      <c r="K1086" s="43">
        <v>8.7274896200296243E-2</v>
      </c>
      <c r="L1086" s="43">
        <v>8.766047867513313E-2</v>
      </c>
      <c r="M1086" s="43">
        <v>8.9481005807045835E-2</v>
      </c>
      <c r="N1086" s="43">
        <v>9.2860737527900694E-2</v>
      </c>
      <c r="O1086" s="43">
        <v>9.7044468777144302E-2</v>
      </c>
    </row>
    <row r="1087" spans="1:15" x14ac:dyDescent="0.25">
      <c r="A1087" s="42" t="s">
        <v>88</v>
      </c>
      <c r="B1087" s="42" t="s">
        <v>96</v>
      </c>
      <c r="C1087" s="42" t="s">
        <v>15</v>
      </c>
      <c r="D1087" s="42" t="s">
        <v>9</v>
      </c>
      <c r="E1087" s="43">
        <v>0.2306215576351677</v>
      </c>
      <c r="F1087" s="43">
        <v>0.21979347344837719</v>
      </c>
      <c r="G1087" s="43">
        <v>0.21741937948048001</v>
      </c>
      <c r="H1087" s="43">
        <v>0.22960889596968562</v>
      </c>
      <c r="I1087" s="43">
        <v>0.25147186658986664</v>
      </c>
      <c r="J1087" s="43">
        <v>0.27922095253288981</v>
      </c>
      <c r="K1087" s="43">
        <v>0.30301202623028584</v>
      </c>
      <c r="L1087" s="43">
        <v>0.3276669264330283</v>
      </c>
      <c r="M1087" s="43">
        <v>0.34602420508577492</v>
      </c>
      <c r="N1087" s="43">
        <v>0.34939411123809211</v>
      </c>
      <c r="O1087" s="43">
        <v>0.33665330507197466</v>
      </c>
    </row>
    <row r="1088" spans="1:15" x14ac:dyDescent="0.25">
      <c r="A1088" s="42" t="s">
        <v>88</v>
      </c>
      <c r="B1088" s="42" t="s">
        <v>96</v>
      </c>
      <c r="C1088" s="42" t="s">
        <v>15</v>
      </c>
      <c r="D1088" s="42" t="s">
        <v>10</v>
      </c>
      <c r="E1088" s="43">
        <v>4.0844615869145874E-2</v>
      </c>
      <c r="F1088" s="43">
        <v>2.2055575540535971E-2</v>
      </c>
      <c r="G1088" s="43">
        <v>2.8647614912869143E-3</v>
      </c>
      <c r="H1088" s="43">
        <v>1.5546134001089491E-3</v>
      </c>
      <c r="I1088" s="43">
        <v>1.5754890940757492E-3</v>
      </c>
      <c r="J1088" s="43">
        <v>1.381927740243634E-3</v>
      </c>
      <c r="K1088" s="43">
        <v>1.0031555364160424E-3</v>
      </c>
      <c r="L1088" s="43">
        <v>9.1508826432988469E-4</v>
      </c>
      <c r="M1088" s="43">
        <v>1.1623588792219737E-3</v>
      </c>
      <c r="N1088" s="43">
        <v>7.5255698315108933E-4</v>
      </c>
      <c r="O1088" s="43">
        <v>7.003228471907316E-4</v>
      </c>
    </row>
    <row r="1089" spans="1:15" x14ac:dyDescent="0.25">
      <c r="A1089" s="42" t="s">
        <v>88</v>
      </c>
      <c r="B1089" s="42" t="s">
        <v>96</v>
      </c>
      <c r="C1089" s="42" t="s">
        <v>15</v>
      </c>
      <c r="D1089" s="42" t="s">
        <v>11</v>
      </c>
      <c r="E1089" s="43">
        <v>4.1658717313959099E-4</v>
      </c>
      <c r="F1089" s="43">
        <v>3.0603598631749546E-3</v>
      </c>
      <c r="G1089" s="43">
        <v>1.6131357887738635E-2</v>
      </c>
      <c r="H1089" s="43">
        <v>2.0511383741711523E-2</v>
      </c>
      <c r="I1089" s="43">
        <v>2.8033029950745424E-2</v>
      </c>
      <c r="J1089" s="43">
        <v>3.6780209349842823E-2</v>
      </c>
      <c r="K1089" s="43">
        <v>5.4515132847014508E-2</v>
      </c>
      <c r="L1089" s="43">
        <v>7.2520064813100069E-2</v>
      </c>
      <c r="M1089" s="43">
        <v>9.2113517040999682E-2</v>
      </c>
      <c r="N1089" s="43">
        <v>0.10867579436554582</v>
      </c>
      <c r="O1089" s="43">
        <v>0.12836029344744784</v>
      </c>
    </row>
    <row r="1090" spans="1:15" x14ac:dyDescent="0.25">
      <c r="A1090" s="42" t="s">
        <v>88</v>
      </c>
      <c r="B1090" s="42" t="s">
        <v>96</v>
      </c>
      <c r="C1090" s="42" t="s">
        <v>15</v>
      </c>
      <c r="D1090" s="42" t="s">
        <v>12</v>
      </c>
      <c r="E1090" s="43">
        <v>9.3211030616790376E-3</v>
      </c>
      <c r="F1090" s="43">
        <v>2.6199375655925033E-2</v>
      </c>
      <c r="G1090" s="43">
        <v>8.6357344578109257E-2</v>
      </c>
      <c r="H1090" s="43">
        <v>0.11608696469346791</v>
      </c>
      <c r="I1090" s="43">
        <v>0.13412550244204199</v>
      </c>
      <c r="J1090" s="43">
        <v>0.12643023859778685</v>
      </c>
      <c r="K1090" s="43">
        <v>0.12506793495443871</v>
      </c>
      <c r="L1090" s="43">
        <v>0.11497824261464108</v>
      </c>
      <c r="M1090" s="43">
        <v>0.11792451253682333</v>
      </c>
      <c r="N1090" s="43">
        <v>0.12653503128845914</v>
      </c>
      <c r="O1090" s="43">
        <v>0.13980057284293396</v>
      </c>
    </row>
    <row r="1091" spans="1:15" x14ac:dyDescent="0.25">
      <c r="A1091" s="42" t="s">
        <v>88</v>
      </c>
      <c r="B1091" s="42" t="s">
        <v>96</v>
      </c>
      <c r="C1091" s="42" t="s">
        <v>16</v>
      </c>
      <c r="D1091" s="42" t="s">
        <v>189</v>
      </c>
      <c r="E1091" s="43">
        <v>0</v>
      </c>
      <c r="F1091" s="43">
        <v>0</v>
      </c>
      <c r="G1091" s="43">
        <v>0</v>
      </c>
      <c r="H1091" s="43">
        <v>0</v>
      </c>
      <c r="I1091" s="43">
        <v>0</v>
      </c>
      <c r="J1091" s="43">
        <v>0</v>
      </c>
      <c r="K1091" s="43">
        <v>0</v>
      </c>
      <c r="L1091" s="43">
        <v>0</v>
      </c>
      <c r="M1091" s="43">
        <v>0</v>
      </c>
      <c r="N1091" s="43">
        <v>0</v>
      </c>
      <c r="O1091" s="43">
        <v>0</v>
      </c>
    </row>
    <row r="1092" spans="1:15" x14ac:dyDescent="0.25">
      <c r="A1092" s="42" t="s">
        <v>88</v>
      </c>
      <c r="B1092" s="42" t="s">
        <v>96</v>
      </c>
      <c r="C1092" s="42" t="s">
        <v>16</v>
      </c>
      <c r="D1092" s="42" t="s">
        <v>5</v>
      </c>
      <c r="E1092" s="43">
        <v>0</v>
      </c>
      <c r="F1092" s="43">
        <v>0</v>
      </c>
      <c r="G1092" s="43">
        <v>1.4004591187088864E-3</v>
      </c>
      <c r="H1092" s="43">
        <v>2.6809666985545752E-3</v>
      </c>
      <c r="I1092" s="43">
        <v>3.9365496143545847E-3</v>
      </c>
      <c r="J1092" s="43">
        <v>5.0495579229174973E-3</v>
      </c>
      <c r="K1092" s="43">
        <v>8.4708219855227102E-3</v>
      </c>
      <c r="L1092" s="43">
        <v>8.4841403462906986E-3</v>
      </c>
      <c r="M1092" s="43">
        <v>9.6747425406230655E-3</v>
      </c>
      <c r="N1092" s="43">
        <v>9.6997929238180278E-3</v>
      </c>
      <c r="O1092" s="43">
        <v>8.1942824430612949E-3</v>
      </c>
    </row>
    <row r="1093" spans="1:15" x14ac:dyDescent="0.25">
      <c r="A1093" s="42" t="s">
        <v>88</v>
      </c>
      <c r="B1093" s="42" t="s">
        <v>96</v>
      </c>
      <c r="C1093" s="42" t="s">
        <v>16</v>
      </c>
      <c r="D1093" s="42" t="s">
        <v>190</v>
      </c>
      <c r="E1093" s="43">
        <v>0</v>
      </c>
      <c r="F1093" s="43">
        <v>0</v>
      </c>
      <c r="G1093" s="43">
        <v>0</v>
      </c>
      <c r="H1093" s="43">
        <v>0</v>
      </c>
      <c r="I1093" s="43">
        <v>0</v>
      </c>
      <c r="J1093" s="43">
        <v>0</v>
      </c>
      <c r="K1093" s="43">
        <v>0</v>
      </c>
      <c r="L1093" s="43">
        <v>0</v>
      </c>
      <c r="M1093" s="43">
        <v>0</v>
      </c>
      <c r="N1093" s="43">
        <v>0</v>
      </c>
      <c r="O1093" s="43">
        <v>0</v>
      </c>
    </row>
    <row r="1094" spans="1:15" x14ac:dyDescent="0.25">
      <c r="A1094" s="42" t="s">
        <v>88</v>
      </c>
      <c r="B1094" s="42" t="s">
        <v>96</v>
      </c>
      <c r="C1094" s="42" t="s">
        <v>16</v>
      </c>
      <c r="D1094" s="42" t="s">
        <v>6</v>
      </c>
      <c r="E1094" s="43">
        <v>0.21544562232498912</v>
      </c>
      <c r="F1094" s="43">
        <v>0.21865211267257167</v>
      </c>
      <c r="G1094" s="43">
        <v>0.18955092773075796</v>
      </c>
      <c r="H1094" s="43">
        <v>0.16379143671722937</v>
      </c>
      <c r="I1094" s="43">
        <v>0.1346663577225379</v>
      </c>
      <c r="J1094" s="43">
        <v>0.10937106121781498</v>
      </c>
      <c r="K1094" s="43">
        <v>9.9115582326651602E-2</v>
      </c>
      <c r="L1094" s="43">
        <v>8.8422830935890095E-2</v>
      </c>
      <c r="M1094" s="43">
        <v>5.161671432749234E-2</v>
      </c>
      <c r="N1094" s="43">
        <v>4.5705352907399979E-2</v>
      </c>
      <c r="O1094" s="43">
        <v>4.2886648557565465E-2</v>
      </c>
    </row>
    <row r="1095" spans="1:15" x14ac:dyDescent="0.25">
      <c r="A1095" s="42" t="s">
        <v>88</v>
      </c>
      <c r="B1095" s="42" t="s">
        <v>96</v>
      </c>
      <c r="C1095" s="42" t="s">
        <v>16</v>
      </c>
      <c r="D1095" s="42" t="s">
        <v>191</v>
      </c>
      <c r="E1095" s="43">
        <v>0</v>
      </c>
      <c r="F1095" s="43">
        <v>0</v>
      </c>
      <c r="G1095" s="43">
        <v>0</v>
      </c>
      <c r="H1095" s="43">
        <v>0</v>
      </c>
      <c r="I1095" s="43">
        <v>0</v>
      </c>
      <c r="J1095" s="43">
        <v>0</v>
      </c>
      <c r="K1095" s="43">
        <v>0</v>
      </c>
      <c r="L1095" s="43">
        <v>0</v>
      </c>
      <c r="M1095" s="43">
        <v>0</v>
      </c>
      <c r="N1095" s="43">
        <v>0</v>
      </c>
      <c r="O1095" s="43">
        <v>0</v>
      </c>
    </row>
    <row r="1096" spans="1:15" x14ac:dyDescent="0.25">
      <c r="A1096" s="42" t="s">
        <v>88</v>
      </c>
      <c r="B1096" s="42" t="s">
        <v>96</v>
      </c>
      <c r="C1096" s="42" t="s">
        <v>16</v>
      </c>
      <c r="D1096" s="42" t="s">
        <v>7</v>
      </c>
      <c r="E1096" s="43">
        <v>0.53336126645983084</v>
      </c>
      <c r="F1096" s="43">
        <v>0.55204383090473708</v>
      </c>
      <c r="G1096" s="43">
        <v>0.53261547159093559</v>
      </c>
      <c r="H1096" s="43">
        <v>0.48231785342351036</v>
      </c>
      <c r="I1096" s="43">
        <v>0.42256542525677071</v>
      </c>
      <c r="J1096" s="43">
        <v>0.36681091443918112</v>
      </c>
      <c r="K1096" s="43">
        <v>0.22652880063195757</v>
      </c>
      <c r="L1096" s="43">
        <v>0.14456415627338881</v>
      </c>
      <c r="M1096" s="43">
        <v>0.12063701525281967</v>
      </c>
      <c r="N1096" s="43">
        <v>0.10301350632795585</v>
      </c>
      <c r="O1096" s="43">
        <v>9.0492041079030028E-2</v>
      </c>
    </row>
    <row r="1097" spans="1:15" x14ac:dyDescent="0.25">
      <c r="A1097" s="42" t="s">
        <v>88</v>
      </c>
      <c r="B1097" s="42" t="s">
        <v>96</v>
      </c>
      <c r="C1097" s="42" t="s">
        <v>16</v>
      </c>
      <c r="D1097" s="42" t="s">
        <v>8</v>
      </c>
      <c r="E1097" s="43">
        <v>0.13489859245698041</v>
      </c>
      <c r="F1097" s="43">
        <v>0.12587443866965675</v>
      </c>
      <c r="G1097" s="43">
        <v>0.10348386505650063</v>
      </c>
      <c r="H1097" s="43">
        <v>0.10533079031435713</v>
      </c>
      <c r="I1097" s="43">
        <v>0.11332761627539385</v>
      </c>
      <c r="J1097" s="43">
        <v>0.12667144989990844</v>
      </c>
      <c r="K1097" s="43">
        <v>0.14194537806157057</v>
      </c>
      <c r="L1097" s="43">
        <v>0.15703831397488843</v>
      </c>
      <c r="M1097" s="43">
        <v>0.17407094823877131</v>
      </c>
      <c r="N1097" s="43">
        <v>0.1931578173404451</v>
      </c>
      <c r="O1097" s="43">
        <v>0.2087676925725574</v>
      </c>
    </row>
    <row r="1098" spans="1:15" x14ac:dyDescent="0.25">
      <c r="A1098" s="42" t="s">
        <v>88</v>
      </c>
      <c r="B1098" s="42" t="s">
        <v>96</v>
      </c>
      <c r="C1098" s="42" t="s">
        <v>16</v>
      </c>
      <c r="D1098" s="42" t="s">
        <v>9</v>
      </c>
      <c r="E1098" s="43">
        <v>8.8701675010464429E-2</v>
      </c>
      <c r="F1098" s="43">
        <v>9.5923722067206743E-2</v>
      </c>
      <c r="G1098" s="43">
        <v>0.16414551684817727</v>
      </c>
      <c r="H1098" s="43">
        <v>0.22111979610667271</v>
      </c>
      <c r="I1098" s="43">
        <v>0.27565439827203841</v>
      </c>
      <c r="J1098" s="43">
        <v>0.31777962492229028</v>
      </c>
      <c r="K1098" s="43">
        <v>0.39886642803540678</v>
      </c>
      <c r="L1098" s="43">
        <v>0.44853637165678228</v>
      </c>
      <c r="M1098" s="43">
        <v>0.43547538378090545</v>
      </c>
      <c r="N1098" s="43">
        <v>0.4209243893477822</v>
      </c>
      <c r="O1098" s="43">
        <v>0.39523509411762403</v>
      </c>
    </row>
    <row r="1099" spans="1:15" x14ac:dyDescent="0.25">
      <c r="A1099" s="42" t="s">
        <v>88</v>
      </c>
      <c r="B1099" s="42" t="s">
        <v>96</v>
      </c>
      <c r="C1099" s="42" t="s">
        <v>16</v>
      </c>
      <c r="D1099" s="42" t="s">
        <v>10</v>
      </c>
      <c r="E1099" s="43">
        <v>2.7588763267561864E-2</v>
      </c>
      <c r="F1099" s="43">
        <v>7.4992385464147295E-3</v>
      </c>
      <c r="G1099" s="43">
        <v>9.7304578740254331E-4</v>
      </c>
      <c r="H1099" s="43">
        <v>5.2544533491349443E-4</v>
      </c>
      <c r="I1099" s="43">
        <v>3.5331497058985455E-4</v>
      </c>
      <c r="J1099" s="43">
        <v>2.3204400556229513E-4</v>
      </c>
      <c r="K1099" s="43">
        <v>5.1928443406324559E-4</v>
      </c>
      <c r="L1099" s="43">
        <v>2.0555530616641482E-4</v>
      </c>
      <c r="M1099" s="43">
        <v>2.4470117020712064E-4</v>
      </c>
      <c r="N1099" s="43">
        <v>2.99632971960024E-4</v>
      </c>
      <c r="O1099" s="43">
        <v>1.8132073362846313E-4</v>
      </c>
    </row>
    <row r="1100" spans="1:15" x14ac:dyDescent="0.25">
      <c r="A1100" s="42" t="s">
        <v>88</v>
      </c>
      <c r="B1100" s="42" t="s">
        <v>96</v>
      </c>
      <c r="C1100" s="42" t="s">
        <v>16</v>
      </c>
      <c r="D1100" s="42" t="s">
        <v>11</v>
      </c>
      <c r="E1100" s="43">
        <v>0</v>
      </c>
      <c r="F1100" s="43">
        <v>0</v>
      </c>
      <c r="G1100" s="43">
        <v>5.0647423553333137E-3</v>
      </c>
      <c r="H1100" s="43">
        <v>1.0011914138125806E-2</v>
      </c>
      <c r="I1100" s="43">
        <v>1.7818608436720736E-2</v>
      </c>
      <c r="J1100" s="43">
        <v>2.5240003259314556E-2</v>
      </c>
      <c r="K1100" s="43">
        <v>4.2223400874398839E-2</v>
      </c>
      <c r="L1100" s="43">
        <v>5.4977392054868804E-2</v>
      </c>
      <c r="M1100" s="43">
        <v>7.7138868052935447E-2</v>
      </c>
      <c r="N1100" s="43">
        <v>9.2675071668602824E-2</v>
      </c>
      <c r="O1100" s="43">
        <v>0.11153006631494589</v>
      </c>
    </row>
    <row r="1101" spans="1:15" x14ac:dyDescent="0.25">
      <c r="A1101" s="42" t="s">
        <v>88</v>
      </c>
      <c r="B1101" s="42" t="s">
        <v>96</v>
      </c>
      <c r="C1101" s="42" t="s">
        <v>16</v>
      </c>
      <c r="D1101" s="42" t="s">
        <v>12</v>
      </c>
      <c r="E1101" s="43">
        <v>4.0804801733589617E-6</v>
      </c>
      <c r="F1101" s="43">
        <v>6.6571394131601662E-6</v>
      </c>
      <c r="G1101" s="43">
        <v>2.7659715121838477E-3</v>
      </c>
      <c r="H1101" s="43">
        <v>1.4221797266636593E-2</v>
      </c>
      <c r="I1101" s="43">
        <v>3.1677729451593813E-2</v>
      </c>
      <c r="J1101" s="43">
        <v>4.8845344333010715E-2</v>
      </c>
      <c r="K1101" s="43">
        <v>8.2330303650428621E-2</v>
      </c>
      <c r="L1101" s="43">
        <v>9.7771239451724432E-2</v>
      </c>
      <c r="M1101" s="43">
        <v>0.13114162663624565</v>
      </c>
      <c r="N1101" s="43">
        <v>0.13452443651203599</v>
      </c>
      <c r="O1101" s="43">
        <v>0.1427128541815875</v>
      </c>
    </row>
    <row r="1102" spans="1:15" x14ac:dyDescent="0.25">
      <c r="A1102" s="42" t="s">
        <v>89</v>
      </c>
      <c r="B1102" s="42" t="s">
        <v>98</v>
      </c>
      <c r="C1102" s="42" t="s">
        <v>4</v>
      </c>
      <c r="D1102" s="42" t="s">
        <v>189</v>
      </c>
      <c r="E1102" s="43">
        <v>0</v>
      </c>
      <c r="F1102" s="43">
        <v>0</v>
      </c>
      <c r="G1102" s="43">
        <v>0</v>
      </c>
      <c r="H1102" s="43">
        <v>4.8042006861636561E-3</v>
      </c>
      <c r="I1102" s="43">
        <v>3.0635122382295342E-2</v>
      </c>
      <c r="J1102" s="43">
        <v>5.1834897765932642E-2</v>
      </c>
      <c r="K1102" s="43">
        <v>4.3880654790917017E-2</v>
      </c>
      <c r="L1102" s="43">
        <v>3.7492844876931886E-2</v>
      </c>
      <c r="M1102" s="43">
        <v>3.4839570957979904E-2</v>
      </c>
      <c r="N1102" s="43">
        <v>3.3783914351510617E-2</v>
      </c>
      <c r="O1102" s="43">
        <v>3.4194250878161907E-2</v>
      </c>
    </row>
    <row r="1103" spans="1:15" x14ac:dyDescent="0.25">
      <c r="A1103" s="42" t="s">
        <v>89</v>
      </c>
      <c r="B1103" s="42" t="s">
        <v>98</v>
      </c>
      <c r="C1103" s="42" t="s">
        <v>4</v>
      </c>
      <c r="D1103" s="42" t="s">
        <v>5</v>
      </c>
      <c r="E1103" s="43">
        <v>2.4544244067963012E-5</v>
      </c>
      <c r="F1103" s="43">
        <v>3.599959551016281E-4</v>
      </c>
      <c r="G1103" s="43">
        <v>1.8805325220134304E-3</v>
      </c>
      <c r="H1103" s="43">
        <v>1.832348870784235E-3</v>
      </c>
      <c r="I1103" s="43">
        <v>1.3351043808879602E-3</v>
      </c>
      <c r="J1103" s="43">
        <v>7.266921845277746E-4</v>
      </c>
      <c r="K1103" s="43">
        <v>2.7972857851260688E-4</v>
      </c>
      <c r="L1103" s="43">
        <v>7.7945170444165685E-5</v>
      </c>
      <c r="M1103" s="43">
        <v>7.0682375634645092E-5</v>
      </c>
      <c r="N1103" s="43">
        <v>5.9628415590180534E-5</v>
      </c>
      <c r="O1103" s="43">
        <v>3.6855429699080834E-5</v>
      </c>
    </row>
    <row r="1104" spans="1:15" x14ac:dyDescent="0.25">
      <c r="A1104" s="42" t="s">
        <v>89</v>
      </c>
      <c r="B1104" s="42" t="s">
        <v>98</v>
      </c>
      <c r="C1104" s="42" t="s">
        <v>4</v>
      </c>
      <c r="D1104" s="42" t="s">
        <v>190</v>
      </c>
      <c r="E1104" s="43">
        <v>0</v>
      </c>
      <c r="F1104" s="43">
        <v>0</v>
      </c>
      <c r="G1104" s="43">
        <v>6.9995007022832392E-6</v>
      </c>
      <c r="H1104" s="43">
        <v>5.2754765953480844E-6</v>
      </c>
      <c r="I1104" s="43">
        <v>4.0912289506270484E-6</v>
      </c>
      <c r="J1104" s="43">
        <v>2.7878216797740752E-6</v>
      </c>
      <c r="K1104" s="43">
        <v>2.119155897822779E-6</v>
      </c>
      <c r="L1104" s="43">
        <v>1.8268399322851331E-6</v>
      </c>
      <c r="M1104" s="43">
        <v>1.7100574750317357E-6</v>
      </c>
      <c r="N1104" s="43">
        <v>1.6563448775050146E-6</v>
      </c>
      <c r="O1104" s="43">
        <v>1.6259748396653307E-6</v>
      </c>
    </row>
    <row r="1105" spans="1:15" x14ac:dyDescent="0.25">
      <c r="A1105" s="42" t="s">
        <v>89</v>
      </c>
      <c r="B1105" s="42" t="s">
        <v>98</v>
      </c>
      <c r="C1105" s="42" t="s">
        <v>4</v>
      </c>
      <c r="D1105" s="42" t="s">
        <v>6</v>
      </c>
      <c r="E1105" s="43">
        <v>0.63581864258058185</v>
      </c>
      <c r="F1105" s="43">
        <v>0.64811406613408851</v>
      </c>
      <c r="G1105" s="43">
        <v>0.50181753701569309</v>
      </c>
      <c r="H1105" s="43">
        <v>0.214332063115802</v>
      </c>
      <c r="I1105" s="43">
        <v>3.6199193755148129E-2</v>
      </c>
      <c r="J1105" s="43">
        <v>5.8544255275255579E-5</v>
      </c>
      <c r="K1105" s="43">
        <v>1.2008550087662415E-5</v>
      </c>
      <c r="L1105" s="43">
        <v>1.8268399322851331E-6</v>
      </c>
      <c r="M1105" s="43">
        <v>1.7100574750317357E-6</v>
      </c>
      <c r="N1105" s="43">
        <v>1.6563448775050146E-6</v>
      </c>
      <c r="O1105" s="43">
        <v>1.6259748396653307E-6</v>
      </c>
    </row>
    <row r="1106" spans="1:15" x14ac:dyDescent="0.25">
      <c r="A1106" s="42" t="s">
        <v>89</v>
      </c>
      <c r="B1106" s="42" t="s">
        <v>98</v>
      </c>
      <c r="C1106" s="42" t="s">
        <v>4</v>
      </c>
      <c r="D1106" s="42" t="s">
        <v>191</v>
      </c>
      <c r="E1106" s="43">
        <v>0</v>
      </c>
      <c r="F1106" s="43">
        <v>0</v>
      </c>
      <c r="G1106" s="43">
        <v>0</v>
      </c>
      <c r="H1106" s="43">
        <v>9.4431031056730719E-4</v>
      </c>
      <c r="I1106" s="43">
        <v>1.0173522657225928E-3</v>
      </c>
      <c r="J1106" s="43">
        <v>6.3748189077500515E-4</v>
      </c>
      <c r="K1106" s="43">
        <v>3.4047771425019252E-4</v>
      </c>
      <c r="L1106" s="43">
        <v>5.0542571459888685E-5</v>
      </c>
      <c r="M1106" s="43">
        <v>0</v>
      </c>
      <c r="N1106" s="43">
        <v>0</v>
      </c>
      <c r="O1106" s="43">
        <v>0</v>
      </c>
    </row>
    <row r="1107" spans="1:15" x14ac:dyDescent="0.25">
      <c r="A1107" s="42" t="s">
        <v>89</v>
      </c>
      <c r="B1107" s="42" t="s">
        <v>98</v>
      </c>
      <c r="C1107" s="42" t="s">
        <v>4</v>
      </c>
      <c r="D1107" s="42" t="s">
        <v>7</v>
      </c>
      <c r="E1107" s="43">
        <v>0.11244945419737254</v>
      </c>
      <c r="F1107" s="43">
        <v>0.12893922540196179</v>
      </c>
      <c r="G1107" s="43">
        <v>0.27293386405103115</v>
      </c>
      <c r="H1107" s="43">
        <v>0.40236059992719847</v>
      </c>
      <c r="I1107" s="43">
        <v>0.18815561943933798</v>
      </c>
      <c r="J1107" s="43">
        <v>5.0352705906186089E-2</v>
      </c>
      <c r="K1107" s="43">
        <v>9.9741604257525471E-3</v>
      </c>
      <c r="L1107" s="43">
        <v>1.4693882522013421E-3</v>
      </c>
      <c r="M1107" s="43">
        <v>3.9901341084073837E-6</v>
      </c>
      <c r="N1107" s="43">
        <v>1.6563448775050146E-6</v>
      </c>
      <c r="O1107" s="43">
        <v>1.6259748396653307E-6</v>
      </c>
    </row>
    <row r="1108" spans="1:15" x14ac:dyDescent="0.25">
      <c r="A1108" s="42" t="s">
        <v>89</v>
      </c>
      <c r="B1108" s="42" t="s">
        <v>98</v>
      </c>
      <c r="C1108" s="42" t="s">
        <v>4</v>
      </c>
      <c r="D1108" s="42" t="s">
        <v>8</v>
      </c>
      <c r="E1108" s="43">
        <v>0.13882838050941579</v>
      </c>
      <c r="F1108" s="43">
        <v>0.10866619476185663</v>
      </c>
      <c r="G1108" s="43">
        <v>6.2981507319144592E-2</v>
      </c>
      <c r="H1108" s="43">
        <v>6.3398919230694836E-2</v>
      </c>
      <c r="I1108" s="43">
        <v>0.12069125404349794</v>
      </c>
      <c r="J1108" s="43">
        <v>0.12011794344253232</v>
      </c>
      <c r="K1108" s="43">
        <v>0.10390221367025086</v>
      </c>
      <c r="L1108" s="43">
        <v>9.1402891278666173E-2</v>
      </c>
      <c r="M1108" s="43">
        <v>8.5559875667421195E-2</v>
      </c>
      <c r="N1108" s="43">
        <v>8.2872455371167567E-2</v>
      </c>
      <c r="O1108" s="43">
        <v>8.1342101312324278E-2</v>
      </c>
    </row>
    <row r="1109" spans="1:15" x14ac:dyDescent="0.25">
      <c r="A1109" s="42" t="s">
        <v>89</v>
      </c>
      <c r="B1109" s="42" t="s">
        <v>98</v>
      </c>
      <c r="C1109" s="42" t="s">
        <v>4</v>
      </c>
      <c r="D1109" s="42" t="s">
        <v>9</v>
      </c>
      <c r="E1109" s="43">
        <v>5.8734376054635488E-2</v>
      </c>
      <c r="F1109" s="43">
        <v>4.2552330872686832E-2</v>
      </c>
      <c r="G1109" s="43">
        <v>6.6217609810500205E-2</v>
      </c>
      <c r="H1109" s="43">
        <v>0.17999926143327669</v>
      </c>
      <c r="I1109" s="43">
        <v>0.35578690697636356</v>
      </c>
      <c r="J1109" s="43">
        <v>0.34147098481659394</v>
      </c>
      <c r="K1109" s="43">
        <v>0.27558209680586693</v>
      </c>
      <c r="L1109" s="43">
        <v>0.23024272613233632</v>
      </c>
      <c r="M1109" s="43">
        <v>0.19245556843165498</v>
      </c>
      <c r="N1109" s="43">
        <v>0.17469469423045389</v>
      </c>
      <c r="O1109" s="43">
        <v>0.17397930784419041</v>
      </c>
    </row>
    <row r="1110" spans="1:15" x14ac:dyDescent="0.25">
      <c r="A1110" s="42" t="s">
        <v>89</v>
      </c>
      <c r="B1110" s="42" t="s">
        <v>98</v>
      </c>
      <c r="C1110" s="42" t="s">
        <v>4</v>
      </c>
      <c r="D1110" s="42" t="s">
        <v>10</v>
      </c>
      <c r="E1110" s="43">
        <v>5.2727172319001536E-2</v>
      </c>
      <c r="F1110" s="43">
        <v>5.3420972798058457E-2</v>
      </c>
      <c r="G1110" s="43">
        <v>3.5884106933705175E-2</v>
      </c>
      <c r="H1110" s="43">
        <v>1.8001684635526118E-2</v>
      </c>
      <c r="I1110" s="43">
        <v>0</v>
      </c>
      <c r="J1110" s="43">
        <v>0</v>
      </c>
      <c r="K1110" s="43">
        <v>0</v>
      </c>
      <c r="L1110" s="43">
        <v>0</v>
      </c>
      <c r="M1110" s="43">
        <v>0</v>
      </c>
      <c r="N1110" s="43">
        <v>0</v>
      </c>
      <c r="O1110" s="43">
        <v>0</v>
      </c>
    </row>
    <row r="1111" spans="1:15" x14ac:dyDescent="0.25">
      <c r="A1111" s="42" t="s">
        <v>89</v>
      </c>
      <c r="B1111" s="42" t="s">
        <v>98</v>
      </c>
      <c r="C1111" s="42" t="s">
        <v>4</v>
      </c>
      <c r="D1111" s="42" t="s">
        <v>11</v>
      </c>
      <c r="E1111" s="43">
        <v>6.1360610169907529E-6</v>
      </c>
      <c r="F1111" s="43">
        <v>6.1077965416118528E-4</v>
      </c>
      <c r="G1111" s="43">
        <v>1.1796491850247998E-2</v>
      </c>
      <c r="H1111" s="43">
        <v>2.2517492601144076E-2</v>
      </c>
      <c r="I1111" s="43">
        <v>0.10549915720683616</v>
      </c>
      <c r="J1111" s="43">
        <v>0.25684201135758555</v>
      </c>
      <c r="K1111" s="43">
        <v>0.3897127696096091</v>
      </c>
      <c r="L1111" s="43">
        <v>0.46176424021727219</v>
      </c>
      <c r="M1111" s="43">
        <v>0.50321291298600557</v>
      </c>
      <c r="N1111" s="43">
        <v>0.5180494661876518</v>
      </c>
      <c r="O1111" s="43">
        <v>0.52383489417884743</v>
      </c>
    </row>
    <row r="1112" spans="1:15" x14ac:dyDescent="0.25">
      <c r="A1112" s="42" t="s">
        <v>89</v>
      </c>
      <c r="B1112" s="42" t="s">
        <v>98</v>
      </c>
      <c r="C1112" s="42" t="s">
        <v>4</v>
      </c>
      <c r="D1112" s="42" t="s">
        <v>12</v>
      </c>
      <c r="E1112" s="43">
        <v>1.411294033907873E-3</v>
      </c>
      <c r="F1112" s="43">
        <v>1.7336434422085108E-2</v>
      </c>
      <c r="G1112" s="43">
        <v>4.6481350996962233E-2</v>
      </c>
      <c r="H1112" s="43">
        <v>9.1803843712247382E-2</v>
      </c>
      <c r="I1112" s="43">
        <v>0.16067619832095964</v>
      </c>
      <c r="J1112" s="43">
        <v>0.17795595055891178</v>
      </c>
      <c r="K1112" s="43">
        <v>0.17631377069885523</v>
      </c>
      <c r="L1112" s="43">
        <v>0.17749576782082355</v>
      </c>
      <c r="M1112" s="43">
        <v>0.18385397933224537</v>
      </c>
      <c r="N1112" s="43">
        <v>0.19053487240899353</v>
      </c>
      <c r="O1112" s="43">
        <v>0.18660771243225779</v>
      </c>
    </row>
    <row r="1113" spans="1:15" x14ac:dyDescent="0.25">
      <c r="A1113" s="42" t="s">
        <v>89</v>
      </c>
      <c r="B1113" s="42" t="s">
        <v>98</v>
      </c>
      <c r="C1113" s="42" t="s">
        <v>13</v>
      </c>
      <c r="D1113" s="42" t="s">
        <v>189</v>
      </c>
      <c r="E1113" s="43">
        <v>0</v>
      </c>
      <c r="F1113" s="43">
        <v>0</v>
      </c>
      <c r="G1113" s="43">
        <v>0</v>
      </c>
      <c r="H1113" s="43">
        <v>2.0098688169454811E-2</v>
      </c>
      <c r="I1113" s="43">
        <v>0.15764692580418507</v>
      </c>
      <c r="J1113" s="43">
        <v>0.17380732126338044</v>
      </c>
      <c r="K1113" s="43">
        <v>0.15211730299266854</v>
      </c>
      <c r="L1113" s="43">
        <v>0.144770118669347</v>
      </c>
      <c r="M1113" s="43">
        <v>0.14062085433802068</v>
      </c>
      <c r="N1113" s="43">
        <v>0.12904026008410277</v>
      </c>
      <c r="O1113" s="43">
        <v>0.12848719146024956</v>
      </c>
    </row>
    <row r="1114" spans="1:15" x14ac:dyDescent="0.25">
      <c r="A1114" s="42" t="s">
        <v>89</v>
      </c>
      <c r="B1114" s="42" t="s">
        <v>98</v>
      </c>
      <c r="C1114" s="42" t="s">
        <v>13</v>
      </c>
      <c r="D1114" s="42" t="s">
        <v>5</v>
      </c>
      <c r="E1114" s="43">
        <v>0</v>
      </c>
      <c r="F1114" s="43">
        <v>7.6033125783449458E-4</v>
      </c>
      <c r="G1114" s="43">
        <v>3.3182463731567143E-3</v>
      </c>
      <c r="H1114" s="43">
        <v>3.5624022144662417E-3</v>
      </c>
      <c r="I1114" s="43">
        <v>2.2209479813601893E-3</v>
      </c>
      <c r="J1114" s="43">
        <v>1.1312276992202987E-3</v>
      </c>
      <c r="K1114" s="43">
        <v>3.3652497896718872E-4</v>
      </c>
      <c r="L1114" s="43">
        <v>0</v>
      </c>
      <c r="M1114" s="43">
        <v>0</v>
      </c>
      <c r="N1114" s="43">
        <v>0</v>
      </c>
      <c r="O1114" s="43">
        <v>0</v>
      </c>
    </row>
    <row r="1115" spans="1:15" x14ac:dyDescent="0.25">
      <c r="A1115" s="42" t="s">
        <v>89</v>
      </c>
      <c r="B1115" s="42" t="s">
        <v>98</v>
      </c>
      <c r="C1115" s="42" t="s">
        <v>13</v>
      </c>
      <c r="D1115" s="42" t="s">
        <v>190</v>
      </c>
      <c r="E1115" s="43">
        <v>0</v>
      </c>
      <c r="F1115" s="43">
        <v>0</v>
      </c>
      <c r="G1115" s="43">
        <v>1.3272985492626856E-5</v>
      </c>
      <c r="H1115" s="43">
        <v>1.2035142616440007E-5</v>
      </c>
      <c r="I1115" s="43">
        <v>8.0761744776734169E-6</v>
      </c>
      <c r="J1115" s="43">
        <v>5.2861107440200875E-6</v>
      </c>
      <c r="K1115" s="43">
        <v>4.00624974960939E-6</v>
      </c>
      <c r="L1115" s="43">
        <v>3.2423318850917584E-6</v>
      </c>
      <c r="M1115" s="43">
        <v>2.7352821306753687E-6</v>
      </c>
      <c r="N1115" s="43">
        <v>2.3852173767856336E-6</v>
      </c>
      <c r="O1115" s="43">
        <v>2.171859220085354E-6</v>
      </c>
    </row>
    <row r="1116" spans="1:15" x14ac:dyDescent="0.25">
      <c r="A1116" s="42" t="s">
        <v>89</v>
      </c>
      <c r="B1116" s="42" t="s">
        <v>98</v>
      </c>
      <c r="C1116" s="42" t="s">
        <v>13</v>
      </c>
      <c r="D1116" s="42" t="s">
        <v>6</v>
      </c>
      <c r="E1116" s="43">
        <v>5.0921094148200285E-2</v>
      </c>
      <c r="F1116" s="43">
        <v>5.9038694696175752E-2</v>
      </c>
      <c r="G1116" s="43">
        <v>0.10509549913061944</v>
      </c>
      <c r="H1116" s="43">
        <v>6.7721747502707916E-2</v>
      </c>
      <c r="I1116" s="43">
        <v>1.3503363726669951E-2</v>
      </c>
      <c r="J1116" s="43">
        <v>4.7574996696180784E-5</v>
      </c>
      <c r="K1116" s="43">
        <v>1.2018749248828168E-5</v>
      </c>
      <c r="L1116" s="43">
        <v>3.2423318850917584E-6</v>
      </c>
      <c r="M1116" s="43">
        <v>2.7352821306753687E-6</v>
      </c>
      <c r="N1116" s="43">
        <v>2.3852173767856336E-6</v>
      </c>
      <c r="O1116" s="43">
        <v>2.171859220085354E-6</v>
      </c>
    </row>
    <row r="1117" spans="1:15" x14ac:dyDescent="0.25">
      <c r="A1117" s="42" t="s">
        <v>89</v>
      </c>
      <c r="B1117" s="42" t="s">
        <v>98</v>
      </c>
      <c r="C1117" s="42" t="s">
        <v>13</v>
      </c>
      <c r="D1117" s="42" t="s">
        <v>191</v>
      </c>
      <c r="E1117" s="43">
        <v>0</v>
      </c>
      <c r="F1117" s="43">
        <v>0</v>
      </c>
      <c r="G1117" s="43">
        <v>0</v>
      </c>
      <c r="H1117" s="43">
        <v>3.5503670718498017E-3</v>
      </c>
      <c r="I1117" s="43">
        <v>9.2068389045476939E-3</v>
      </c>
      <c r="J1117" s="43">
        <v>9.673582661556759E-3</v>
      </c>
      <c r="K1117" s="43">
        <v>2.0455911221505547E-2</v>
      </c>
      <c r="L1117" s="43">
        <v>2.2971921405875107E-2</v>
      </c>
      <c r="M1117" s="43">
        <v>1.6263987548995742E-2</v>
      </c>
      <c r="N1117" s="43">
        <v>9.3643634212603969E-3</v>
      </c>
      <c r="O1117" s="43">
        <v>1.6115195413033327E-3</v>
      </c>
    </row>
    <row r="1118" spans="1:15" x14ac:dyDescent="0.25">
      <c r="A1118" s="42" t="s">
        <v>89</v>
      </c>
      <c r="B1118" s="42" t="s">
        <v>98</v>
      </c>
      <c r="C1118" s="42" t="s">
        <v>13</v>
      </c>
      <c r="D1118" s="42" t="s">
        <v>7</v>
      </c>
      <c r="E1118" s="43">
        <v>0.18943714958374797</v>
      </c>
      <c r="F1118" s="43">
        <v>0.27988410085691395</v>
      </c>
      <c r="G1118" s="43">
        <v>0.47557107020082029</v>
      </c>
      <c r="H1118" s="43">
        <v>0.38705018654471063</v>
      </c>
      <c r="I1118" s="43">
        <v>0.10515179169930788</v>
      </c>
      <c r="J1118" s="43">
        <v>1.6693537729615435E-2</v>
      </c>
      <c r="K1118" s="43">
        <v>1.602499899843756E-5</v>
      </c>
      <c r="L1118" s="43">
        <v>0</v>
      </c>
      <c r="M1118" s="43">
        <v>2.7352821306753687E-6</v>
      </c>
      <c r="N1118" s="43">
        <v>2.3852173767856336E-6</v>
      </c>
      <c r="O1118" s="43">
        <v>2.171859220085354E-6</v>
      </c>
    </row>
    <row r="1119" spans="1:15" x14ac:dyDescent="0.25">
      <c r="A1119" s="42" t="s">
        <v>89</v>
      </c>
      <c r="B1119" s="42" t="s">
        <v>98</v>
      </c>
      <c r="C1119" s="42" t="s">
        <v>13</v>
      </c>
      <c r="D1119" s="42" t="s">
        <v>8</v>
      </c>
      <c r="E1119" s="43">
        <v>0.58687895924856204</v>
      </c>
      <c r="F1119" s="43">
        <v>0.53058792100774721</v>
      </c>
      <c r="G1119" s="43">
        <v>0.34337213469425676</v>
      </c>
      <c r="H1119" s="43">
        <v>0.38560596943073783</v>
      </c>
      <c r="I1119" s="43">
        <v>0.43611342179436452</v>
      </c>
      <c r="J1119" s="43">
        <v>0.36574600237874982</v>
      </c>
      <c r="K1119" s="43">
        <v>0.283722607267337</v>
      </c>
      <c r="L1119" s="43">
        <v>0.23150249659555153</v>
      </c>
      <c r="M1119" s="43">
        <v>0.19748736983476159</v>
      </c>
      <c r="N1119" s="43">
        <v>0.17619600762315471</v>
      </c>
      <c r="O1119" s="43">
        <v>0.16547395397830311</v>
      </c>
    </row>
    <row r="1120" spans="1:15" x14ac:dyDescent="0.25">
      <c r="A1120" s="42" t="s">
        <v>89</v>
      </c>
      <c r="B1120" s="42" t="s">
        <v>98</v>
      </c>
      <c r="C1120" s="42" t="s">
        <v>13</v>
      </c>
      <c r="D1120" s="42" t="s">
        <v>9</v>
      </c>
      <c r="E1120" s="43">
        <v>2.4975121963059153E-2</v>
      </c>
      <c r="F1120" s="43">
        <v>2.2111254957565302E-2</v>
      </c>
      <c r="G1120" s="43">
        <v>1.6989421430562375E-2</v>
      </c>
      <c r="H1120" s="43">
        <v>1.4165362859549887E-2</v>
      </c>
      <c r="I1120" s="43">
        <v>7.9388795115529678E-3</v>
      </c>
      <c r="J1120" s="43">
        <v>3.7689969604863221E-3</v>
      </c>
      <c r="K1120" s="43">
        <v>1.3300749168703174E-3</v>
      </c>
      <c r="L1120" s="43">
        <v>2.3669022761169835E-4</v>
      </c>
      <c r="M1120" s="43">
        <v>1.0941128522701475E-5</v>
      </c>
      <c r="N1120" s="43">
        <v>0</v>
      </c>
      <c r="O1120" s="43">
        <v>0</v>
      </c>
    </row>
    <row r="1121" spans="1:15" x14ac:dyDescent="0.25">
      <c r="A1121" s="42" t="s">
        <v>89</v>
      </c>
      <c r="B1121" s="42" t="s">
        <v>98</v>
      </c>
      <c r="C1121" s="42" t="s">
        <v>13</v>
      </c>
      <c r="D1121" s="42" t="s">
        <v>10</v>
      </c>
      <c r="E1121" s="43">
        <v>0.14742360622314993</v>
      </c>
      <c r="F1121" s="43">
        <v>0.1030351601833015</v>
      </c>
      <c r="G1121" s="43">
        <v>3.1695889356392934E-2</v>
      </c>
      <c r="H1121" s="43">
        <v>6.3665904440967638E-3</v>
      </c>
      <c r="I1121" s="43">
        <v>0</v>
      </c>
      <c r="J1121" s="43">
        <v>0</v>
      </c>
      <c r="K1121" s="43">
        <v>0</v>
      </c>
      <c r="L1121" s="43">
        <v>0</v>
      </c>
      <c r="M1121" s="43">
        <v>0</v>
      </c>
      <c r="N1121" s="43">
        <v>0</v>
      </c>
      <c r="O1121" s="43">
        <v>0</v>
      </c>
    </row>
    <row r="1122" spans="1:15" x14ac:dyDescent="0.25">
      <c r="A1122" s="42" t="s">
        <v>89</v>
      </c>
      <c r="B1122" s="42" t="s">
        <v>98</v>
      </c>
      <c r="C1122" s="42" t="s">
        <v>13</v>
      </c>
      <c r="D1122" s="42" t="s">
        <v>11</v>
      </c>
      <c r="E1122" s="43">
        <v>2.4271255552049708E-5</v>
      </c>
      <c r="F1122" s="43">
        <v>5.5483632328463123E-4</v>
      </c>
      <c r="G1122" s="43">
        <v>4.5659070094636383E-3</v>
      </c>
      <c r="H1122" s="43">
        <v>1.6704777951618729E-2</v>
      </c>
      <c r="I1122" s="43">
        <v>8.3346120609589652E-2</v>
      </c>
      <c r="J1122" s="43">
        <v>0.21414034624025374</v>
      </c>
      <c r="K1122" s="43">
        <v>0.31997916750130195</v>
      </c>
      <c r="L1122" s="43">
        <v>0.38324362881784579</v>
      </c>
      <c r="M1122" s="43">
        <v>0.43217457664670822</v>
      </c>
      <c r="N1122" s="43">
        <v>0.47656643188176956</v>
      </c>
      <c r="O1122" s="43">
        <v>0.50604319827988753</v>
      </c>
    </row>
    <row r="1123" spans="1:15" x14ac:dyDescent="0.25">
      <c r="A1123" s="42" t="s">
        <v>89</v>
      </c>
      <c r="B1123" s="42" t="s">
        <v>98</v>
      </c>
      <c r="C1123" s="42" t="s">
        <v>13</v>
      </c>
      <c r="D1123" s="42" t="s">
        <v>12</v>
      </c>
      <c r="E1123" s="43">
        <v>3.3979757772869591E-4</v>
      </c>
      <c r="F1123" s="43">
        <v>4.0277007171773222E-3</v>
      </c>
      <c r="G1123" s="43">
        <v>1.9378558819235208E-2</v>
      </c>
      <c r="H1123" s="43">
        <v>9.5161872668191122E-2</v>
      </c>
      <c r="I1123" s="43">
        <v>0.18486363379394449</v>
      </c>
      <c r="J1123" s="43">
        <v>0.21498612395929695</v>
      </c>
      <c r="K1123" s="43">
        <v>0.22202636112335236</v>
      </c>
      <c r="L1123" s="43">
        <v>0.21726865961999869</v>
      </c>
      <c r="M1123" s="43">
        <v>0.213434064656599</v>
      </c>
      <c r="N1123" s="43">
        <v>0.20882578133758223</v>
      </c>
      <c r="O1123" s="43">
        <v>0.19837762116259625</v>
      </c>
    </row>
    <row r="1124" spans="1:15" x14ac:dyDescent="0.25">
      <c r="A1124" s="42" t="s">
        <v>89</v>
      </c>
      <c r="B1124" s="42" t="s">
        <v>98</v>
      </c>
      <c r="C1124" s="42" t="s">
        <v>14</v>
      </c>
      <c r="D1124" s="42" t="s">
        <v>189</v>
      </c>
      <c r="E1124" s="43">
        <v>0</v>
      </c>
      <c r="F1124" s="43">
        <v>0</v>
      </c>
      <c r="G1124" s="43">
        <v>0</v>
      </c>
      <c r="H1124" s="43">
        <v>7.1999277750191938E-3</v>
      </c>
      <c r="I1124" s="43">
        <v>5.3803198078865612E-2</v>
      </c>
      <c r="J1124" s="43">
        <v>8.6160532987959476E-2</v>
      </c>
      <c r="K1124" s="43">
        <v>7.5682339106062466E-2</v>
      </c>
      <c r="L1124" s="43">
        <v>6.5391154249828679E-2</v>
      </c>
      <c r="M1124" s="43">
        <v>6.5549872795282627E-2</v>
      </c>
      <c r="N1124" s="43">
        <v>6.2665645016303298E-2</v>
      </c>
      <c r="O1124" s="43">
        <v>5.52403332300858E-2</v>
      </c>
    </row>
    <row r="1125" spans="1:15" x14ac:dyDescent="0.25">
      <c r="A1125" s="42" t="s">
        <v>89</v>
      </c>
      <c r="B1125" s="42" t="s">
        <v>98</v>
      </c>
      <c r="C1125" s="42" t="s">
        <v>14</v>
      </c>
      <c r="D1125" s="42" t="s">
        <v>5</v>
      </c>
      <c r="E1125" s="43">
        <v>0</v>
      </c>
      <c r="F1125" s="43">
        <v>0</v>
      </c>
      <c r="G1125" s="43">
        <v>0</v>
      </c>
      <c r="H1125" s="43">
        <v>1.1285153252381183E-5</v>
      </c>
      <c r="I1125" s="43">
        <v>6.3529576194197206E-6</v>
      </c>
      <c r="J1125" s="43">
        <v>2.743966018724824E-6</v>
      </c>
      <c r="K1125" s="43">
        <v>0</v>
      </c>
      <c r="L1125" s="43">
        <v>0</v>
      </c>
      <c r="M1125" s="43">
        <v>0</v>
      </c>
      <c r="N1125" s="43">
        <v>0</v>
      </c>
      <c r="O1125" s="43">
        <v>0</v>
      </c>
    </row>
    <row r="1126" spans="1:15" x14ac:dyDescent="0.25">
      <c r="A1126" s="42" t="s">
        <v>89</v>
      </c>
      <c r="B1126" s="42" t="s">
        <v>98</v>
      </c>
      <c r="C1126" s="42" t="s">
        <v>14</v>
      </c>
      <c r="D1126" s="42" t="s">
        <v>190</v>
      </c>
      <c r="E1126" s="43">
        <v>0</v>
      </c>
      <c r="F1126" s="43">
        <v>0</v>
      </c>
      <c r="G1126" s="43">
        <v>2.4595708048945464E-5</v>
      </c>
      <c r="H1126" s="43">
        <v>2.2570306504762366E-5</v>
      </c>
      <c r="I1126" s="43">
        <v>1.2705915238839441E-5</v>
      </c>
      <c r="J1126" s="43">
        <v>5.4879320374496479E-6</v>
      </c>
      <c r="K1126" s="43">
        <v>3.1527739681758997E-6</v>
      </c>
      <c r="L1126" s="43">
        <v>2.168501218697685E-6</v>
      </c>
      <c r="M1126" s="43">
        <v>1.6434718013108345E-6</v>
      </c>
      <c r="N1126" s="43">
        <v>1.3268186537434533E-6</v>
      </c>
      <c r="O1126" s="43">
        <v>1.1536041188281466E-6</v>
      </c>
    </row>
    <row r="1127" spans="1:15" x14ac:dyDescent="0.25">
      <c r="A1127" s="42" t="s">
        <v>89</v>
      </c>
      <c r="B1127" s="42" t="s">
        <v>98</v>
      </c>
      <c r="C1127" s="42" t="s">
        <v>14</v>
      </c>
      <c r="D1127" s="42" t="s">
        <v>6</v>
      </c>
      <c r="E1127" s="43">
        <v>9.3479437229437232E-2</v>
      </c>
      <c r="F1127" s="43">
        <v>7.2536422043254029E-2</v>
      </c>
      <c r="G1127" s="43">
        <v>4.0238578368074776E-2</v>
      </c>
      <c r="H1127" s="43">
        <v>1.6860018959057487E-2</v>
      </c>
      <c r="I1127" s="43">
        <v>2.5157712172902032E-3</v>
      </c>
      <c r="J1127" s="43">
        <v>9.6038810655368833E-5</v>
      </c>
      <c r="K1127" s="43">
        <v>3.3104126665846947E-5</v>
      </c>
      <c r="L1127" s="43">
        <v>2.168501218697685E-6</v>
      </c>
      <c r="M1127" s="43">
        <v>1.6434718013108345E-6</v>
      </c>
      <c r="N1127" s="43">
        <v>1.3268186537434533E-6</v>
      </c>
      <c r="O1127" s="43">
        <v>1.1536041188281466E-6</v>
      </c>
    </row>
    <row r="1128" spans="1:15" x14ac:dyDescent="0.25">
      <c r="A1128" s="42" t="s">
        <v>89</v>
      </c>
      <c r="B1128" s="42" t="s">
        <v>98</v>
      </c>
      <c r="C1128" s="42" t="s">
        <v>14</v>
      </c>
      <c r="D1128" s="42" t="s">
        <v>191</v>
      </c>
      <c r="E1128" s="43">
        <v>0</v>
      </c>
      <c r="F1128" s="43">
        <v>0</v>
      </c>
      <c r="G1128" s="43">
        <v>0</v>
      </c>
      <c r="H1128" s="43">
        <v>3.0673046539972052E-2</v>
      </c>
      <c r="I1128" s="43">
        <v>0.15574275604007443</v>
      </c>
      <c r="J1128" s="43">
        <v>9.4472006058676949E-2</v>
      </c>
      <c r="K1128" s="43">
        <v>5.7268562744931126E-2</v>
      </c>
      <c r="L1128" s="43">
        <v>2.8272918889380414E-2</v>
      </c>
      <c r="M1128" s="43">
        <v>7.6972001814392928E-3</v>
      </c>
      <c r="N1128" s="43">
        <v>1.8038099597642244E-3</v>
      </c>
      <c r="O1128" s="43">
        <v>3.5184925624258475E-5</v>
      </c>
    </row>
    <row r="1129" spans="1:15" x14ac:dyDescent="0.25">
      <c r="A1129" s="42" t="s">
        <v>89</v>
      </c>
      <c r="B1129" s="42" t="s">
        <v>98</v>
      </c>
      <c r="C1129" s="42" t="s">
        <v>14</v>
      </c>
      <c r="D1129" s="42" t="s">
        <v>7</v>
      </c>
      <c r="E1129" s="43">
        <v>0.50067640692640691</v>
      </c>
      <c r="F1129" s="43">
        <v>0.62133743552619691</v>
      </c>
      <c r="G1129" s="43">
        <v>0.77451884646129265</v>
      </c>
      <c r="H1129" s="43">
        <v>0.67541642215501263</v>
      </c>
      <c r="I1129" s="43">
        <v>0.14431378528273836</v>
      </c>
      <c r="J1129" s="43">
        <v>1.4768025112777002E-2</v>
      </c>
      <c r="K1129" s="43">
        <v>1.7340256824967448E-5</v>
      </c>
      <c r="L1129" s="43">
        <v>2.168501218697685E-6</v>
      </c>
      <c r="M1129" s="43">
        <v>0</v>
      </c>
      <c r="N1129" s="43">
        <v>1.3268186537434533E-6</v>
      </c>
      <c r="O1129" s="43">
        <v>1.1536041188281466E-6</v>
      </c>
    </row>
    <row r="1130" spans="1:15" x14ac:dyDescent="0.25">
      <c r="A1130" s="42" t="s">
        <v>89</v>
      </c>
      <c r="B1130" s="42" t="s">
        <v>98</v>
      </c>
      <c r="C1130" s="42" t="s">
        <v>14</v>
      </c>
      <c r="D1130" s="42" t="s">
        <v>8</v>
      </c>
      <c r="E1130" s="43">
        <v>0.14103084415584413</v>
      </c>
      <c r="F1130" s="43">
        <v>0.12292100262419695</v>
      </c>
      <c r="G1130" s="43">
        <v>7.5890057185021217E-2</v>
      </c>
      <c r="H1130" s="43">
        <v>0.1118471538843499</v>
      </c>
      <c r="I1130" s="43">
        <v>0.24941711613841824</v>
      </c>
      <c r="J1130" s="43">
        <v>0.19569965645545442</v>
      </c>
      <c r="K1130" s="43">
        <v>0.12418776660644869</v>
      </c>
      <c r="L1130" s="43">
        <v>9.0578295905002285E-2</v>
      </c>
      <c r="M1130" s="43">
        <v>7.1688239973178594E-2</v>
      </c>
      <c r="N1130" s="43">
        <v>5.9408305221363117E-2</v>
      </c>
      <c r="O1130" s="43">
        <v>5.2373626994797862E-2</v>
      </c>
    </row>
    <row r="1131" spans="1:15" x14ac:dyDescent="0.25">
      <c r="A1131" s="42" t="s">
        <v>89</v>
      </c>
      <c r="B1131" s="42" t="s">
        <v>98</v>
      </c>
      <c r="C1131" s="42" t="s">
        <v>14</v>
      </c>
      <c r="D1131" s="42" t="s">
        <v>9</v>
      </c>
      <c r="E1131" s="43">
        <v>2.3674242424242425E-3</v>
      </c>
      <c r="F1131" s="43">
        <v>6.9495973215093669E-3</v>
      </c>
      <c r="G1131" s="43">
        <v>4.0902662485396306E-2</v>
      </c>
      <c r="H1131" s="43">
        <v>8.3634270753396939E-2</v>
      </c>
      <c r="I1131" s="43">
        <v>0.10326732610366755</v>
      </c>
      <c r="J1131" s="43">
        <v>0.12539101515766829</v>
      </c>
      <c r="K1131" s="43">
        <v>0.15068525542198302</v>
      </c>
      <c r="L1131" s="43">
        <v>0.15036821150693486</v>
      </c>
      <c r="M1131" s="43">
        <v>0.12116906723114454</v>
      </c>
      <c r="N1131" s="43">
        <v>7.8149618705489393E-2</v>
      </c>
      <c r="O1131" s="43">
        <v>4.0595328941562481E-2</v>
      </c>
    </row>
    <row r="1132" spans="1:15" x14ac:dyDescent="0.25">
      <c r="A1132" s="42" t="s">
        <v>89</v>
      </c>
      <c r="B1132" s="42" t="s">
        <v>98</v>
      </c>
      <c r="C1132" s="42" t="s">
        <v>14</v>
      </c>
      <c r="D1132" s="42" t="s">
        <v>10</v>
      </c>
      <c r="E1132" s="43">
        <v>0.26174693362193363</v>
      </c>
      <c r="F1132" s="43">
        <v>0.17341417066328826</v>
      </c>
      <c r="G1132" s="43">
        <v>5.6115107913669068E-2</v>
      </c>
      <c r="H1132" s="43">
        <v>1.139800478490488E-2</v>
      </c>
      <c r="I1132" s="43">
        <v>0</v>
      </c>
      <c r="J1132" s="43">
        <v>0</v>
      </c>
      <c r="K1132" s="43">
        <v>0</v>
      </c>
      <c r="L1132" s="43">
        <v>0</v>
      </c>
      <c r="M1132" s="43">
        <v>0</v>
      </c>
      <c r="N1132" s="43">
        <v>0</v>
      </c>
      <c r="O1132" s="43">
        <v>0</v>
      </c>
    </row>
    <row r="1133" spans="1:15" x14ac:dyDescent="0.25">
      <c r="A1133" s="42" t="s">
        <v>89</v>
      </c>
      <c r="B1133" s="42" t="s">
        <v>98</v>
      </c>
      <c r="C1133" s="42" t="s">
        <v>14</v>
      </c>
      <c r="D1133" s="42" t="s">
        <v>11</v>
      </c>
      <c r="E1133" s="43">
        <v>0</v>
      </c>
      <c r="F1133" s="43">
        <v>1.067776671794408E-3</v>
      </c>
      <c r="G1133" s="43">
        <v>1.0059644592018694E-2</v>
      </c>
      <c r="H1133" s="43">
        <v>3.7624700943438859E-2</v>
      </c>
      <c r="I1133" s="43">
        <v>0.19122402434453359</v>
      </c>
      <c r="J1133" s="43">
        <v>0.33569680273079494</v>
      </c>
      <c r="K1133" s="43">
        <v>0.43287586583055104</v>
      </c>
      <c r="L1133" s="43">
        <v>0.50927251121115125</v>
      </c>
      <c r="M1133" s="43">
        <v>0.58556900280705038</v>
      </c>
      <c r="N1133" s="43">
        <v>0.65451964189164547</v>
      </c>
      <c r="O1133" s="43">
        <v>0.7168495994398103</v>
      </c>
    </row>
    <row r="1134" spans="1:15" x14ac:dyDescent="0.25">
      <c r="A1134" s="42" t="s">
        <v>89</v>
      </c>
      <c r="B1134" s="42" t="s">
        <v>98</v>
      </c>
      <c r="C1134" s="42" t="s">
        <v>14</v>
      </c>
      <c r="D1134" s="42" t="s">
        <v>12</v>
      </c>
      <c r="E1134" s="43">
        <v>6.9895382395382389E-4</v>
      </c>
      <c r="F1134" s="43">
        <v>1.7735951497602031E-3</v>
      </c>
      <c r="G1134" s="43">
        <v>2.2505072864785099E-3</v>
      </c>
      <c r="H1134" s="43">
        <v>2.5312598745090995E-2</v>
      </c>
      <c r="I1134" s="43">
        <v>9.9696963921553666E-2</v>
      </c>
      <c r="J1134" s="43">
        <v>0.14770769078795726</v>
      </c>
      <c r="K1134" s="43">
        <v>0.15924661313256469</v>
      </c>
      <c r="L1134" s="43">
        <v>0.15611040273404633</v>
      </c>
      <c r="M1134" s="43">
        <v>0.14832333006830201</v>
      </c>
      <c r="N1134" s="43">
        <v>0.14344899874947345</v>
      </c>
      <c r="O1134" s="43">
        <v>0.13490246565576289</v>
      </c>
    </row>
    <row r="1135" spans="1:15" x14ac:dyDescent="0.25">
      <c r="A1135" s="42" t="s">
        <v>89</v>
      </c>
      <c r="B1135" s="42" t="s">
        <v>98</v>
      </c>
      <c r="C1135" s="42" t="s">
        <v>15</v>
      </c>
      <c r="D1135" s="42" t="s">
        <v>189</v>
      </c>
      <c r="E1135" s="43">
        <v>0</v>
      </c>
      <c r="F1135" s="43">
        <v>0</v>
      </c>
      <c r="G1135" s="43">
        <v>2.3901659014152175E-6</v>
      </c>
      <c r="H1135" s="43">
        <v>1.3732772341974413E-2</v>
      </c>
      <c r="I1135" s="43">
        <v>9.5453027951042782E-2</v>
      </c>
      <c r="J1135" s="43">
        <v>0.11183682269672293</v>
      </c>
      <c r="K1135" s="43">
        <v>9.5761230268202671E-2</v>
      </c>
      <c r="L1135" s="43">
        <v>8.4359054842218284E-2</v>
      </c>
      <c r="M1135" s="43">
        <v>7.1325743419593399E-2</v>
      </c>
      <c r="N1135" s="43">
        <v>5.5160414104141041E-2</v>
      </c>
      <c r="O1135" s="43">
        <v>4.541070712864597E-2</v>
      </c>
    </row>
    <row r="1136" spans="1:15" x14ac:dyDescent="0.25">
      <c r="A1136" s="42" t="s">
        <v>89</v>
      </c>
      <c r="B1136" s="42" t="s">
        <v>98</v>
      </c>
      <c r="C1136" s="42" t="s">
        <v>15</v>
      </c>
      <c r="D1136" s="42" t="s">
        <v>5</v>
      </c>
      <c r="E1136" s="43">
        <v>8.8024241040621405E-3</v>
      </c>
      <c r="F1136" s="43">
        <v>1.2249112253211522E-2</v>
      </c>
      <c r="G1136" s="43">
        <v>1.2287842899175633E-2</v>
      </c>
      <c r="H1136" s="43">
        <v>1.156859599985194E-2</v>
      </c>
      <c r="I1136" s="43">
        <v>6.2130194255880598E-3</v>
      </c>
      <c r="J1136" s="43">
        <v>1.3147068736493604E-3</v>
      </c>
      <c r="K1136" s="43">
        <v>7.9054400331483423E-5</v>
      </c>
      <c r="L1136" s="43">
        <v>0</v>
      </c>
      <c r="M1136" s="43">
        <v>0</v>
      </c>
      <c r="N1136" s="43">
        <v>0</v>
      </c>
      <c r="O1136" s="43">
        <v>4.5236546424910521E-6</v>
      </c>
    </row>
    <row r="1137" spans="1:15" x14ac:dyDescent="0.25">
      <c r="A1137" s="42" t="s">
        <v>89</v>
      </c>
      <c r="B1137" s="42" t="s">
        <v>98</v>
      </c>
      <c r="C1137" s="42" t="s">
        <v>15</v>
      </c>
      <c r="D1137" s="42" t="s">
        <v>190</v>
      </c>
      <c r="E1137" s="43">
        <v>0</v>
      </c>
      <c r="F1137" s="43">
        <v>0</v>
      </c>
      <c r="G1137" s="43">
        <v>9.5606636056608702E-6</v>
      </c>
      <c r="H1137" s="43">
        <v>9.8708156995323728E-6</v>
      </c>
      <c r="I1137" s="43">
        <v>7.5446501828634602E-6</v>
      </c>
      <c r="J1137" s="43">
        <v>4.9564820872737439E-6</v>
      </c>
      <c r="K1137" s="43">
        <v>3.6346850727118818E-6</v>
      </c>
      <c r="L1137" s="43">
        <v>2.9198572189819943E-6</v>
      </c>
      <c r="M1137" s="43">
        <v>2.4307169703543683E-6</v>
      </c>
      <c r="N1137" s="43">
        <v>2.050020500205002E-6</v>
      </c>
      <c r="O1137" s="43">
        <v>1.8094618569964209E-6</v>
      </c>
    </row>
    <row r="1138" spans="1:15" x14ac:dyDescent="0.25">
      <c r="A1138" s="42" t="s">
        <v>89</v>
      </c>
      <c r="B1138" s="42" t="s">
        <v>98</v>
      </c>
      <c r="C1138" s="42" t="s">
        <v>15</v>
      </c>
      <c r="D1138" s="42" t="s">
        <v>6</v>
      </c>
      <c r="E1138" s="43">
        <v>0.39637889078560284</v>
      </c>
      <c r="F1138" s="43">
        <v>0.34780202606106703</v>
      </c>
      <c r="G1138" s="43">
        <v>0.18548643461342654</v>
      </c>
      <c r="H1138" s="43">
        <v>5.8615371327748113E-2</v>
      </c>
      <c r="I1138" s="43">
        <v>5.6245367113247095E-3</v>
      </c>
      <c r="J1138" s="43">
        <v>3.0978013045460898E-5</v>
      </c>
      <c r="K1138" s="43">
        <v>5.4520276090678221E-6</v>
      </c>
      <c r="L1138" s="43">
        <v>2.9198572189819943E-6</v>
      </c>
      <c r="M1138" s="43">
        <v>2.4307169703543683E-6</v>
      </c>
      <c r="N1138" s="43">
        <v>2.050020500205002E-6</v>
      </c>
      <c r="O1138" s="43">
        <v>1.8094618569964209E-6</v>
      </c>
    </row>
    <row r="1139" spans="1:15" x14ac:dyDescent="0.25">
      <c r="A1139" s="42" t="s">
        <v>89</v>
      </c>
      <c r="B1139" s="42" t="s">
        <v>98</v>
      </c>
      <c r="C1139" s="42" t="s">
        <v>15</v>
      </c>
      <c r="D1139" s="42" t="s">
        <v>191</v>
      </c>
      <c r="E1139" s="43">
        <v>0</v>
      </c>
      <c r="F1139" s="43">
        <v>0</v>
      </c>
      <c r="G1139" s="43">
        <v>0</v>
      </c>
      <c r="H1139" s="43">
        <v>1.4344762915345421E-2</v>
      </c>
      <c r="I1139" s="43">
        <v>5.3874460793282251E-2</v>
      </c>
      <c r="J1139" s="43">
        <v>3.7815480084855031E-2</v>
      </c>
      <c r="K1139" s="43">
        <v>2.456138437885054E-2</v>
      </c>
      <c r="L1139" s="43">
        <v>1.0910776463030967E-2</v>
      </c>
      <c r="M1139" s="43">
        <v>1.2676189000398032E-3</v>
      </c>
      <c r="N1139" s="43">
        <v>2.4702747027470273E-4</v>
      </c>
      <c r="O1139" s="43">
        <v>1.8094618569964209E-6</v>
      </c>
    </row>
    <row r="1140" spans="1:15" x14ac:dyDescent="0.25">
      <c r="A1140" s="42" t="s">
        <v>89</v>
      </c>
      <c r="B1140" s="42" t="s">
        <v>98</v>
      </c>
      <c r="C1140" s="42" t="s">
        <v>15</v>
      </c>
      <c r="D1140" s="42" t="s">
        <v>7</v>
      </c>
      <c r="E1140" s="43">
        <v>0.19715562104695147</v>
      </c>
      <c r="F1140" s="43">
        <v>0.23071168341386736</v>
      </c>
      <c r="G1140" s="43">
        <v>0.41039148527299285</v>
      </c>
      <c r="H1140" s="43">
        <v>0.41163769170974879</v>
      </c>
      <c r="I1140" s="43">
        <v>0.14227324082334769</v>
      </c>
      <c r="J1140" s="43">
        <v>3.6350839628065512E-2</v>
      </c>
      <c r="K1140" s="43">
        <v>9.4638112580735633E-3</v>
      </c>
      <c r="L1140" s="43">
        <v>5.0002554875066656E-3</v>
      </c>
      <c r="M1140" s="43">
        <v>2.4058021214082357E-3</v>
      </c>
      <c r="N1140" s="43">
        <v>1.6348913489134839E-3</v>
      </c>
      <c r="O1140" s="43">
        <v>1.1965066529388789E-3</v>
      </c>
    </row>
    <row r="1141" spans="1:15" x14ac:dyDescent="0.25">
      <c r="A1141" s="42" t="s">
        <v>89</v>
      </c>
      <c r="B1141" s="42" t="s">
        <v>98</v>
      </c>
      <c r="C1141" s="42" t="s">
        <v>15</v>
      </c>
      <c r="D1141" s="42" t="s">
        <v>8</v>
      </c>
      <c r="E1141" s="43">
        <v>0.12736145197191945</v>
      </c>
      <c r="F1141" s="43">
        <v>0.12553994988650194</v>
      </c>
      <c r="G1141" s="43">
        <v>0.10624048415200499</v>
      </c>
      <c r="H1141" s="43">
        <v>0.12369119153083991</v>
      </c>
      <c r="I1141" s="43">
        <v>0.15060064846268323</v>
      </c>
      <c r="J1141" s="43">
        <v>0.11874987608794799</v>
      </c>
      <c r="K1141" s="43">
        <v>8.8995264005350419E-2</v>
      </c>
      <c r="L1141" s="43">
        <v>7.1514602935916424E-2</v>
      </c>
      <c r="M1141" s="43">
        <v>5.9467490679719619E-2</v>
      </c>
      <c r="N1141" s="43">
        <v>5.022550225502255E-2</v>
      </c>
      <c r="O1141" s="43">
        <v>4.4833036430800319E-2</v>
      </c>
    </row>
    <row r="1142" spans="1:15" x14ac:dyDescent="0.25">
      <c r="A1142" s="42" t="s">
        <v>89</v>
      </c>
      <c r="B1142" s="42" t="s">
        <v>98</v>
      </c>
      <c r="C1142" s="42" t="s">
        <v>15</v>
      </c>
      <c r="D1142" s="42" t="s">
        <v>9</v>
      </c>
      <c r="E1142" s="43">
        <v>0.22393906532939697</v>
      </c>
      <c r="F1142" s="43">
        <v>0.21522927694112998</v>
      </c>
      <c r="G1142" s="43">
        <v>0.1851231293964114</v>
      </c>
      <c r="H1142" s="43">
        <v>0.21451750219008728</v>
      </c>
      <c r="I1142" s="43">
        <v>0.2304513398355644</v>
      </c>
      <c r="J1142" s="43">
        <v>0.19542169749598429</v>
      </c>
      <c r="K1142" s="43">
        <v>0.16526458689986837</v>
      </c>
      <c r="L1142" s="43">
        <v>0.14820100297095484</v>
      </c>
      <c r="M1142" s="43">
        <v>0.13582542590718916</v>
      </c>
      <c r="N1142" s="43">
        <v>0.1216789667896679</v>
      </c>
      <c r="O1142" s="43">
        <v>0.10659539799565915</v>
      </c>
    </row>
    <row r="1143" spans="1:15" x14ac:dyDescent="0.25">
      <c r="A1143" s="42" t="s">
        <v>89</v>
      </c>
      <c r="B1143" s="42" t="s">
        <v>98</v>
      </c>
      <c r="C1143" s="42" t="s">
        <v>15</v>
      </c>
      <c r="D1143" s="42" t="s">
        <v>10</v>
      </c>
      <c r="E1143" s="43">
        <v>3.6934898900540136E-2</v>
      </c>
      <c r="F1143" s="43">
        <v>3.0106529614618047E-2</v>
      </c>
      <c r="G1143" s="43">
        <v>1.3372978218418142E-2</v>
      </c>
      <c r="H1143" s="43">
        <v>3.0599528668550356E-3</v>
      </c>
      <c r="I1143" s="43">
        <v>0</v>
      </c>
      <c r="J1143" s="43">
        <v>0</v>
      </c>
      <c r="K1143" s="43">
        <v>0</v>
      </c>
      <c r="L1143" s="43">
        <v>0</v>
      </c>
      <c r="M1143" s="43">
        <v>0</v>
      </c>
      <c r="N1143" s="43">
        <v>0</v>
      </c>
      <c r="O1143" s="43">
        <v>0</v>
      </c>
    </row>
    <row r="1144" spans="1:15" x14ac:dyDescent="0.25">
      <c r="A1144" s="42" t="s">
        <v>89</v>
      </c>
      <c r="B1144" s="42" t="s">
        <v>98</v>
      </c>
      <c r="C1144" s="42" t="s">
        <v>15</v>
      </c>
      <c r="D1144" s="42" t="s">
        <v>11</v>
      </c>
      <c r="E1144" s="43">
        <v>1.5565736700375138E-4</v>
      </c>
      <c r="F1144" s="43">
        <v>5.4571447603724314E-3</v>
      </c>
      <c r="G1144" s="43">
        <v>2.4355790535421064E-2</v>
      </c>
      <c r="H1144" s="43">
        <v>3.9293249595913494E-2</v>
      </c>
      <c r="I1144" s="43">
        <v>0.12060500549816383</v>
      </c>
      <c r="J1144" s="43">
        <v>0.26051022026606435</v>
      </c>
      <c r="K1144" s="43">
        <v>0.36868882370687062</v>
      </c>
      <c r="L1144" s="43">
        <v>0.43570401407371218</v>
      </c>
      <c r="M1144" s="43">
        <v>0.48635790484350749</v>
      </c>
      <c r="N1144" s="43">
        <v>0.52509788847888472</v>
      </c>
      <c r="O1144" s="43">
        <v>0.56583319837763679</v>
      </c>
    </row>
    <row r="1145" spans="1:15" x14ac:dyDescent="0.25">
      <c r="A1145" s="42" t="s">
        <v>89</v>
      </c>
      <c r="B1145" s="42" t="s">
        <v>98</v>
      </c>
      <c r="C1145" s="42" t="s">
        <v>15</v>
      </c>
      <c r="D1145" s="42" t="s">
        <v>12</v>
      </c>
      <c r="E1145" s="43">
        <v>9.271990494523456E-3</v>
      </c>
      <c r="F1145" s="43">
        <v>3.2904277069231519E-2</v>
      </c>
      <c r="G1145" s="43">
        <v>6.2729904082642382E-2</v>
      </c>
      <c r="H1145" s="43">
        <v>0.1095290387059361</v>
      </c>
      <c r="I1145" s="43">
        <v>0.19489717584882033</v>
      </c>
      <c r="J1145" s="43">
        <v>0.23796442237157789</v>
      </c>
      <c r="K1145" s="43">
        <v>0.2471767583697706</v>
      </c>
      <c r="L1145" s="43">
        <v>0.24430445351222271</v>
      </c>
      <c r="M1145" s="43">
        <v>0.24334515269460172</v>
      </c>
      <c r="N1145" s="43">
        <v>0.24595120951209512</v>
      </c>
      <c r="O1145" s="43">
        <v>0.23612120137410547</v>
      </c>
    </row>
    <row r="1146" spans="1:15" x14ac:dyDescent="0.25">
      <c r="A1146" s="42" t="s">
        <v>89</v>
      </c>
      <c r="B1146" s="42" t="s">
        <v>98</v>
      </c>
      <c r="C1146" s="42" t="s">
        <v>16</v>
      </c>
      <c r="D1146" s="42" t="s">
        <v>189</v>
      </c>
      <c r="E1146" s="43">
        <v>0</v>
      </c>
      <c r="F1146" s="43">
        <v>0</v>
      </c>
      <c r="G1146" s="43">
        <v>0</v>
      </c>
      <c r="H1146" s="43">
        <v>1.0922040055446678E-2</v>
      </c>
      <c r="I1146" s="43">
        <v>0.10934213847059814</v>
      </c>
      <c r="J1146" s="43">
        <v>0.22268753438894665</v>
      </c>
      <c r="K1146" s="43">
        <v>0.21220922953652002</v>
      </c>
      <c r="L1146" s="43">
        <v>0.19358926968368803</v>
      </c>
      <c r="M1146" s="43">
        <v>0.16255894652549158</v>
      </c>
      <c r="N1146" s="43">
        <v>0.13517687026346423</v>
      </c>
      <c r="O1146" s="43">
        <v>0.12533816296992339</v>
      </c>
    </row>
    <row r="1147" spans="1:15" x14ac:dyDescent="0.25">
      <c r="A1147" s="42" t="s">
        <v>89</v>
      </c>
      <c r="B1147" s="42" t="s">
        <v>98</v>
      </c>
      <c r="C1147" s="42" t="s">
        <v>16</v>
      </c>
      <c r="D1147" s="42" t="s">
        <v>5</v>
      </c>
      <c r="E1147" s="43">
        <v>2.7998312430483644E-3</v>
      </c>
      <c r="F1147" s="43">
        <v>3.7843579869871195E-3</v>
      </c>
      <c r="G1147" s="43">
        <v>9.8464968300782611E-3</v>
      </c>
      <c r="H1147" s="43">
        <v>1.3598776349122889E-2</v>
      </c>
      <c r="I1147" s="43">
        <v>1.0915285606124337E-2</v>
      </c>
      <c r="J1147" s="43">
        <v>6.0677385828697191E-3</v>
      </c>
      <c r="K1147" s="43">
        <v>2.5289831484588223E-3</v>
      </c>
      <c r="L1147" s="43">
        <v>0</v>
      </c>
      <c r="M1147" s="43">
        <v>0</v>
      </c>
      <c r="N1147" s="43">
        <v>0</v>
      </c>
      <c r="O1147" s="43">
        <v>0</v>
      </c>
    </row>
    <row r="1148" spans="1:15" x14ac:dyDescent="0.25">
      <c r="A1148" s="42" t="s">
        <v>89</v>
      </c>
      <c r="B1148" s="42" t="s">
        <v>98</v>
      </c>
      <c r="C1148" s="42" t="s">
        <v>16</v>
      </c>
      <c r="D1148" s="42" t="s">
        <v>190</v>
      </c>
      <c r="E1148" s="43">
        <v>0</v>
      </c>
      <c r="F1148" s="43">
        <v>0</v>
      </c>
      <c r="G1148" s="43">
        <v>2.3222869882260051E-5</v>
      </c>
      <c r="H1148" s="43">
        <v>2.3899431193537591E-5</v>
      </c>
      <c r="I1148" s="43">
        <v>2.1031378817195256E-5</v>
      </c>
      <c r="J1148" s="43">
        <v>1.5283976279268815E-5</v>
      </c>
      <c r="K1148" s="43">
        <v>1.2519718556726845E-5</v>
      </c>
      <c r="L1148" s="43">
        <v>1.0561334952738027E-5</v>
      </c>
      <c r="M1148" s="43">
        <v>8.8975887534478156E-6</v>
      </c>
      <c r="N1148" s="43">
        <v>7.9189730675725965E-6</v>
      </c>
      <c r="O1148" s="43">
        <v>7.5778816789554656E-6</v>
      </c>
    </row>
    <row r="1149" spans="1:15" x14ac:dyDescent="0.25">
      <c r="A1149" s="42" t="s">
        <v>89</v>
      </c>
      <c r="B1149" s="42" t="s">
        <v>98</v>
      </c>
      <c r="C1149" s="42" t="s">
        <v>16</v>
      </c>
      <c r="D1149" s="42" t="s">
        <v>6</v>
      </c>
      <c r="E1149" s="43">
        <v>0.1689487208990143</v>
      </c>
      <c r="F1149" s="43">
        <v>0.11064267693533393</v>
      </c>
      <c r="G1149" s="43">
        <v>4.1034811081953511E-2</v>
      </c>
      <c r="H1149" s="43">
        <v>8.9622866975765953E-3</v>
      </c>
      <c r="I1149" s="43">
        <v>8.4125515268781024E-5</v>
      </c>
      <c r="J1149" s="43">
        <v>1.5283976279268815E-5</v>
      </c>
      <c r="K1149" s="43">
        <v>1.2519718556726845E-5</v>
      </c>
      <c r="L1149" s="43">
        <v>1.0561334952738027E-5</v>
      </c>
      <c r="M1149" s="43">
        <v>8.8975887534478156E-6</v>
      </c>
      <c r="N1149" s="43">
        <v>7.9189730675725965E-6</v>
      </c>
      <c r="O1149" s="43">
        <v>7.5778816789554656E-6</v>
      </c>
    </row>
    <row r="1150" spans="1:15" x14ac:dyDescent="0.25">
      <c r="A1150" s="42" t="s">
        <v>89</v>
      </c>
      <c r="B1150" s="42" t="s">
        <v>98</v>
      </c>
      <c r="C1150" s="42" t="s">
        <v>16</v>
      </c>
      <c r="D1150" s="42" t="s">
        <v>191</v>
      </c>
      <c r="E1150" s="43">
        <v>0</v>
      </c>
      <c r="F1150" s="43">
        <v>0</v>
      </c>
      <c r="G1150" s="43">
        <v>0</v>
      </c>
      <c r="H1150" s="43">
        <v>1.34792791931552E-2</v>
      </c>
      <c r="I1150" s="43">
        <v>7.4598300664591569E-2</v>
      </c>
      <c r="J1150" s="43">
        <v>6.2771290578957029E-2</v>
      </c>
      <c r="K1150" s="43">
        <v>4.4945789618649368E-2</v>
      </c>
      <c r="L1150" s="43">
        <v>2.2368907429899141E-2</v>
      </c>
      <c r="M1150" s="43">
        <v>2.2599875433757448E-3</v>
      </c>
      <c r="N1150" s="43">
        <v>0</v>
      </c>
      <c r="O1150" s="43">
        <v>0</v>
      </c>
    </row>
    <row r="1151" spans="1:15" x14ac:dyDescent="0.25">
      <c r="A1151" s="42" t="s">
        <v>89</v>
      </c>
      <c r="B1151" s="42" t="s">
        <v>98</v>
      </c>
      <c r="C1151" s="42" t="s">
        <v>16</v>
      </c>
      <c r="D1151" s="42" t="s">
        <v>7</v>
      </c>
      <c r="E1151" s="43">
        <v>0.48594331300579141</v>
      </c>
      <c r="F1151" s="43">
        <v>0.51719559155490635</v>
      </c>
      <c r="G1151" s="43">
        <v>0.56988922691066168</v>
      </c>
      <c r="H1151" s="43">
        <v>0.53319630992782363</v>
      </c>
      <c r="I1151" s="43">
        <v>0.25658282156978207</v>
      </c>
      <c r="J1151" s="43">
        <v>6.9878339548817017E-2</v>
      </c>
      <c r="K1151" s="43">
        <v>2.8720234369131382E-2</v>
      </c>
      <c r="L1151" s="43">
        <v>1.6158842477689183E-2</v>
      </c>
      <c r="M1151" s="43">
        <v>7.2426372453065213E-3</v>
      </c>
      <c r="N1151" s="43">
        <v>2.0351760783661574E-3</v>
      </c>
      <c r="O1151" s="43">
        <v>7.5778816789554656E-6</v>
      </c>
    </row>
    <row r="1152" spans="1:15" x14ac:dyDescent="0.25">
      <c r="A1152" s="42" t="s">
        <v>89</v>
      </c>
      <c r="B1152" s="42" t="s">
        <v>98</v>
      </c>
      <c r="C1152" s="42" t="s">
        <v>16</v>
      </c>
      <c r="D1152" s="42" t="s">
        <v>8</v>
      </c>
      <c r="E1152" s="43">
        <v>0.18283281555632264</v>
      </c>
      <c r="F1152" s="43">
        <v>0.15638693400610806</v>
      </c>
      <c r="G1152" s="43">
        <v>9.4865423469032303E-2</v>
      </c>
      <c r="H1152" s="43">
        <v>0.10974618804072461</v>
      </c>
      <c r="I1152" s="43">
        <v>0.27698325902246146</v>
      </c>
      <c r="J1152" s="43">
        <v>0.43620468301033199</v>
      </c>
      <c r="K1152" s="43">
        <v>0.4724941783308711</v>
      </c>
      <c r="L1152" s="43">
        <v>0.45984052384221374</v>
      </c>
      <c r="M1152" s="43">
        <v>0.45422190586351102</v>
      </c>
      <c r="N1152" s="43">
        <v>0.45549933084677574</v>
      </c>
      <c r="O1152" s="43">
        <v>0.45543068890522342</v>
      </c>
    </row>
    <row r="1153" spans="1:15" x14ac:dyDescent="0.25">
      <c r="A1153" s="42" t="s">
        <v>89</v>
      </c>
      <c r="B1153" s="42" t="s">
        <v>98</v>
      </c>
      <c r="C1153" s="42" t="s">
        <v>16</v>
      </c>
      <c r="D1153" s="42" t="s">
        <v>9</v>
      </c>
      <c r="E1153" s="43">
        <v>0.15824799601119935</v>
      </c>
      <c r="F1153" s="43">
        <v>0.19442969061213647</v>
      </c>
      <c r="G1153" s="43">
        <v>0.25870277048837698</v>
      </c>
      <c r="H1153" s="43">
        <v>0.27914535634051901</v>
      </c>
      <c r="I1153" s="43">
        <v>0.2134684949945318</v>
      </c>
      <c r="J1153" s="43">
        <v>0.11397261111450756</v>
      </c>
      <c r="K1153" s="43">
        <v>3.5005133084608259E-2</v>
      </c>
      <c r="L1153" s="43">
        <v>9.5052014574642244E-5</v>
      </c>
      <c r="M1153" s="43">
        <v>0</v>
      </c>
      <c r="N1153" s="43">
        <v>0</v>
      </c>
      <c r="O1153" s="43">
        <v>0</v>
      </c>
    </row>
    <row r="1154" spans="1:15" x14ac:dyDescent="0.25">
      <c r="A1154" s="42" t="s">
        <v>89</v>
      </c>
      <c r="B1154" s="42" t="s">
        <v>98</v>
      </c>
      <c r="C1154" s="42" t="s">
        <v>16</v>
      </c>
      <c r="D1154" s="42" t="s">
        <v>10</v>
      </c>
      <c r="E1154" s="43">
        <v>1.2273232846239405E-3</v>
      </c>
      <c r="F1154" s="43">
        <v>1.7494356659142209E-2</v>
      </c>
      <c r="G1154" s="43">
        <v>2.3129978402731011E-2</v>
      </c>
      <c r="H1154" s="43">
        <v>1.8641556330959319E-2</v>
      </c>
      <c r="I1154" s="43">
        <v>0</v>
      </c>
      <c r="J1154" s="43">
        <v>0</v>
      </c>
      <c r="K1154" s="43">
        <v>0</v>
      </c>
      <c r="L1154" s="43">
        <v>0</v>
      </c>
      <c r="M1154" s="43">
        <v>0</v>
      </c>
      <c r="N1154" s="43">
        <v>0</v>
      </c>
      <c r="O1154" s="43">
        <v>0</v>
      </c>
    </row>
    <row r="1155" spans="1:15" x14ac:dyDescent="0.25">
      <c r="A1155" s="42" t="s">
        <v>89</v>
      </c>
      <c r="B1155" s="42" t="s">
        <v>98</v>
      </c>
      <c r="C1155" s="42" t="s">
        <v>16</v>
      </c>
      <c r="D1155" s="42" t="s">
        <v>11</v>
      </c>
      <c r="E1155" s="43">
        <v>0</v>
      </c>
      <c r="F1155" s="43">
        <v>0</v>
      </c>
      <c r="G1155" s="43">
        <v>2.4151784677550452E-3</v>
      </c>
      <c r="H1155" s="43">
        <v>2.4855408441279091E-3</v>
      </c>
      <c r="I1155" s="43">
        <v>5.3630015983847897E-3</v>
      </c>
      <c r="J1155" s="43">
        <v>1.9120254325365287E-2</v>
      </c>
      <c r="K1155" s="43">
        <v>5.133084608258006E-2</v>
      </c>
      <c r="L1155" s="43">
        <v>9.0151555156571805E-2</v>
      </c>
      <c r="M1155" s="43">
        <v>0.10365690897766705</v>
      </c>
      <c r="N1155" s="43">
        <v>8.8692498356813088E-2</v>
      </c>
      <c r="O1155" s="43">
        <v>7.6991277858187532E-2</v>
      </c>
    </row>
    <row r="1156" spans="1:15" x14ac:dyDescent="0.25">
      <c r="A1156" s="42" t="s">
        <v>89</v>
      </c>
      <c r="B1156" s="42" t="s">
        <v>98</v>
      </c>
      <c r="C1156" s="42" t="s">
        <v>16</v>
      </c>
      <c r="D1156" s="42" t="s">
        <v>12</v>
      </c>
      <c r="E1156" s="43">
        <v>0</v>
      </c>
      <c r="F1156" s="43">
        <v>6.6392245385738934E-5</v>
      </c>
      <c r="G1156" s="43">
        <v>9.2891479529040203E-5</v>
      </c>
      <c r="H1156" s="43">
        <v>9.7987667893504118E-3</v>
      </c>
      <c r="I1156" s="43">
        <v>5.2641541179439727E-2</v>
      </c>
      <c r="J1156" s="43">
        <v>6.9266980497646263E-2</v>
      </c>
      <c r="K1156" s="43">
        <v>0.15274056639206751</v>
      </c>
      <c r="L1156" s="43">
        <v>0.21777472672545811</v>
      </c>
      <c r="M1156" s="43">
        <v>0.27004181866714122</v>
      </c>
      <c r="N1156" s="43">
        <v>0.31858028650844555</v>
      </c>
      <c r="O1156" s="43">
        <v>0.34221713662162884</v>
      </c>
    </row>
    <row r="1157" spans="1:15" x14ac:dyDescent="0.25">
      <c r="A1157" s="42" t="s">
        <v>89</v>
      </c>
      <c r="B1157" s="42" t="s">
        <v>99</v>
      </c>
      <c r="C1157" s="42" t="s">
        <v>4</v>
      </c>
      <c r="D1157" s="42" t="s">
        <v>189</v>
      </c>
      <c r="E1157" s="43">
        <v>0</v>
      </c>
      <c r="F1157" s="43">
        <v>0</v>
      </c>
      <c r="G1157" s="43">
        <v>0</v>
      </c>
      <c r="H1157" s="43">
        <v>1.5344048177816313E-3</v>
      </c>
      <c r="I1157" s="43">
        <v>1.1330641791099015E-2</v>
      </c>
      <c r="J1157" s="43">
        <v>3.0839532159570037E-2</v>
      </c>
      <c r="K1157" s="43">
        <v>4.3352614803447084E-2</v>
      </c>
      <c r="L1157" s="43">
        <v>4.0423134390032416E-2</v>
      </c>
      <c r="M1157" s="43">
        <v>3.8885257898678277E-2</v>
      </c>
      <c r="N1157" s="43">
        <v>3.895868583818652E-2</v>
      </c>
      <c r="O1157" s="43">
        <v>4.0385113635335881E-2</v>
      </c>
    </row>
    <row r="1158" spans="1:15" x14ac:dyDescent="0.25">
      <c r="A1158" s="42" t="s">
        <v>89</v>
      </c>
      <c r="B1158" s="42" t="s">
        <v>99</v>
      </c>
      <c r="C1158" s="42" t="s">
        <v>4</v>
      </c>
      <c r="D1158" s="42" t="s">
        <v>5</v>
      </c>
      <c r="E1158" s="43">
        <v>2.4544244067963012E-5</v>
      </c>
      <c r="F1158" s="43">
        <v>3.599959551016281E-4</v>
      </c>
      <c r="G1158" s="43">
        <v>1.8805325220134304E-3</v>
      </c>
      <c r="H1158" s="43">
        <v>2.1597059681174387E-3</v>
      </c>
      <c r="I1158" s="43">
        <v>1.6437546408511186E-3</v>
      </c>
      <c r="J1158" s="43">
        <v>1.1337261734165019E-3</v>
      </c>
      <c r="K1158" s="43">
        <v>5.0997520953842553E-4</v>
      </c>
      <c r="L1158" s="43">
        <v>2.2038249480854926E-4</v>
      </c>
      <c r="M1158" s="43">
        <v>6.512251209355056E-4</v>
      </c>
      <c r="N1158" s="43">
        <v>1.5217808996790575E-3</v>
      </c>
      <c r="O1158" s="43">
        <v>1.9812167458568152E-3</v>
      </c>
    </row>
    <row r="1159" spans="1:15" x14ac:dyDescent="0.25">
      <c r="A1159" s="42" t="s">
        <v>89</v>
      </c>
      <c r="B1159" s="42" t="s">
        <v>99</v>
      </c>
      <c r="C1159" s="42" t="s">
        <v>4</v>
      </c>
      <c r="D1159" s="42" t="s">
        <v>190</v>
      </c>
      <c r="E1159" s="43">
        <v>0</v>
      </c>
      <c r="F1159" s="43">
        <v>0</v>
      </c>
      <c r="G1159" s="43">
        <v>6.9995007022832392E-6</v>
      </c>
      <c r="H1159" s="43">
        <v>1.0915481427308353E-5</v>
      </c>
      <c r="I1159" s="43">
        <v>1.3324466506530808E-5</v>
      </c>
      <c r="J1159" s="43">
        <v>9.910193823570822E-6</v>
      </c>
      <c r="K1159" s="43">
        <v>7.0829890213670216E-6</v>
      </c>
      <c r="L1159" s="43">
        <v>3.9354016930098084E-6</v>
      </c>
      <c r="M1159" s="43">
        <v>1.7648377261124812E-6</v>
      </c>
      <c r="N1159" s="43">
        <v>1.6422096039702059E-6</v>
      </c>
      <c r="O1159" s="43">
        <v>1.596039268950173E-6</v>
      </c>
    </row>
    <row r="1160" spans="1:15" x14ac:dyDescent="0.25">
      <c r="A1160" s="42" t="s">
        <v>89</v>
      </c>
      <c r="B1160" s="42" t="s">
        <v>99</v>
      </c>
      <c r="C1160" s="42" t="s">
        <v>4</v>
      </c>
      <c r="D1160" s="42" t="s">
        <v>6</v>
      </c>
      <c r="E1160" s="43">
        <v>0.63581864258058185</v>
      </c>
      <c r="F1160" s="43">
        <v>0.64811406613408851</v>
      </c>
      <c r="G1160" s="43">
        <v>0.50181753701569309</v>
      </c>
      <c r="H1160" s="43">
        <v>0.20381698791968081</v>
      </c>
      <c r="I1160" s="43">
        <v>4.2272475649537462E-2</v>
      </c>
      <c r="J1160" s="43">
        <v>1.4270679105941983E-4</v>
      </c>
      <c r="K1160" s="43">
        <v>3.3840947546531324E-5</v>
      </c>
      <c r="L1160" s="43">
        <v>1.9677008465049042E-6</v>
      </c>
      <c r="M1160" s="43">
        <v>1.7648377261124812E-6</v>
      </c>
      <c r="N1160" s="43">
        <v>1.6422096039702059E-6</v>
      </c>
      <c r="O1160" s="43">
        <v>1.596039268950173E-6</v>
      </c>
    </row>
    <row r="1161" spans="1:15" x14ac:dyDescent="0.25">
      <c r="A1161" s="42" t="s">
        <v>89</v>
      </c>
      <c r="B1161" s="42" t="s">
        <v>99</v>
      </c>
      <c r="C1161" s="42" t="s">
        <v>4</v>
      </c>
      <c r="D1161" s="42" t="s">
        <v>191</v>
      </c>
      <c r="E1161" s="43">
        <v>0</v>
      </c>
      <c r="F1161" s="43">
        <v>0</v>
      </c>
      <c r="G1161" s="43">
        <v>0</v>
      </c>
      <c r="H1161" s="43">
        <v>9.3093463030044094E-3</v>
      </c>
      <c r="I1161" s="43">
        <v>6.7684655907765623E-2</v>
      </c>
      <c r="J1161" s="43">
        <v>8.0802765340484681E-2</v>
      </c>
      <c r="K1161" s="43">
        <v>5.8170227836146893E-2</v>
      </c>
      <c r="L1161" s="43">
        <v>3.2908484857230184E-2</v>
      </c>
      <c r="M1161" s="43">
        <v>6.6234359861001421E-3</v>
      </c>
      <c r="N1161" s="43">
        <v>0</v>
      </c>
      <c r="O1161" s="43">
        <v>0</v>
      </c>
    </row>
    <row r="1162" spans="1:15" x14ac:dyDescent="0.25">
      <c r="A1162" s="42" t="s">
        <v>89</v>
      </c>
      <c r="B1162" s="42" t="s">
        <v>99</v>
      </c>
      <c r="C1162" s="42" t="s">
        <v>4</v>
      </c>
      <c r="D1162" s="42" t="s">
        <v>7</v>
      </c>
      <c r="E1162" s="43">
        <v>0.11244945419737254</v>
      </c>
      <c r="F1162" s="43">
        <v>0.12893922540196179</v>
      </c>
      <c r="G1162" s="43">
        <v>0.27293386405103115</v>
      </c>
      <c r="H1162" s="43">
        <v>0.526360107969705</v>
      </c>
      <c r="I1162" s="43">
        <v>0.46840345031003611</v>
      </c>
      <c r="J1162" s="43">
        <v>0.22731011573124296</v>
      </c>
      <c r="K1162" s="43">
        <v>8.8112383425805754E-2</v>
      </c>
      <c r="L1162" s="43">
        <v>3.3479774002998779E-2</v>
      </c>
      <c r="M1162" s="43">
        <v>7.4305551061755832E-3</v>
      </c>
      <c r="N1162" s="43">
        <v>1.8452961916611882E-3</v>
      </c>
      <c r="O1162" s="43">
        <v>1.596039268950173E-6</v>
      </c>
    </row>
    <row r="1163" spans="1:15" x14ac:dyDescent="0.25">
      <c r="A1163" s="42" t="s">
        <v>89</v>
      </c>
      <c r="B1163" s="42" t="s">
        <v>99</v>
      </c>
      <c r="C1163" s="42" t="s">
        <v>4</v>
      </c>
      <c r="D1163" s="42" t="s">
        <v>8</v>
      </c>
      <c r="E1163" s="43">
        <v>0.13882838050941579</v>
      </c>
      <c r="F1163" s="43">
        <v>0.10866619476185663</v>
      </c>
      <c r="G1163" s="43">
        <v>6.2981507319144592E-2</v>
      </c>
      <c r="H1163" s="43">
        <v>4.6596630858689737E-2</v>
      </c>
      <c r="I1163" s="43">
        <v>6.3606157841630123E-2</v>
      </c>
      <c r="J1163" s="43">
        <v>9.5197321869221307E-2</v>
      </c>
      <c r="K1163" s="43">
        <v>0.10114508322512107</v>
      </c>
      <c r="L1163" s="43">
        <v>9.6476372504135446E-2</v>
      </c>
      <c r="M1163" s="43">
        <v>8.8300714229827812E-2</v>
      </c>
      <c r="N1163" s="43">
        <v>8.1902466982007399E-2</v>
      </c>
      <c r="O1163" s="43">
        <v>7.9855164756473668E-2</v>
      </c>
    </row>
    <row r="1164" spans="1:15" x14ac:dyDescent="0.25">
      <c r="A1164" s="42" t="s">
        <v>89</v>
      </c>
      <c r="B1164" s="42" t="s">
        <v>99</v>
      </c>
      <c r="C1164" s="42" t="s">
        <v>4</v>
      </c>
      <c r="D1164" s="42" t="s">
        <v>9</v>
      </c>
      <c r="E1164" s="43">
        <v>5.8734376054635488E-2</v>
      </c>
      <c r="F1164" s="43">
        <v>4.2552330872686832E-2</v>
      </c>
      <c r="G1164" s="43">
        <v>6.6217609810500205E-2</v>
      </c>
      <c r="H1164" s="43">
        <v>0.12286154023680358</v>
      </c>
      <c r="I1164" s="43">
        <v>0.22670974103293692</v>
      </c>
      <c r="J1164" s="43">
        <v>0.33256628433138963</v>
      </c>
      <c r="K1164" s="43">
        <v>0.33540314012513228</v>
      </c>
      <c r="L1164" s="43">
        <v>0.2944336366653505</v>
      </c>
      <c r="M1164" s="43">
        <v>0.24725376542835864</v>
      </c>
      <c r="N1164" s="43">
        <v>0.19835702403154792</v>
      </c>
      <c r="O1164" s="43">
        <v>0.17163274285200514</v>
      </c>
    </row>
    <row r="1165" spans="1:15" x14ac:dyDescent="0.25">
      <c r="A1165" s="42" t="s">
        <v>89</v>
      </c>
      <c r="B1165" s="42" t="s">
        <v>99</v>
      </c>
      <c r="C1165" s="42" t="s">
        <v>4</v>
      </c>
      <c r="D1165" s="42" t="s">
        <v>10</v>
      </c>
      <c r="E1165" s="43">
        <v>5.2727172319001536E-2</v>
      </c>
      <c r="F1165" s="43">
        <v>5.3420972798058457E-2</v>
      </c>
      <c r="G1165" s="43">
        <v>3.5884106933705175E-2</v>
      </c>
      <c r="H1165" s="43">
        <v>1.5963111910193659E-2</v>
      </c>
      <c r="I1165" s="43">
        <v>0</v>
      </c>
      <c r="J1165" s="43">
        <v>0</v>
      </c>
      <c r="K1165" s="43">
        <v>0</v>
      </c>
      <c r="L1165" s="43">
        <v>0</v>
      </c>
      <c r="M1165" s="43">
        <v>0</v>
      </c>
      <c r="N1165" s="43">
        <v>0</v>
      </c>
      <c r="O1165" s="43">
        <v>0</v>
      </c>
    </row>
    <row r="1166" spans="1:15" x14ac:dyDescent="0.25">
      <c r="A1166" s="42" t="s">
        <v>89</v>
      </c>
      <c r="B1166" s="42" t="s">
        <v>99</v>
      </c>
      <c r="C1166" s="42" t="s">
        <v>4</v>
      </c>
      <c r="D1166" s="42" t="s">
        <v>11</v>
      </c>
      <c r="E1166" s="43">
        <v>6.1360610169907529E-6</v>
      </c>
      <c r="F1166" s="43">
        <v>6.1077965416118528E-4</v>
      </c>
      <c r="G1166" s="43">
        <v>1.1796491850247998E-2</v>
      </c>
      <c r="H1166" s="43">
        <v>1.0045361622102915E-2</v>
      </c>
      <c r="I1166" s="43">
        <v>2.7487163087836098E-2</v>
      </c>
      <c r="J1166" s="43">
        <v>0.10387865165866934</v>
      </c>
      <c r="K1166" s="43">
        <v>0.22774170700035429</v>
      </c>
      <c r="L1166" s="43">
        <v>0.34867659000066903</v>
      </c>
      <c r="M1166" s="43">
        <v>0.44550386999499347</v>
      </c>
      <c r="N1166" s="43">
        <v>0.49430509079503199</v>
      </c>
      <c r="O1166" s="43">
        <v>0.51887236633570133</v>
      </c>
    </row>
    <row r="1167" spans="1:15" x14ac:dyDescent="0.25">
      <c r="A1167" s="42" t="s">
        <v>89</v>
      </c>
      <c r="B1167" s="42" t="s">
        <v>99</v>
      </c>
      <c r="C1167" s="42" t="s">
        <v>4</v>
      </c>
      <c r="D1167" s="42" t="s">
        <v>12</v>
      </c>
      <c r="E1167" s="43">
        <v>1.411294033907873E-3</v>
      </c>
      <c r="F1167" s="43">
        <v>1.7336434422085108E-2</v>
      </c>
      <c r="G1167" s="43">
        <v>4.6481350996962233E-2</v>
      </c>
      <c r="H1167" s="43">
        <v>6.1341886912493711E-2</v>
      </c>
      <c r="I1167" s="43">
        <v>9.0848635271800954E-2</v>
      </c>
      <c r="J1167" s="43">
        <v>0.12811898575112257</v>
      </c>
      <c r="K1167" s="43">
        <v>0.14552394443788622</v>
      </c>
      <c r="L1167" s="43">
        <v>0.15337572198223559</v>
      </c>
      <c r="M1167" s="43">
        <v>0.16534764655947837</v>
      </c>
      <c r="N1167" s="43">
        <v>0.18310637084267797</v>
      </c>
      <c r="O1167" s="43">
        <v>0.18726860755682034</v>
      </c>
    </row>
    <row r="1168" spans="1:15" x14ac:dyDescent="0.25">
      <c r="A1168" s="42" t="s">
        <v>89</v>
      </c>
      <c r="B1168" s="42" t="s">
        <v>99</v>
      </c>
      <c r="C1168" s="42" t="s">
        <v>13</v>
      </c>
      <c r="D1168" s="42" t="s">
        <v>189</v>
      </c>
      <c r="E1168" s="43">
        <v>0</v>
      </c>
      <c r="F1168" s="43">
        <v>0</v>
      </c>
      <c r="G1168" s="43">
        <v>0</v>
      </c>
      <c r="H1168" s="43">
        <v>1.4186483958764623E-3</v>
      </c>
      <c r="I1168" s="43">
        <v>1.7380359159604456E-2</v>
      </c>
      <c r="J1168" s="43">
        <v>5.5918042333701748E-2</v>
      </c>
      <c r="K1168" s="43">
        <v>6.3806274502925003E-2</v>
      </c>
      <c r="L1168" s="43">
        <v>5.7081772958470736E-2</v>
      </c>
      <c r="M1168" s="43">
        <v>6.3275074876002965E-2</v>
      </c>
      <c r="N1168" s="43">
        <v>7.6187346275531628E-2</v>
      </c>
      <c r="O1168" s="43">
        <v>9.0235130993921997E-2</v>
      </c>
    </row>
    <row r="1169" spans="1:15" x14ac:dyDescent="0.25">
      <c r="A1169" s="42" t="s">
        <v>89</v>
      </c>
      <c r="B1169" s="42" t="s">
        <v>99</v>
      </c>
      <c r="C1169" s="42" t="s">
        <v>13</v>
      </c>
      <c r="D1169" s="42" t="s">
        <v>5</v>
      </c>
      <c r="E1169" s="43">
        <v>0</v>
      </c>
      <c r="F1169" s="43">
        <v>7.6033125783449458E-4</v>
      </c>
      <c r="G1169" s="43">
        <v>3.3182463731567143E-3</v>
      </c>
      <c r="H1169" s="43">
        <v>3.1105179642920951E-3</v>
      </c>
      <c r="I1169" s="43">
        <v>2.3708327226642984E-3</v>
      </c>
      <c r="J1169" s="43">
        <v>1.2716749266112831E-3</v>
      </c>
      <c r="K1169" s="43">
        <v>3.6836612084162888E-4</v>
      </c>
      <c r="L1169" s="43">
        <v>0</v>
      </c>
      <c r="M1169" s="43">
        <v>0</v>
      </c>
      <c r="N1169" s="43">
        <v>0</v>
      </c>
      <c r="O1169" s="43">
        <v>0</v>
      </c>
    </row>
    <row r="1170" spans="1:15" x14ac:dyDescent="0.25">
      <c r="A1170" s="42" t="s">
        <v>89</v>
      </c>
      <c r="B1170" s="42" t="s">
        <v>99</v>
      </c>
      <c r="C1170" s="42" t="s">
        <v>13</v>
      </c>
      <c r="D1170" s="42" t="s">
        <v>190</v>
      </c>
      <c r="E1170" s="43">
        <v>0</v>
      </c>
      <c r="F1170" s="43">
        <v>0</v>
      </c>
      <c r="G1170" s="43">
        <v>1.3272985492626856E-5</v>
      </c>
      <c r="H1170" s="43">
        <v>3.1525519908365832E-4</v>
      </c>
      <c r="I1170" s="43">
        <v>1.1379997068788632E-3</v>
      </c>
      <c r="J1170" s="43">
        <v>1.016151460049203E-3</v>
      </c>
      <c r="K1170" s="43">
        <v>6.9287913205925435E-4</v>
      </c>
      <c r="L1170" s="43">
        <v>4.2619194008160531E-4</v>
      </c>
      <c r="M1170" s="43">
        <v>1.6124842110921001E-4</v>
      </c>
      <c r="N1170" s="43">
        <v>1.3041312269005756E-5</v>
      </c>
      <c r="O1170" s="43">
        <v>2.4282866252400968E-6</v>
      </c>
    </row>
    <row r="1171" spans="1:15" x14ac:dyDescent="0.25">
      <c r="A1171" s="42" t="s">
        <v>89</v>
      </c>
      <c r="B1171" s="42" t="s">
        <v>99</v>
      </c>
      <c r="C1171" s="42" t="s">
        <v>13</v>
      </c>
      <c r="D1171" s="42" t="s">
        <v>6</v>
      </c>
      <c r="E1171" s="43">
        <v>5.0921094148200285E-2</v>
      </c>
      <c r="F1171" s="43">
        <v>5.9038694696175752E-2</v>
      </c>
      <c r="G1171" s="43">
        <v>0.10509549913061944</v>
      </c>
      <c r="H1171" s="43">
        <v>7.3675140025850933E-2</v>
      </c>
      <c r="I1171" s="43">
        <v>2.5708447923581595E-2</v>
      </c>
      <c r="J1171" s="43">
        <v>1.0696331158412662E-4</v>
      </c>
      <c r="K1171" s="43">
        <v>3.0697176736802406E-5</v>
      </c>
      <c r="L1171" s="43">
        <v>3.4933765580459454E-6</v>
      </c>
      <c r="M1171" s="43">
        <v>2.986081872392778E-6</v>
      </c>
      <c r="N1171" s="43">
        <v>2.6082624538011514E-6</v>
      </c>
      <c r="O1171" s="43">
        <v>2.4282866252400968E-6</v>
      </c>
    </row>
    <row r="1172" spans="1:15" x14ac:dyDescent="0.25">
      <c r="A1172" s="42" t="s">
        <v>89</v>
      </c>
      <c r="B1172" s="42" t="s">
        <v>99</v>
      </c>
      <c r="C1172" s="42" t="s">
        <v>13</v>
      </c>
      <c r="D1172" s="42" t="s">
        <v>191</v>
      </c>
      <c r="E1172" s="43">
        <v>0</v>
      </c>
      <c r="F1172" s="43">
        <v>0</v>
      </c>
      <c r="G1172" s="43">
        <v>0</v>
      </c>
      <c r="H1172" s="43">
        <v>1.514275806265172E-2</v>
      </c>
      <c r="I1172" s="43">
        <v>0.15061253696343743</v>
      </c>
      <c r="J1172" s="43">
        <v>0.24744179413127959</v>
      </c>
      <c r="K1172" s="43">
        <v>0.22869396668917794</v>
      </c>
      <c r="L1172" s="43">
        <v>0.1941968028617741</v>
      </c>
      <c r="M1172" s="43">
        <v>0.13855419887902487</v>
      </c>
      <c r="N1172" s="43">
        <v>0.1089732053198121</v>
      </c>
      <c r="O1172" s="43">
        <v>8.8486764623749131E-2</v>
      </c>
    </row>
    <row r="1173" spans="1:15" x14ac:dyDescent="0.25">
      <c r="A1173" s="42" t="s">
        <v>89</v>
      </c>
      <c r="B1173" s="42" t="s">
        <v>99</v>
      </c>
      <c r="C1173" s="42" t="s">
        <v>13</v>
      </c>
      <c r="D1173" s="42" t="s">
        <v>7</v>
      </c>
      <c r="E1173" s="43">
        <v>0.18943714958374797</v>
      </c>
      <c r="F1173" s="43">
        <v>0.27988410085691395</v>
      </c>
      <c r="G1173" s="43">
        <v>0.47557107020082029</v>
      </c>
      <c r="H1173" s="43">
        <v>0.51491682516997528</v>
      </c>
      <c r="I1173" s="43">
        <v>0.25363599527557695</v>
      </c>
      <c r="J1173" s="43">
        <v>5.2061420710474079E-2</v>
      </c>
      <c r="K1173" s="43">
        <v>8.7443100590262855E-3</v>
      </c>
      <c r="L1173" s="43">
        <v>1.7466882790229726E-5</v>
      </c>
      <c r="M1173" s="43">
        <v>5.9721637447855561E-6</v>
      </c>
      <c r="N1173" s="43">
        <v>2.6082624538011514E-6</v>
      </c>
      <c r="O1173" s="43">
        <v>2.4282866252400968E-6</v>
      </c>
    </row>
    <row r="1174" spans="1:15" x14ac:dyDescent="0.25">
      <c r="A1174" s="42" t="s">
        <v>89</v>
      </c>
      <c r="B1174" s="42" t="s">
        <v>99</v>
      </c>
      <c r="C1174" s="42" t="s">
        <v>13</v>
      </c>
      <c r="D1174" s="42" t="s">
        <v>8</v>
      </c>
      <c r="E1174" s="43">
        <v>0.58687895924856204</v>
      </c>
      <c r="F1174" s="43">
        <v>0.53058792100774721</v>
      </c>
      <c r="G1174" s="43">
        <v>0.34337213469425676</v>
      </c>
      <c r="H1174" s="43">
        <v>0.30506194764661998</v>
      </c>
      <c r="I1174" s="43">
        <v>0.38079884130938929</v>
      </c>
      <c r="J1174" s="43">
        <v>0.37556007178426687</v>
      </c>
      <c r="K1174" s="43">
        <v>0.3049983774349439</v>
      </c>
      <c r="L1174" s="43">
        <v>0.24436169023531387</v>
      </c>
      <c r="M1174" s="43">
        <v>0.20675630884447593</v>
      </c>
      <c r="N1174" s="43">
        <v>0.17840515183999875</v>
      </c>
      <c r="O1174" s="43">
        <v>0.16609480516642261</v>
      </c>
    </row>
    <row r="1175" spans="1:15" x14ac:dyDescent="0.25">
      <c r="A1175" s="42" t="s">
        <v>89</v>
      </c>
      <c r="B1175" s="42" t="s">
        <v>99</v>
      </c>
      <c r="C1175" s="42" t="s">
        <v>13</v>
      </c>
      <c r="D1175" s="42" t="s">
        <v>9</v>
      </c>
      <c r="E1175" s="43">
        <v>2.4975121963059153E-2</v>
      </c>
      <c r="F1175" s="43">
        <v>2.2111254957565302E-2</v>
      </c>
      <c r="G1175" s="43">
        <v>1.6989421430562375E-2</v>
      </c>
      <c r="H1175" s="43">
        <v>1.2158342177993088E-2</v>
      </c>
      <c r="I1175" s="43">
        <v>8.3970584431819154E-3</v>
      </c>
      <c r="J1175" s="43">
        <v>4.2072235889756473E-3</v>
      </c>
      <c r="K1175" s="43">
        <v>1.4515379285545138E-3</v>
      </c>
      <c r="L1175" s="43">
        <v>2.7248337152758372E-4</v>
      </c>
      <c r="M1175" s="43">
        <v>2.9860818723927777E-5</v>
      </c>
      <c r="N1175" s="43">
        <v>0</v>
      </c>
      <c r="O1175" s="43">
        <v>0</v>
      </c>
    </row>
    <row r="1176" spans="1:15" x14ac:dyDescent="0.25">
      <c r="A1176" s="42" t="s">
        <v>89</v>
      </c>
      <c r="B1176" s="42" t="s">
        <v>99</v>
      </c>
      <c r="C1176" s="42" t="s">
        <v>13</v>
      </c>
      <c r="D1176" s="42" t="s">
        <v>10</v>
      </c>
      <c r="E1176" s="43">
        <v>0.14742360622314993</v>
      </c>
      <c r="F1176" s="43">
        <v>0.1030351601833015</v>
      </c>
      <c r="G1176" s="43">
        <v>3.1695889356392934E-2</v>
      </c>
      <c r="H1176" s="43">
        <v>5.5590000105085078E-3</v>
      </c>
      <c r="I1176" s="43">
        <v>0</v>
      </c>
      <c r="J1176" s="43">
        <v>0</v>
      </c>
      <c r="K1176" s="43">
        <v>0</v>
      </c>
      <c r="L1176" s="43">
        <v>0</v>
      </c>
      <c r="M1176" s="43">
        <v>0</v>
      </c>
      <c r="N1176" s="43">
        <v>0</v>
      </c>
      <c r="O1176" s="43">
        <v>0</v>
      </c>
    </row>
    <row r="1177" spans="1:15" x14ac:dyDescent="0.25">
      <c r="A1177" s="42" t="s">
        <v>89</v>
      </c>
      <c r="B1177" s="42" t="s">
        <v>99</v>
      </c>
      <c r="C1177" s="42" t="s">
        <v>13</v>
      </c>
      <c r="D1177" s="42" t="s">
        <v>11</v>
      </c>
      <c r="E1177" s="43">
        <v>2.4271255552049708E-5</v>
      </c>
      <c r="F1177" s="43">
        <v>5.5483632328463123E-4</v>
      </c>
      <c r="G1177" s="43">
        <v>4.5659070094636383E-3</v>
      </c>
      <c r="H1177" s="43">
        <v>5.4854404640556544E-3</v>
      </c>
      <c r="I1177" s="43">
        <v>2.3570387868233424E-2</v>
      </c>
      <c r="J1177" s="43">
        <v>8.6580858321151394E-2</v>
      </c>
      <c r="K1177" s="43">
        <v>0.19834761482936752</v>
      </c>
      <c r="L1177" s="43">
        <v>0.30214213850539373</v>
      </c>
      <c r="M1177" s="43">
        <v>0.38341291241523268</v>
      </c>
      <c r="N1177" s="43">
        <v>0.4186261238350848</v>
      </c>
      <c r="O1177" s="43">
        <v>0.43806290719331342</v>
      </c>
    </row>
    <row r="1178" spans="1:15" x14ac:dyDescent="0.25">
      <c r="A1178" s="42" t="s">
        <v>89</v>
      </c>
      <c r="B1178" s="42" t="s">
        <v>99</v>
      </c>
      <c r="C1178" s="42" t="s">
        <v>13</v>
      </c>
      <c r="D1178" s="42" t="s">
        <v>12</v>
      </c>
      <c r="E1178" s="43">
        <v>3.3979757772869591E-4</v>
      </c>
      <c r="F1178" s="43">
        <v>4.0277007171773222E-3</v>
      </c>
      <c r="G1178" s="43">
        <v>1.9378558819235208E-2</v>
      </c>
      <c r="H1178" s="43">
        <v>6.3156124883092871E-2</v>
      </c>
      <c r="I1178" s="43">
        <v>0.13638754062745165</v>
      </c>
      <c r="J1178" s="43">
        <v>0.17583579943190594</v>
      </c>
      <c r="K1178" s="43">
        <v>0.19286597612636711</v>
      </c>
      <c r="L1178" s="43">
        <v>0.2014979598680901</v>
      </c>
      <c r="M1178" s="43">
        <v>0.20780143749981339</v>
      </c>
      <c r="N1178" s="43">
        <v>0.21778991489239613</v>
      </c>
      <c r="O1178" s="43">
        <v>0.21711310716271706</v>
      </c>
    </row>
    <row r="1179" spans="1:15" x14ac:dyDescent="0.25">
      <c r="A1179" s="42" t="s">
        <v>89</v>
      </c>
      <c r="B1179" s="42" t="s">
        <v>99</v>
      </c>
      <c r="C1179" s="42" t="s">
        <v>14</v>
      </c>
      <c r="D1179" s="42" t="s">
        <v>189</v>
      </c>
      <c r="E1179" s="43">
        <v>0</v>
      </c>
      <c r="F1179" s="43">
        <v>0</v>
      </c>
      <c r="G1179" s="43">
        <v>0</v>
      </c>
      <c r="H1179" s="43">
        <v>9.3944085871853328E-4</v>
      </c>
      <c r="I1179" s="43">
        <v>1.2386070158777953E-2</v>
      </c>
      <c r="J1179" s="43">
        <v>4.2351023568939467E-2</v>
      </c>
      <c r="K1179" s="43">
        <v>5.8952311100136004E-2</v>
      </c>
      <c r="L1179" s="43">
        <v>5.0369239912395058E-2</v>
      </c>
      <c r="M1179" s="43">
        <v>4.425549151843771E-2</v>
      </c>
      <c r="N1179" s="43">
        <v>5.0478280332969902E-2</v>
      </c>
      <c r="O1179" s="43">
        <v>5.3608906458216317E-2</v>
      </c>
    </row>
    <row r="1180" spans="1:15" x14ac:dyDescent="0.25">
      <c r="A1180" s="42" t="s">
        <v>89</v>
      </c>
      <c r="B1180" s="42" t="s">
        <v>99</v>
      </c>
      <c r="C1180" s="42" t="s">
        <v>14</v>
      </c>
      <c r="D1180" s="42" t="s">
        <v>5</v>
      </c>
      <c r="E1180" s="43">
        <v>0</v>
      </c>
      <c r="F1180" s="43">
        <v>0</v>
      </c>
      <c r="G1180" s="43">
        <v>0</v>
      </c>
      <c r="H1180" s="43">
        <v>8.6985264696160496E-6</v>
      </c>
      <c r="I1180" s="43">
        <v>5.7905891345385476E-6</v>
      </c>
      <c r="J1180" s="43">
        <v>3.1225409989633166E-6</v>
      </c>
      <c r="K1180" s="43">
        <v>0</v>
      </c>
      <c r="L1180" s="43">
        <v>3.0571279383585252E-5</v>
      </c>
      <c r="M1180" s="43">
        <v>2.3717816610644059E-4</v>
      </c>
      <c r="N1180" s="43">
        <v>5.9870865683283128E-4</v>
      </c>
      <c r="O1180" s="43">
        <v>9.4009480856144354E-4</v>
      </c>
    </row>
    <row r="1181" spans="1:15" x14ac:dyDescent="0.25">
      <c r="A1181" s="42" t="s">
        <v>89</v>
      </c>
      <c r="B1181" s="42" t="s">
        <v>99</v>
      </c>
      <c r="C1181" s="42" t="s">
        <v>14</v>
      </c>
      <c r="D1181" s="42" t="s">
        <v>190</v>
      </c>
      <c r="E1181" s="43">
        <v>0</v>
      </c>
      <c r="F1181" s="43">
        <v>0</v>
      </c>
      <c r="G1181" s="43">
        <v>2.4595708048945464E-5</v>
      </c>
      <c r="H1181" s="43">
        <v>1.7397052939232099E-5</v>
      </c>
      <c r="I1181" s="43">
        <v>1.1581178269077095E-5</v>
      </c>
      <c r="J1181" s="43">
        <v>6.2450819979266332E-6</v>
      </c>
      <c r="K1181" s="43">
        <v>3.685671216013505E-6</v>
      </c>
      <c r="L1181" s="43">
        <v>2.4457023506868205E-6</v>
      </c>
      <c r="M1181" s="43">
        <v>1.7766154764527384E-6</v>
      </c>
      <c r="N1181" s="43">
        <v>1.3731849927358516E-6</v>
      </c>
      <c r="O1181" s="43">
        <v>1.1751185107018045E-6</v>
      </c>
    </row>
    <row r="1182" spans="1:15" x14ac:dyDescent="0.25">
      <c r="A1182" s="42" t="s">
        <v>89</v>
      </c>
      <c r="B1182" s="42" t="s">
        <v>99</v>
      </c>
      <c r="C1182" s="42" t="s">
        <v>14</v>
      </c>
      <c r="D1182" s="42" t="s">
        <v>6</v>
      </c>
      <c r="E1182" s="43">
        <v>9.3479437229437232E-2</v>
      </c>
      <c r="F1182" s="43">
        <v>7.2536422043254029E-2</v>
      </c>
      <c r="G1182" s="43">
        <v>4.0238578368074776E-2</v>
      </c>
      <c r="H1182" s="43">
        <v>1.4813590577756131E-2</v>
      </c>
      <c r="I1182" s="43">
        <v>3.4222381785122815E-3</v>
      </c>
      <c r="J1182" s="43">
        <v>1.2490163995853266E-4</v>
      </c>
      <c r="K1182" s="43">
        <v>4.2385218984155301E-5</v>
      </c>
      <c r="L1182" s="43">
        <v>2.4457023506868205E-6</v>
      </c>
      <c r="M1182" s="43">
        <v>1.7766154764527384E-6</v>
      </c>
      <c r="N1182" s="43">
        <v>1.3731849927358516E-6</v>
      </c>
      <c r="O1182" s="43">
        <v>1.1751185107018045E-6</v>
      </c>
    </row>
    <row r="1183" spans="1:15" x14ac:dyDescent="0.25">
      <c r="A1183" s="42" t="s">
        <v>89</v>
      </c>
      <c r="B1183" s="42" t="s">
        <v>99</v>
      </c>
      <c r="C1183" s="42" t="s">
        <v>14</v>
      </c>
      <c r="D1183" s="42" t="s">
        <v>191</v>
      </c>
      <c r="E1183" s="43">
        <v>0</v>
      </c>
      <c r="F1183" s="43">
        <v>0</v>
      </c>
      <c r="G1183" s="43">
        <v>0</v>
      </c>
      <c r="H1183" s="43">
        <v>2.8661644717384881E-2</v>
      </c>
      <c r="I1183" s="43">
        <v>0.25965001679270849</v>
      </c>
      <c r="J1183" s="43">
        <v>0.35740604274134119</v>
      </c>
      <c r="K1183" s="43">
        <v>0.26573689467457368</v>
      </c>
      <c r="L1183" s="43">
        <v>0.16565964872377054</v>
      </c>
      <c r="M1183" s="43">
        <v>7.7083792292331407E-2</v>
      </c>
      <c r="N1183" s="43">
        <v>2.4236715121787777E-2</v>
      </c>
      <c r="O1183" s="43">
        <v>6.2222525141660536E-3</v>
      </c>
    </row>
    <row r="1184" spans="1:15" x14ac:dyDescent="0.25">
      <c r="A1184" s="42" t="s">
        <v>89</v>
      </c>
      <c r="B1184" s="42" t="s">
        <v>99</v>
      </c>
      <c r="C1184" s="42" t="s">
        <v>14</v>
      </c>
      <c r="D1184" s="42" t="s">
        <v>7</v>
      </c>
      <c r="E1184" s="43">
        <v>0.50067640692640691</v>
      </c>
      <c r="F1184" s="43">
        <v>0.62133743552619691</v>
      </c>
      <c r="G1184" s="43">
        <v>0.77451884646129265</v>
      </c>
      <c r="H1184" s="43">
        <v>0.80948487326246943</v>
      </c>
      <c r="I1184" s="43">
        <v>0.43238329067599335</v>
      </c>
      <c r="J1184" s="43">
        <v>0.10551066035497046</v>
      </c>
      <c r="K1184" s="43">
        <v>2.3693337412142815E-2</v>
      </c>
      <c r="L1184" s="43">
        <v>1.0382006478665553E-2</v>
      </c>
      <c r="M1184" s="43">
        <v>6.2181541675845835E-6</v>
      </c>
      <c r="N1184" s="43">
        <v>1.3731849927358516E-6</v>
      </c>
      <c r="O1184" s="43">
        <v>1.1751185107018045E-6</v>
      </c>
    </row>
    <row r="1185" spans="1:15" x14ac:dyDescent="0.25">
      <c r="A1185" s="42" t="s">
        <v>89</v>
      </c>
      <c r="B1185" s="42" t="s">
        <v>99</v>
      </c>
      <c r="C1185" s="42" t="s">
        <v>14</v>
      </c>
      <c r="D1185" s="42" t="s">
        <v>8</v>
      </c>
      <c r="E1185" s="43">
        <v>0.14103084415584413</v>
      </c>
      <c r="F1185" s="43">
        <v>0.12292100262419695</v>
      </c>
      <c r="G1185" s="43">
        <v>7.5890057185021217E-2</v>
      </c>
      <c r="H1185" s="43">
        <v>6.1707346775456251E-2</v>
      </c>
      <c r="I1185" s="43">
        <v>0.11580599210163642</v>
      </c>
      <c r="J1185" s="43">
        <v>0.15528396387844573</v>
      </c>
      <c r="K1185" s="43">
        <v>0.13286844733728684</v>
      </c>
      <c r="L1185" s="43">
        <v>0.10179013183558545</v>
      </c>
      <c r="M1185" s="43">
        <v>7.8322093279418969E-2</v>
      </c>
      <c r="N1185" s="43">
        <v>6.2006168346987377E-2</v>
      </c>
      <c r="O1185" s="43">
        <v>5.3350380385861922E-2</v>
      </c>
    </row>
    <row r="1186" spans="1:15" x14ac:dyDescent="0.25">
      <c r="A1186" s="42" t="s">
        <v>89</v>
      </c>
      <c r="B1186" s="42" t="s">
        <v>99</v>
      </c>
      <c r="C1186" s="42" t="s">
        <v>14</v>
      </c>
      <c r="D1186" s="42" t="s">
        <v>9</v>
      </c>
      <c r="E1186" s="43">
        <v>2.3674242424242425E-3</v>
      </c>
      <c r="F1186" s="43">
        <v>6.9495973215093669E-3</v>
      </c>
      <c r="G1186" s="43">
        <v>4.0902662485396306E-2</v>
      </c>
      <c r="H1186" s="43">
        <v>4.7694020632904795E-2</v>
      </c>
      <c r="I1186" s="43">
        <v>5.2827544674395169E-2</v>
      </c>
      <c r="J1186" s="43">
        <v>7.6177510210709065E-2</v>
      </c>
      <c r="K1186" s="43">
        <v>0.10380692979902036</v>
      </c>
      <c r="L1186" s="43">
        <v>0.11710267425323564</v>
      </c>
      <c r="M1186" s="43">
        <v>0.11032959770319149</v>
      </c>
      <c r="N1186" s="43">
        <v>8.1017914571415245E-2</v>
      </c>
      <c r="O1186" s="43">
        <v>4.9866154001631066E-2</v>
      </c>
    </row>
    <row r="1187" spans="1:15" x14ac:dyDescent="0.25">
      <c r="A1187" s="42" t="s">
        <v>89</v>
      </c>
      <c r="B1187" s="42" t="s">
        <v>99</v>
      </c>
      <c r="C1187" s="42" t="s">
        <v>14</v>
      </c>
      <c r="D1187" s="42" t="s">
        <v>10</v>
      </c>
      <c r="E1187" s="43">
        <v>0.26174693362193363</v>
      </c>
      <c r="F1187" s="43">
        <v>0.17341417066328826</v>
      </c>
      <c r="G1187" s="43">
        <v>5.6115107913669068E-2</v>
      </c>
      <c r="H1187" s="43">
        <v>8.7855117343121208E-3</v>
      </c>
      <c r="I1187" s="43">
        <v>0</v>
      </c>
      <c r="J1187" s="43">
        <v>0</v>
      </c>
      <c r="K1187" s="43">
        <v>0</v>
      </c>
      <c r="L1187" s="43">
        <v>0</v>
      </c>
      <c r="M1187" s="43">
        <v>0</v>
      </c>
      <c r="N1187" s="43">
        <v>0</v>
      </c>
      <c r="O1187" s="43">
        <v>0</v>
      </c>
    </row>
    <row r="1188" spans="1:15" x14ac:dyDescent="0.25">
      <c r="A1188" s="42" t="s">
        <v>89</v>
      </c>
      <c r="B1188" s="42" t="s">
        <v>99</v>
      </c>
      <c r="C1188" s="42" t="s">
        <v>14</v>
      </c>
      <c r="D1188" s="42" t="s">
        <v>11</v>
      </c>
      <c r="E1188" s="43">
        <v>0</v>
      </c>
      <c r="F1188" s="43">
        <v>1.067776671794408E-3</v>
      </c>
      <c r="G1188" s="43">
        <v>1.0059644592018694E-2</v>
      </c>
      <c r="H1188" s="43">
        <v>1.17082166281032E-2</v>
      </c>
      <c r="I1188" s="43">
        <v>4.7714454468597629E-2</v>
      </c>
      <c r="J1188" s="43">
        <v>0.14579143924159724</v>
      </c>
      <c r="K1188" s="43">
        <v>0.28235927185879456</v>
      </c>
      <c r="L1188" s="43">
        <v>0.41579385664026514</v>
      </c>
      <c r="M1188" s="43">
        <v>0.54559861281863598</v>
      </c>
      <c r="N1188" s="43">
        <v>0.63949225111708607</v>
      </c>
      <c r="O1188" s="43">
        <v>0.71165177008101277</v>
      </c>
    </row>
    <row r="1189" spans="1:15" x14ac:dyDescent="0.25">
      <c r="A1189" s="42" t="s">
        <v>89</v>
      </c>
      <c r="B1189" s="42" t="s">
        <v>99</v>
      </c>
      <c r="C1189" s="42" t="s">
        <v>14</v>
      </c>
      <c r="D1189" s="42" t="s">
        <v>12</v>
      </c>
      <c r="E1189" s="43">
        <v>6.9895382395382389E-4</v>
      </c>
      <c r="F1189" s="43">
        <v>1.7735951497602031E-3</v>
      </c>
      <c r="G1189" s="43">
        <v>2.2505072864785099E-3</v>
      </c>
      <c r="H1189" s="43">
        <v>1.617925923348585E-2</v>
      </c>
      <c r="I1189" s="43">
        <v>7.5793021181975048E-2</v>
      </c>
      <c r="J1189" s="43">
        <v>0.11734509074104144</v>
      </c>
      <c r="K1189" s="43">
        <v>0.13253673692784562</v>
      </c>
      <c r="L1189" s="43">
        <v>0.13886697947199766</v>
      </c>
      <c r="M1189" s="43">
        <v>0.14416346283675743</v>
      </c>
      <c r="N1189" s="43">
        <v>0.14216584229794271</v>
      </c>
      <c r="O1189" s="43">
        <v>0.12435691639501845</v>
      </c>
    </row>
    <row r="1190" spans="1:15" x14ac:dyDescent="0.25">
      <c r="A1190" s="42" t="s">
        <v>89</v>
      </c>
      <c r="B1190" s="42" t="s">
        <v>99</v>
      </c>
      <c r="C1190" s="42" t="s">
        <v>15</v>
      </c>
      <c r="D1190" s="42" t="s">
        <v>189</v>
      </c>
      <c r="E1190" s="43">
        <v>0</v>
      </c>
      <c r="F1190" s="43">
        <v>0</v>
      </c>
      <c r="G1190" s="43">
        <v>2.3901659014152175E-6</v>
      </c>
      <c r="H1190" s="43">
        <v>1.4544510677908461E-3</v>
      </c>
      <c r="I1190" s="43">
        <v>1.4053392791673842E-2</v>
      </c>
      <c r="J1190" s="43">
        <v>4.3923388547685197E-2</v>
      </c>
      <c r="K1190" s="43">
        <v>6.1679343855188598E-2</v>
      </c>
      <c r="L1190" s="43">
        <v>5.8897155569654476E-2</v>
      </c>
      <c r="M1190" s="43">
        <v>5.7045543623632282E-2</v>
      </c>
      <c r="N1190" s="43">
        <v>5.4194189772557258E-2</v>
      </c>
      <c r="O1190" s="43">
        <v>4.921847346339956E-2</v>
      </c>
    </row>
    <row r="1191" spans="1:15" x14ac:dyDescent="0.25">
      <c r="A1191" s="42" t="s">
        <v>89</v>
      </c>
      <c r="B1191" s="42" t="s">
        <v>99</v>
      </c>
      <c r="C1191" s="42" t="s">
        <v>15</v>
      </c>
      <c r="D1191" s="42" t="s">
        <v>5</v>
      </c>
      <c r="E1191" s="43">
        <v>8.8024241040621405E-3</v>
      </c>
      <c r="F1191" s="43">
        <v>1.2249112253211522E-2</v>
      </c>
      <c r="G1191" s="43">
        <v>1.2287842899175633E-2</v>
      </c>
      <c r="H1191" s="43">
        <v>1.0505611943504649E-2</v>
      </c>
      <c r="I1191" s="43">
        <v>6.1896282107877813E-3</v>
      </c>
      <c r="J1191" s="43">
        <v>1.4694031678362167E-3</v>
      </c>
      <c r="K1191" s="43">
        <v>1.0452873378748782E-4</v>
      </c>
      <c r="L1191" s="43">
        <v>6.5746273624485231E-6</v>
      </c>
      <c r="M1191" s="43">
        <v>3.2450557969316191E-4</v>
      </c>
      <c r="N1191" s="43">
        <v>1.8397756536903205E-3</v>
      </c>
      <c r="O1191" s="43">
        <v>3.1795333141640845E-3</v>
      </c>
    </row>
    <row r="1192" spans="1:15" x14ac:dyDescent="0.25">
      <c r="A1192" s="42" t="s">
        <v>89</v>
      </c>
      <c r="B1192" s="42" t="s">
        <v>99</v>
      </c>
      <c r="C1192" s="42" t="s">
        <v>15</v>
      </c>
      <c r="D1192" s="42" t="s">
        <v>190</v>
      </c>
      <c r="E1192" s="43">
        <v>0</v>
      </c>
      <c r="F1192" s="43">
        <v>0</v>
      </c>
      <c r="G1192" s="43">
        <v>9.5606636056608702E-6</v>
      </c>
      <c r="H1192" s="43">
        <v>1.3425702164223193E-5</v>
      </c>
      <c r="I1192" s="43">
        <v>1.870543430277365E-5</v>
      </c>
      <c r="J1192" s="43">
        <v>1.2313434367342598E-5</v>
      </c>
      <c r="K1192" s="43">
        <v>7.3909205708324798E-6</v>
      </c>
      <c r="L1192" s="43">
        <v>4.9309705218363917E-6</v>
      </c>
      <c r="M1192" s="43">
        <v>2.6708278164046251E-6</v>
      </c>
      <c r="N1192" s="43">
        <v>2.1921664029673165E-6</v>
      </c>
      <c r="O1192" s="43">
        <v>1.8979455688190328E-6</v>
      </c>
    </row>
    <row r="1193" spans="1:15" x14ac:dyDescent="0.25">
      <c r="A1193" s="42" t="s">
        <v>89</v>
      </c>
      <c r="B1193" s="42" t="s">
        <v>99</v>
      </c>
      <c r="C1193" s="42" t="s">
        <v>15</v>
      </c>
      <c r="D1193" s="42" t="s">
        <v>6</v>
      </c>
      <c r="E1193" s="43">
        <v>0.39637889078560284</v>
      </c>
      <c r="F1193" s="43">
        <v>0.34780202606106703</v>
      </c>
      <c r="G1193" s="43">
        <v>0.18548643461342654</v>
      </c>
      <c r="H1193" s="43">
        <v>5.85360614360129E-2</v>
      </c>
      <c r="I1193" s="43">
        <v>9.8540227907011405E-3</v>
      </c>
      <c r="J1193" s="43">
        <v>1.5460200927885706E-4</v>
      </c>
      <c r="K1193" s="43">
        <v>1.0558457958332114E-5</v>
      </c>
      <c r="L1193" s="43">
        <v>3.2873136812242615E-6</v>
      </c>
      <c r="M1193" s="43">
        <v>2.6708278164046251E-6</v>
      </c>
      <c r="N1193" s="43">
        <v>2.1921664029673165E-6</v>
      </c>
      <c r="O1193" s="43">
        <v>1.8979455688190328E-6</v>
      </c>
    </row>
    <row r="1194" spans="1:15" x14ac:dyDescent="0.25">
      <c r="A1194" s="42" t="s">
        <v>89</v>
      </c>
      <c r="B1194" s="42" t="s">
        <v>99</v>
      </c>
      <c r="C1194" s="42" t="s">
        <v>15</v>
      </c>
      <c r="D1194" s="42" t="s">
        <v>191</v>
      </c>
      <c r="E1194" s="43">
        <v>0</v>
      </c>
      <c r="F1194" s="43">
        <v>0</v>
      </c>
      <c r="G1194" s="43">
        <v>0</v>
      </c>
      <c r="H1194" s="43">
        <v>2.3009415892451184E-2</v>
      </c>
      <c r="I1194" s="43">
        <v>0.20056153713776934</v>
      </c>
      <c r="J1194" s="43">
        <v>0.29394904153595081</v>
      </c>
      <c r="K1194" s="43">
        <v>0.23815657770813917</v>
      </c>
      <c r="L1194" s="43">
        <v>0.15013983410571505</v>
      </c>
      <c r="M1194" s="43">
        <v>5.6037306122939542E-2</v>
      </c>
      <c r="N1194" s="43">
        <v>1.1248553855226044E-2</v>
      </c>
      <c r="O1194" s="43">
        <v>1.696763338524215E-3</v>
      </c>
    </row>
    <row r="1195" spans="1:15" x14ac:dyDescent="0.25">
      <c r="A1195" s="42" t="s">
        <v>89</v>
      </c>
      <c r="B1195" s="42" t="s">
        <v>99</v>
      </c>
      <c r="C1195" s="42" t="s">
        <v>15</v>
      </c>
      <c r="D1195" s="42" t="s">
        <v>7</v>
      </c>
      <c r="E1195" s="43">
        <v>0.19715562104695147</v>
      </c>
      <c r="F1195" s="43">
        <v>0.23071168341386736</v>
      </c>
      <c r="G1195" s="43">
        <v>0.41039148527299285</v>
      </c>
      <c r="H1195" s="43">
        <v>0.53832590444480266</v>
      </c>
      <c r="I1195" s="43">
        <v>0.36163216137552295</v>
      </c>
      <c r="J1195" s="43">
        <v>0.15647638762144145</v>
      </c>
      <c r="K1195" s="43">
        <v>5.053489148016916E-2</v>
      </c>
      <c r="L1195" s="43">
        <v>1.689350500781148E-2</v>
      </c>
      <c r="M1195" s="43">
        <v>7.344776495112653E-3</v>
      </c>
      <c r="N1195" s="43">
        <v>3.8313588307861217E-3</v>
      </c>
      <c r="O1195" s="43">
        <v>2.6571237963466414E-3</v>
      </c>
    </row>
    <row r="1196" spans="1:15" x14ac:dyDescent="0.25">
      <c r="A1196" s="42" t="s">
        <v>89</v>
      </c>
      <c r="B1196" s="42" t="s">
        <v>99</v>
      </c>
      <c r="C1196" s="42" t="s">
        <v>15</v>
      </c>
      <c r="D1196" s="42" t="s">
        <v>8</v>
      </c>
      <c r="E1196" s="43">
        <v>0.12736145197191945</v>
      </c>
      <c r="F1196" s="43">
        <v>0.12553994988650194</v>
      </c>
      <c r="G1196" s="43">
        <v>0.10624048415200499</v>
      </c>
      <c r="H1196" s="43">
        <v>9.9213701376581809E-2</v>
      </c>
      <c r="I1196" s="43">
        <v>0.10790977994927091</v>
      </c>
      <c r="J1196" s="43">
        <v>0.10852240155751278</v>
      </c>
      <c r="K1196" s="43">
        <v>9.6774602262888809E-2</v>
      </c>
      <c r="L1196" s="43">
        <v>7.8977711191412878E-2</v>
      </c>
      <c r="M1196" s="43">
        <v>6.4927824216796437E-2</v>
      </c>
      <c r="N1196" s="43">
        <v>5.3708076872699261E-2</v>
      </c>
      <c r="O1196" s="43">
        <v>4.6770123679623007E-2</v>
      </c>
    </row>
    <row r="1197" spans="1:15" x14ac:dyDescent="0.25">
      <c r="A1197" s="42" t="s">
        <v>89</v>
      </c>
      <c r="B1197" s="42" t="s">
        <v>99</v>
      </c>
      <c r="C1197" s="42" t="s">
        <v>15</v>
      </c>
      <c r="D1197" s="42" t="s">
        <v>9</v>
      </c>
      <c r="E1197" s="43">
        <v>0.22393906532939697</v>
      </c>
      <c r="F1197" s="43">
        <v>0.21522927694112998</v>
      </c>
      <c r="G1197" s="43">
        <v>0.1851231293964114</v>
      </c>
      <c r="H1197" s="43">
        <v>0.16750801066895804</v>
      </c>
      <c r="I1197" s="43">
        <v>0.15905230787648433</v>
      </c>
      <c r="J1197" s="43">
        <v>0.15006656095355117</v>
      </c>
      <c r="K1197" s="43">
        <v>0.1534640188869687</v>
      </c>
      <c r="L1197" s="43">
        <v>0.15140216255930519</v>
      </c>
      <c r="M1197" s="43">
        <v>0.14489908610949193</v>
      </c>
      <c r="N1197" s="43">
        <v>0.12364366554336408</v>
      </c>
      <c r="O1197" s="43">
        <v>0.10597653569893274</v>
      </c>
    </row>
    <row r="1198" spans="1:15" x14ac:dyDescent="0.25">
      <c r="A1198" s="42" t="s">
        <v>89</v>
      </c>
      <c r="B1198" s="42" t="s">
        <v>99</v>
      </c>
      <c r="C1198" s="42" t="s">
        <v>15</v>
      </c>
      <c r="D1198" s="42" t="s">
        <v>10</v>
      </c>
      <c r="E1198" s="43">
        <v>3.6934898900540136E-2</v>
      </c>
      <c r="F1198" s="43">
        <v>3.0106529614618047E-2</v>
      </c>
      <c r="G1198" s="43">
        <v>1.3372978218418142E-2</v>
      </c>
      <c r="H1198" s="43">
        <v>2.7746451139394599E-3</v>
      </c>
      <c r="I1198" s="43">
        <v>0</v>
      </c>
      <c r="J1198" s="43">
        <v>0</v>
      </c>
      <c r="K1198" s="43">
        <v>0</v>
      </c>
      <c r="L1198" s="43">
        <v>0</v>
      </c>
      <c r="M1198" s="43">
        <v>0</v>
      </c>
      <c r="N1198" s="43">
        <v>0</v>
      </c>
      <c r="O1198" s="43">
        <v>0</v>
      </c>
    </row>
    <row r="1199" spans="1:15" x14ac:dyDescent="0.25">
      <c r="A1199" s="42" t="s">
        <v>89</v>
      </c>
      <c r="B1199" s="42" t="s">
        <v>99</v>
      </c>
      <c r="C1199" s="42" t="s">
        <v>15</v>
      </c>
      <c r="D1199" s="42" t="s">
        <v>11</v>
      </c>
      <c r="E1199" s="43">
        <v>1.5565736700375138E-4</v>
      </c>
      <c r="F1199" s="43">
        <v>5.4571447603724314E-3</v>
      </c>
      <c r="G1199" s="43">
        <v>2.4355790535421064E-2</v>
      </c>
      <c r="H1199" s="43">
        <v>2.2689436657537199E-2</v>
      </c>
      <c r="I1199" s="43">
        <v>3.1741251468376419E-2</v>
      </c>
      <c r="J1199" s="43">
        <v>8.6176254499534255E-2</v>
      </c>
      <c r="K1199" s="43">
        <v>0.2001735810488352</v>
      </c>
      <c r="L1199" s="43">
        <v>0.32066923131922359</v>
      </c>
      <c r="M1199" s="43">
        <v>0.43183880485796866</v>
      </c>
      <c r="N1199" s="43">
        <v>0.50303697253051094</v>
      </c>
      <c r="O1199" s="43">
        <v>0.54546338815549134</v>
      </c>
    </row>
    <row r="1200" spans="1:15" x14ac:dyDescent="0.25">
      <c r="A1200" s="42" t="s">
        <v>89</v>
      </c>
      <c r="B1200" s="42" t="s">
        <v>99</v>
      </c>
      <c r="C1200" s="42" t="s">
        <v>15</v>
      </c>
      <c r="D1200" s="42" t="s">
        <v>12</v>
      </c>
      <c r="E1200" s="43">
        <v>9.271990494523456E-3</v>
      </c>
      <c r="F1200" s="43">
        <v>3.2904277069231519E-2</v>
      </c>
      <c r="G1200" s="43">
        <v>6.2729904082642382E-2</v>
      </c>
      <c r="H1200" s="43">
        <v>7.596933569625694E-2</v>
      </c>
      <c r="I1200" s="43">
        <v>0.10898721296511048</v>
      </c>
      <c r="J1200" s="43">
        <v>0.15924964667284183</v>
      </c>
      <c r="K1200" s="43">
        <v>0.19909450664549366</v>
      </c>
      <c r="L1200" s="43">
        <v>0.22300560733531175</v>
      </c>
      <c r="M1200" s="43">
        <v>0.23757681133873243</v>
      </c>
      <c r="N1200" s="43">
        <v>0.24849302260836018</v>
      </c>
      <c r="O1200" s="43">
        <v>0.24503426266238074</v>
      </c>
    </row>
    <row r="1201" spans="1:15" x14ac:dyDescent="0.25">
      <c r="A1201" s="42" t="s">
        <v>89</v>
      </c>
      <c r="B1201" s="42" t="s">
        <v>99</v>
      </c>
      <c r="C1201" s="42" t="s">
        <v>16</v>
      </c>
      <c r="D1201" s="42" t="s">
        <v>189</v>
      </c>
      <c r="E1201" s="43">
        <v>0</v>
      </c>
      <c r="F1201" s="43">
        <v>0</v>
      </c>
      <c r="G1201" s="43">
        <v>0</v>
      </c>
      <c r="H1201" s="43">
        <v>2.4591446647738701E-4</v>
      </c>
      <c r="I1201" s="43">
        <v>3.490722028293221E-3</v>
      </c>
      <c r="J1201" s="43">
        <v>2.1681553327122949E-2</v>
      </c>
      <c r="K1201" s="43">
        <v>6.5804088739455438E-2</v>
      </c>
      <c r="L1201" s="43">
        <v>0.10044742729306488</v>
      </c>
      <c r="M1201" s="43">
        <v>0.11180239361393997</v>
      </c>
      <c r="N1201" s="43">
        <v>0.12267054197298682</v>
      </c>
      <c r="O1201" s="43">
        <v>0.12726820780512058</v>
      </c>
    </row>
    <row r="1202" spans="1:15" x14ac:dyDescent="0.25">
      <c r="A1202" s="42" t="s">
        <v>89</v>
      </c>
      <c r="B1202" s="42" t="s">
        <v>99</v>
      </c>
      <c r="C1202" s="42" t="s">
        <v>16</v>
      </c>
      <c r="D1202" s="42" t="s">
        <v>5</v>
      </c>
      <c r="E1202" s="43">
        <v>2.7998312430483644E-3</v>
      </c>
      <c r="F1202" s="43">
        <v>3.7843579869871195E-3</v>
      </c>
      <c r="G1202" s="43">
        <v>9.8464968300782611E-3</v>
      </c>
      <c r="H1202" s="43">
        <v>7.1561109744919624E-2</v>
      </c>
      <c r="I1202" s="43">
        <v>0.20964745748872149</v>
      </c>
      <c r="J1202" s="43">
        <v>0.20311615248324114</v>
      </c>
      <c r="K1202" s="43">
        <v>0.14942511482693407</v>
      </c>
      <c r="L1202" s="43">
        <v>8.7869748943574452E-2</v>
      </c>
      <c r="M1202" s="43">
        <v>2.7539304623868943E-2</v>
      </c>
      <c r="N1202" s="43">
        <v>0</v>
      </c>
      <c r="O1202" s="43">
        <v>0</v>
      </c>
    </row>
    <row r="1203" spans="1:15" x14ac:dyDescent="0.25">
      <c r="A1203" s="42" t="s">
        <v>89</v>
      </c>
      <c r="B1203" s="42" t="s">
        <v>99</v>
      </c>
      <c r="C1203" s="42" t="s">
        <v>16</v>
      </c>
      <c r="D1203" s="42" t="s">
        <v>190</v>
      </c>
      <c r="E1203" s="43">
        <v>0</v>
      </c>
      <c r="F1203" s="43">
        <v>0</v>
      </c>
      <c r="G1203" s="43">
        <v>2.3222869882260051E-5</v>
      </c>
      <c r="H1203" s="43">
        <v>2.2355860588853366E-5</v>
      </c>
      <c r="I1203" s="43">
        <v>2.0413579112825852E-5</v>
      </c>
      <c r="J1203" s="43">
        <v>1.826584105065118E-5</v>
      </c>
      <c r="K1203" s="43">
        <v>1.5010056738014472E-5</v>
      </c>
      <c r="L1203" s="43">
        <v>1.2428535918468806E-5</v>
      </c>
      <c r="M1203" s="43">
        <v>1.1585740270874609E-5</v>
      </c>
      <c r="N1203" s="43">
        <v>1.0685587279876903E-5</v>
      </c>
      <c r="O1203" s="43">
        <v>9.9428287347750446E-6</v>
      </c>
    </row>
    <row r="1204" spans="1:15" x14ac:dyDescent="0.25">
      <c r="A1204" s="42" t="s">
        <v>89</v>
      </c>
      <c r="B1204" s="42" t="s">
        <v>99</v>
      </c>
      <c r="C1204" s="42" t="s">
        <v>16</v>
      </c>
      <c r="D1204" s="42" t="s">
        <v>6</v>
      </c>
      <c r="E1204" s="43">
        <v>0.1689487208990143</v>
      </c>
      <c r="F1204" s="43">
        <v>0.11064267693533393</v>
      </c>
      <c r="G1204" s="43">
        <v>4.1034811081953511E-2</v>
      </c>
      <c r="H1204" s="43">
        <v>8.3834477208200118E-3</v>
      </c>
      <c r="I1204" s="43">
        <v>1.4289505378978096E-4</v>
      </c>
      <c r="J1204" s="43">
        <v>3.6531682101302361E-5</v>
      </c>
      <c r="K1204" s="43">
        <v>1.5010056738014472E-5</v>
      </c>
      <c r="L1204" s="43">
        <v>1.2428535918468806E-5</v>
      </c>
      <c r="M1204" s="43">
        <v>1.1585740270874609E-5</v>
      </c>
      <c r="N1204" s="43">
        <v>1.0685587279876903E-5</v>
      </c>
      <c r="O1204" s="43">
        <v>9.9428287347750446E-6</v>
      </c>
    </row>
    <row r="1205" spans="1:15" x14ac:dyDescent="0.25">
      <c r="A1205" s="42" t="s">
        <v>89</v>
      </c>
      <c r="B1205" s="42" t="s">
        <v>99</v>
      </c>
      <c r="C1205" s="42" t="s">
        <v>16</v>
      </c>
      <c r="D1205" s="42" t="s">
        <v>191</v>
      </c>
      <c r="E1205" s="43">
        <v>0</v>
      </c>
      <c r="F1205" s="43">
        <v>0</v>
      </c>
      <c r="G1205" s="43">
        <v>0</v>
      </c>
      <c r="H1205" s="43">
        <v>5.7454561713353152E-3</v>
      </c>
      <c r="I1205" s="43">
        <v>5.4545083389470679E-2</v>
      </c>
      <c r="J1205" s="43">
        <v>0.16589036842201402</v>
      </c>
      <c r="K1205" s="43">
        <v>0.16601122752244007</v>
      </c>
      <c r="L1205" s="43">
        <v>0.11613223962217252</v>
      </c>
      <c r="M1205" s="43">
        <v>6.2493483021097633E-2</v>
      </c>
      <c r="N1205" s="43">
        <v>1.1006154898273208E-2</v>
      </c>
      <c r="O1205" s="43">
        <v>0</v>
      </c>
    </row>
    <row r="1206" spans="1:15" x14ac:dyDescent="0.25">
      <c r="A1206" s="42" t="s">
        <v>89</v>
      </c>
      <c r="B1206" s="42" t="s">
        <v>99</v>
      </c>
      <c r="C1206" s="42" t="s">
        <v>16</v>
      </c>
      <c r="D1206" s="42" t="s">
        <v>7</v>
      </c>
      <c r="E1206" s="43">
        <v>0.48594331300579141</v>
      </c>
      <c r="F1206" s="43">
        <v>0.51719559155490635</v>
      </c>
      <c r="G1206" s="43">
        <v>0.56988922691066168</v>
      </c>
      <c r="H1206" s="43">
        <v>0.54749502582101883</v>
      </c>
      <c r="I1206" s="43">
        <v>0.39194071896625637</v>
      </c>
      <c r="J1206" s="43">
        <v>0.14910406049646557</v>
      </c>
      <c r="K1206" s="43">
        <v>4.1998138752964487E-2</v>
      </c>
      <c r="L1206" s="43">
        <v>2.245836440467313E-2</v>
      </c>
      <c r="M1206" s="43">
        <v>8.7588196447812034E-3</v>
      </c>
      <c r="N1206" s="43">
        <v>5.3427936399384514E-5</v>
      </c>
      <c r="O1206" s="43">
        <v>2.9828486204325129E-5</v>
      </c>
    </row>
    <row r="1207" spans="1:15" x14ac:dyDescent="0.25">
      <c r="A1207" s="42" t="s">
        <v>89</v>
      </c>
      <c r="B1207" s="42" t="s">
        <v>99</v>
      </c>
      <c r="C1207" s="42" t="s">
        <v>16</v>
      </c>
      <c r="D1207" s="42" t="s">
        <v>8</v>
      </c>
      <c r="E1207" s="43">
        <v>0.18283281555632264</v>
      </c>
      <c r="F1207" s="43">
        <v>0.15638693400610806</v>
      </c>
      <c r="G1207" s="43">
        <v>9.4865423469032303E-2</v>
      </c>
      <c r="H1207" s="43">
        <v>8.3633274462900434E-2</v>
      </c>
      <c r="I1207" s="43">
        <v>0.1116418641680446</v>
      </c>
      <c r="J1207" s="43">
        <v>0.25133797285696019</v>
      </c>
      <c r="K1207" s="43">
        <v>0.38215604454984842</v>
      </c>
      <c r="L1207" s="43">
        <v>0.43375590355456134</v>
      </c>
      <c r="M1207" s="43">
        <v>0.45589887965891585</v>
      </c>
      <c r="N1207" s="43">
        <v>0.47240981364335788</v>
      </c>
      <c r="O1207" s="43">
        <v>0.47775292070594083</v>
      </c>
    </row>
    <row r="1208" spans="1:15" x14ac:dyDescent="0.25">
      <c r="A1208" s="42" t="s">
        <v>89</v>
      </c>
      <c r="B1208" s="42" t="s">
        <v>99</v>
      </c>
      <c r="C1208" s="42" t="s">
        <v>16</v>
      </c>
      <c r="D1208" s="42" t="s">
        <v>9</v>
      </c>
      <c r="E1208" s="43">
        <v>0.15824799601119935</v>
      </c>
      <c r="F1208" s="43">
        <v>0.19442969061213647</v>
      </c>
      <c r="G1208" s="43">
        <v>0.25870277048837698</v>
      </c>
      <c r="H1208" s="43">
        <v>0.26044577586014173</v>
      </c>
      <c r="I1208" s="43">
        <v>0.20678955641292587</v>
      </c>
      <c r="J1208" s="43">
        <v>0.13582479405264217</v>
      </c>
      <c r="K1208" s="43">
        <v>4.1712947674942213E-2</v>
      </c>
      <c r="L1208" s="43">
        <v>3.7285607755406412E-5</v>
      </c>
      <c r="M1208" s="43">
        <v>0</v>
      </c>
      <c r="N1208" s="43">
        <v>0</v>
      </c>
      <c r="O1208" s="43">
        <v>0</v>
      </c>
    </row>
    <row r="1209" spans="1:15" x14ac:dyDescent="0.25">
      <c r="A1209" s="42" t="s">
        <v>89</v>
      </c>
      <c r="B1209" s="42" t="s">
        <v>99</v>
      </c>
      <c r="C1209" s="42" t="s">
        <v>16</v>
      </c>
      <c r="D1209" s="42" t="s">
        <v>10</v>
      </c>
      <c r="E1209" s="43">
        <v>1.2273232846239405E-3</v>
      </c>
      <c r="F1209" s="43">
        <v>1.7494356659142209E-2</v>
      </c>
      <c r="G1209" s="43">
        <v>2.3129978402731011E-2</v>
      </c>
      <c r="H1209" s="43">
        <v>1.7437571259305625E-2</v>
      </c>
      <c r="I1209" s="43">
        <v>0</v>
      </c>
      <c r="J1209" s="43">
        <v>0</v>
      </c>
      <c r="K1209" s="43">
        <v>0</v>
      </c>
      <c r="L1209" s="43">
        <v>0</v>
      </c>
      <c r="M1209" s="43">
        <v>0</v>
      </c>
      <c r="N1209" s="43">
        <v>0</v>
      </c>
      <c r="O1209" s="43">
        <v>0</v>
      </c>
    </row>
    <row r="1210" spans="1:15" x14ac:dyDescent="0.25">
      <c r="A1210" s="42" t="s">
        <v>89</v>
      </c>
      <c r="B1210" s="42" t="s">
        <v>99</v>
      </c>
      <c r="C1210" s="42" t="s">
        <v>16</v>
      </c>
      <c r="D1210" s="42" t="s">
        <v>11</v>
      </c>
      <c r="E1210" s="43">
        <v>0</v>
      </c>
      <c r="F1210" s="43">
        <v>0</v>
      </c>
      <c r="G1210" s="43">
        <v>2.4151784677550452E-3</v>
      </c>
      <c r="H1210" s="43">
        <v>2.2355860588853366E-3</v>
      </c>
      <c r="I1210" s="43">
        <v>1.6534999081388941E-3</v>
      </c>
      <c r="J1210" s="43">
        <v>3.1599905017626537E-3</v>
      </c>
      <c r="K1210" s="43">
        <v>1.7456695986310829E-2</v>
      </c>
      <c r="L1210" s="43">
        <v>4.8371861794680587E-2</v>
      </c>
      <c r="M1210" s="43">
        <v>7.9872093427409543E-2</v>
      </c>
      <c r="N1210" s="43">
        <v>9.6245084629851249E-2</v>
      </c>
      <c r="O1210" s="43">
        <v>9.9925428784489179E-2</v>
      </c>
    </row>
    <row r="1211" spans="1:15" x14ac:dyDescent="0.25">
      <c r="A1211" s="42" t="s">
        <v>89</v>
      </c>
      <c r="B1211" s="42" t="s">
        <v>99</v>
      </c>
      <c r="C1211" s="42" t="s">
        <v>16</v>
      </c>
      <c r="D1211" s="42" t="s">
        <v>12</v>
      </c>
      <c r="E1211" s="43">
        <v>0</v>
      </c>
      <c r="F1211" s="43">
        <v>6.6392245385738934E-5</v>
      </c>
      <c r="G1211" s="43">
        <v>9.2891479529040203E-5</v>
      </c>
      <c r="H1211" s="43">
        <v>2.7944825736066709E-3</v>
      </c>
      <c r="I1211" s="43">
        <v>2.012778900524629E-2</v>
      </c>
      <c r="J1211" s="43">
        <v>6.9830310336639459E-2</v>
      </c>
      <c r="K1211" s="43">
        <v>0.13540572183362853</v>
      </c>
      <c r="L1211" s="43">
        <v>0.19090231170768085</v>
      </c>
      <c r="M1211" s="43">
        <v>0.25361185452944518</v>
      </c>
      <c r="N1211" s="43">
        <v>0.29759360574457178</v>
      </c>
      <c r="O1211" s="43">
        <v>0.29500372856077556</v>
      </c>
    </row>
    <row r="1212" spans="1:15" x14ac:dyDescent="0.25">
      <c r="A1212" s="42" t="s">
        <v>89</v>
      </c>
      <c r="B1212" s="42" t="s">
        <v>100</v>
      </c>
      <c r="C1212" s="42" t="s">
        <v>4</v>
      </c>
      <c r="D1212" s="42" t="s">
        <v>189</v>
      </c>
      <c r="E1212" s="43">
        <v>0</v>
      </c>
      <c r="F1212" s="43">
        <v>0</v>
      </c>
      <c r="G1212" s="43">
        <v>0</v>
      </c>
      <c r="H1212" s="43">
        <v>6.3652382750956679E-4</v>
      </c>
      <c r="I1212" s="43">
        <v>4.7459458331546231E-3</v>
      </c>
      <c r="J1212" s="43">
        <v>1.1044132239348584E-2</v>
      </c>
      <c r="K1212" s="43">
        <v>1.9923062121214547E-2</v>
      </c>
      <c r="L1212" s="43">
        <v>2.6094508074441945E-2</v>
      </c>
      <c r="M1212" s="43">
        <v>2.9367192324935454E-2</v>
      </c>
      <c r="N1212" s="43">
        <v>3.3954713343642737E-2</v>
      </c>
      <c r="O1212" s="43">
        <v>3.5336537674294718E-2</v>
      </c>
    </row>
    <row r="1213" spans="1:15" x14ac:dyDescent="0.25">
      <c r="A1213" s="42" t="s">
        <v>89</v>
      </c>
      <c r="B1213" s="42" t="s">
        <v>100</v>
      </c>
      <c r="C1213" s="42" t="s">
        <v>4</v>
      </c>
      <c r="D1213" s="42" t="s">
        <v>5</v>
      </c>
      <c r="E1213" s="43">
        <v>2.4544244067963012E-5</v>
      </c>
      <c r="F1213" s="43">
        <v>3.599959551016281E-4</v>
      </c>
      <c r="G1213" s="43">
        <v>1.8805325220134304E-3</v>
      </c>
      <c r="H1213" s="43">
        <v>2.3098441494732508E-3</v>
      </c>
      <c r="I1213" s="43">
        <v>1.8269688893628934E-3</v>
      </c>
      <c r="J1213" s="43">
        <v>1.3447079100299003E-3</v>
      </c>
      <c r="K1213" s="43">
        <v>7.4027661377916367E-4</v>
      </c>
      <c r="L1213" s="43">
        <v>2.4018887453463455E-4</v>
      </c>
      <c r="M1213" s="43">
        <v>9.0154900838808609E-5</v>
      </c>
      <c r="N1213" s="43">
        <v>1.0964185943456785E-4</v>
      </c>
      <c r="O1213" s="43">
        <v>1.2772242532877609E-4</v>
      </c>
    </row>
    <row r="1214" spans="1:15" x14ac:dyDescent="0.25">
      <c r="A1214" s="42" t="s">
        <v>89</v>
      </c>
      <c r="B1214" s="42" t="s">
        <v>100</v>
      </c>
      <c r="C1214" s="42" t="s">
        <v>4</v>
      </c>
      <c r="D1214" s="42" t="s">
        <v>190</v>
      </c>
      <c r="E1214" s="43">
        <v>0</v>
      </c>
      <c r="F1214" s="43">
        <v>0</v>
      </c>
      <c r="G1214" s="43">
        <v>6.9995007022832392E-6</v>
      </c>
      <c r="H1214" s="43">
        <v>1.026263003218734E-3</v>
      </c>
      <c r="I1214" s="43">
        <v>4.7192832161144288E-3</v>
      </c>
      <c r="J1214" s="43">
        <v>6.2731048052340893E-3</v>
      </c>
      <c r="K1214" s="43">
        <v>5.0364254260765063E-3</v>
      </c>
      <c r="L1214" s="43">
        <v>3.5771481805692827E-3</v>
      </c>
      <c r="M1214" s="43">
        <v>1.6761451972276457E-3</v>
      </c>
      <c r="N1214" s="43">
        <v>2.3413105400090013E-4</v>
      </c>
      <c r="O1214" s="43">
        <v>1.6374669913945649E-6</v>
      </c>
    </row>
    <row r="1215" spans="1:15" x14ac:dyDescent="0.25">
      <c r="A1215" s="42" t="s">
        <v>89</v>
      </c>
      <c r="B1215" s="42" t="s">
        <v>100</v>
      </c>
      <c r="C1215" s="42" t="s">
        <v>4</v>
      </c>
      <c r="D1215" s="42" t="s">
        <v>6</v>
      </c>
      <c r="E1215" s="43">
        <v>0.63581864258058185</v>
      </c>
      <c r="F1215" s="43">
        <v>0.64811406613408851</v>
      </c>
      <c r="G1215" s="43">
        <v>0.50181753701569309</v>
      </c>
      <c r="H1215" s="43">
        <v>0.23017183133773836</v>
      </c>
      <c r="I1215" s="43">
        <v>6.5565693790276575E-2</v>
      </c>
      <c r="J1215" s="43">
        <v>9.5674978349919015E-3</v>
      </c>
      <c r="K1215" s="43">
        <v>7.7128712713833464E-5</v>
      </c>
      <c r="L1215" s="43">
        <v>2.776749994620053E-6</v>
      </c>
      <c r="M1215" s="43">
        <v>1.8398959354858898E-6</v>
      </c>
      <c r="N1215" s="43">
        <v>1.7131540536651227E-6</v>
      </c>
      <c r="O1215" s="43">
        <v>1.6374669913945649E-6</v>
      </c>
    </row>
    <row r="1216" spans="1:15" x14ac:dyDescent="0.25">
      <c r="A1216" s="42" t="s">
        <v>89</v>
      </c>
      <c r="B1216" s="42" t="s">
        <v>100</v>
      </c>
      <c r="C1216" s="42" t="s">
        <v>4</v>
      </c>
      <c r="D1216" s="42" t="s">
        <v>191</v>
      </c>
      <c r="E1216" s="43">
        <v>0</v>
      </c>
      <c r="F1216" s="43">
        <v>0</v>
      </c>
      <c r="G1216" s="43">
        <v>0</v>
      </c>
      <c r="H1216" s="43">
        <v>8.3831542389025925E-3</v>
      </c>
      <c r="I1216" s="43">
        <v>8.009334234452517E-2</v>
      </c>
      <c r="J1216" s="43">
        <v>0.21632175741167758</v>
      </c>
      <c r="K1216" s="43">
        <v>0.20951179910276188</v>
      </c>
      <c r="L1216" s="43">
        <v>0.15304751782847006</v>
      </c>
      <c r="M1216" s="43">
        <v>7.4252066969758904E-2</v>
      </c>
      <c r="N1216" s="43">
        <v>1.0405126670610734E-2</v>
      </c>
      <c r="O1216" s="43">
        <v>0</v>
      </c>
    </row>
    <row r="1217" spans="1:15" x14ac:dyDescent="0.25">
      <c r="A1217" s="42" t="s">
        <v>89</v>
      </c>
      <c r="B1217" s="42" t="s">
        <v>100</v>
      </c>
      <c r="C1217" s="42" t="s">
        <v>4</v>
      </c>
      <c r="D1217" s="42" t="s">
        <v>7</v>
      </c>
      <c r="E1217" s="43">
        <v>0.11244945419737254</v>
      </c>
      <c r="F1217" s="43">
        <v>0.12893922540196179</v>
      </c>
      <c r="G1217" s="43">
        <v>0.27293386405103115</v>
      </c>
      <c r="H1217" s="43">
        <v>0.53717795731528406</v>
      </c>
      <c r="I1217" s="43">
        <v>0.55700525485404617</v>
      </c>
      <c r="J1217" s="43">
        <v>0.3239549301402096</v>
      </c>
      <c r="K1217" s="43">
        <v>0.16607322615887893</v>
      </c>
      <c r="L1217" s="43">
        <v>6.8877283616550419E-2</v>
      </c>
      <c r="M1217" s="43">
        <v>2.7199794912933072E-2</v>
      </c>
      <c r="N1217" s="43">
        <v>8.4172969170079135E-3</v>
      </c>
      <c r="O1217" s="43">
        <v>2.3568608229472387E-3</v>
      </c>
    </row>
    <row r="1218" spans="1:15" x14ac:dyDescent="0.25">
      <c r="A1218" s="42" t="s">
        <v>89</v>
      </c>
      <c r="B1218" s="42" t="s">
        <v>100</v>
      </c>
      <c r="C1218" s="42" t="s">
        <v>4</v>
      </c>
      <c r="D1218" s="42" t="s">
        <v>8</v>
      </c>
      <c r="E1218" s="43">
        <v>0.13882838050941579</v>
      </c>
      <c r="F1218" s="43">
        <v>0.10866619476185663</v>
      </c>
      <c r="G1218" s="43">
        <v>6.2981507319144592E-2</v>
      </c>
      <c r="H1218" s="43">
        <v>4.2511665841543193E-2</v>
      </c>
      <c r="I1218" s="43">
        <v>4.7445547400916444E-2</v>
      </c>
      <c r="J1218" s="43">
        <v>6.7697138231638435E-2</v>
      </c>
      <c r="K1218" s="43">
        <v>8.1549698720935662E-2</v>
      </c>
      <c r="L1218" s="43">
        <v>8.9244744827088496E-2</v>
      </c>
      <c r="M1218" s="43">
        <v>8.9793054638162437E-2</v>
      </c>
      <c r="N1218" s="43">
        <v>8.5714807818378314E-2</v>
      </c>
      <c r="O1218" s="43">
        <v>8.1927931802774745E-2</v>
      </c>
    </row>
    <row r="1219" spans="1:15" x14ac:dyDescent="0.25">
      <c r="A1219" s="42" t="s">
        <v>89</v>
      </c>
      <c r="B1219" s="42" t="s">
        <v>100</v>
      </c>
      <c r="C1219" s="42" t="s">
        <v>4</v>
      </c>
      <c r="D1219" s="42" t="s">
        <v>9</v>
      </c>
      <c r="E1219" s="43">
        <v>5.8734376054635488E-2</v>
      </c>
      <c r="F1219" s="43">
        <v>4.2552330872686832E-2</v>
      </c>
      <c r="G1219" s="43">
        <v>6.6217609810500205E-2</v>
      </c>
      <c r="H1219" s="43">
        <v>0.10107637232580992</v>
      </c>
      <c r="I1219" s="43">
        <v>0.15909467663462037</v>
      </c>
      <c r="J1219" s="43">
        <v>0.23550763901518759</v>
      </c>
      <c r="K1219" s="43">
        <v>0.29233372401279251</v>
      </c>
      <c r="L1219" s="43">
        <v>0.3096909268999738</v>
      </c>
      <c r="M1219" s="43">
        <v>0.28775972430999319</v>
      </c>
      <c r="N1219" s="43">
        <v>0.24652286832241063</v>
      </c>
      <c r="O1219" s="43">
        <v>0.19795884281299364</v>
      </c>
    </row>
    <row r="1220" spans="1:15" x14ac:dyDescent="0.25">
      <c r="A1220" s="42" t="s">
        <v>89</v>
      </c>
      <c r="B1220" s="42" t="s">
        <v>100</v>
      </c>
      <c r="C1220" s="42" t="s">
        <v>4</v>
      </c>
      <c r="D1220" s="42" t="s">
        <v>10</v>
      </c>
      <c r="E1220" s="43">
        <v>5.2727172319001536E-2</v>
      </c>
      <c r="F1220" s="43">
        <v>5.3420972798058457E-2</v>
      </c>
      <c r="G1220" s="43">
        <v>3.5884106933705175E-2</v>
      </c>
      <c r="H1220" s="43">
        <v>1.5404478539516396E-2</v>
      </c>
      <c r="I1220" s="43">
        <v>0</v>
      </c>
      <c r="J1220" s="43">
        <v>0</v>
      </c>
      <c r="K1220" s="43">
        <v>0</v>
      </c>
      <c r="L1220" s="43">
        <v>0</v>
      </c>
      <c r="M1220" s="43">
        <v>0</v>
      </c>
      <c r="N1220" s="43">
        <v>0</v>
      </c>
      <c r="O1220" s="43">
        <v>0</v>
      </c>
    </row>
    <row r="1221" spans="1:15" x14ac:dyDescent="0.25">
      <c r="A1221" s="42" t="s">
        <v>89</v>
      </c>
      <c r="B1221" s="42" t="s">
        <v>100</v>
      </c>
      <c r="C1221" s="42" t="s">
        <v>4</v>
      </c>
      <c r="D1221" s="42" t="s">
        <v>11</v>
      </c>
      <c r="E1221" s="43">
        <v>6.1360610169907529E-6</v>
      </c>
      <c r="F1221" s="43">
        <v>6.1077965416118528E-4</v>
      </c>
      <c r="G1221" s="43">
        <v>1.1796491850247998E-2</v>
      </c>
      <c r="H1221" s="43">
        <v>7.6578481281233696E-3</v>
      </c>
      <c r="I1221" s="43">
        <v>1.0019347786017442E-2</v>
      </c>
      <c r="J1221" s="43">
        <v>3.4979367638619412E-2</v>
      </c>
      <c r="K1221" s="43">
        <v>0.10982492577355338</v>
      </c>
      <c r="L1221" s="43">
        <v>0.21988389019897475</v>
      </c>
      <c r="M1221" s="43">
        <v>0.34504181776812054</v>
      </c>
      <c r="N1221" s="43">
        <v>0.44376400503438895</v>
      </c>
      <c r="O1221" s="43">
        <v>0.4997003435405748</v>
      </c>
    </row>
    <row r="1222" spans="1:15" x14ac:dyDescent="0.25">
      <c r="A1222" s="42" t="s">
        <v>89</v>
      </c>
      <c r="B1222" s="42" t="s">
        <v>100</v>
      </c>
      <c r="C1222" s="42" t="s">
        <v>4</v>
      </c>
      <c r="D1222" s="42" t="s">
        <v>12</v>
      </c>
      <c r="E1222" s="43">
        <v>1.411294033907873E-3</v>
      </c>
      <c r="F1222" s="43">
        <v>1.7336434422085108E-2</v>
      </c>
      <c r="G1222" s="43">
        <v>4.6481350996962233E-2</v>
      </c>
      <c r="H1222" s="43">
        <v>5.3644061292880726E-2</v>
      </c>
      <c r="I1222" s="43">
        <v>6.9483939250966034E-2</v>
      </c>
      <c r="J1222" s="43">
        <v>9.3309724773062874E-2</v>
      </c>
      <c r="K1222" s="43">
        <v>0.1149297333572937</v>
      </c>
      <c r="L1222" s="43">
        <v>0.12934101474940207</v>
      </c>
      <c r="M1222" s="43">
        <v>0.14481820908209439</v>
      </c>
      <c r="N1222" s="43">
        <v>0.17087569582607157</v>
      </c>
      <c r="O1222" s="43">
        <v>0.18258848598710331</v>
      </c>
    </row>
    <row r="1223" spans="1:15" x14ac:dyDescent="0.25">
      <c r="A1223" s="42" t="s">
        <v>89</v>
      </c>
      <c r="B1223" s="42" t="s">
        <v>100</v>
      </c>
      <c r="C1223" s="42" t="s">
        <v>13</v>
      </c>
      <c r="D1223" s="42" t="s">
        <v>189</v>
      </c>
      <c r="E1223" s="43">
        <v>0</v>
      </c>
      <c r="F1223" s="43">
        <v>0</v>
      </c>
      <c r="G1223" s="43">
        <v>0</v>
      </c>
      <c r="H1223" s="43">
        <v>2.7226799237649622E-4</v>
      </c>
      <c r="I1223" s="43">
        <v>3.218092651886678E-3</v>
      </c>
      <c r="J1223" s="43">
        <v>1.7205415723803141E-2</v>
      </c>
      <c r="K1223" s="43">
        <v>4.4307314645237052E-2</v>
      </c>
      <c r="L1223" s="43">
        <v>5.9777833563449234E-2</v>
      </c>
      <c r="M1223" s="43">
        <v>5.9455250915314881E-2</v>
      </c>
      <c r="N1223" s="43">
        <v>6.5802311211326237E-2</v>
      </c>
      <c r="O1223" s="43">
        <v>8.4919239922169418E-2</v>
      </c>
    </row>
    <row r="1224" spans="1:15" x14ac:dyDescent="0.25">
      <c r="A1224" s="42" t="s">
        <v>89</v>
      </c>
      <c r="B1224" s="42" t="s">
        <v>100</v>
      </c>
      <c r="C1224" s="42" t="s">
        <v>13</v>
      </c>
      <c r="D1224" s="42" t="s">
        <v>5</v>
      </c>
      <c r="E1224" s="43">
        <v>0</v>
      </c>
      <c r="F1224" s="43">
        <v>7.6033125783449458E-4</v>
      </c>
      <c r="G1224" s="43">
        <v>3.3182463731567143E-3</v>
      </c>
      <c r="H1224" s="43">
        <v>2.9848639164238105E-3</v>
      </c>
      <c r="I1224" s="43">
        <v>2.229157378510923E-3</v>
      </c>
      <c r="J1224" s="43">
        <v>1.3526667762284615E-3</v>
      </c>
      <c r="K1224" s="43">
        <v>4.0591279640090651E-4</v>
      </c>
      <c r="L1224" s="43">
        <v>0</v>
      </c>
      <c r="M1224" s="43">
        <v>0</v>
      </c>
      <c r="N1224" s="43">
        <v>0</v>
      </c>
      <c r="O1224" s="43">
        <v>0</v>
      </c>
    </row>
    <row r="1225" spans="1:15" x14ac:dyDescent="0.25">
      <c r="A1225" s="42" t="s">
        <v>89</v>
      </c>
      <c r="B1225" s="42" t="s">
        <v>100</v>
      </c>
      <c r="C1225" s="42" t="s">
        <v>13</v>
      </c>
      <c r="D1225" s="42" t="s">
        <v>190</v>
      </c>
      <c r="E1225" s="43">
        <v>0</v>
      </c>
      <c r="F1225" s="43">
        <v>0</v>
      </c>
      <c r="G1225" s="43">
        <v>1.3272985492626856E-5</v>
      </c>
      <c r="H1225" s="43">
        <v>9.1764397430596869E-4</v>
      </c>
      <c r="I1225" s="43">
        <v>4.8311919912454914E-3</v>
      </c>
      <c r="J1225" s="43">
        <v>8.6912000809071712E-3</v>
      </c>
      <c r="K1225" s="43">
        <v>7.6060326373217496E-3</v>
      </c>
      <c r="L1225" s="43">
        <v>5.8404983055102304E-3</v>
      </c>
      <c r="M1225" s="43">
        <v>4.1631544742650132E-3</v>
      </c>
      <c r="N1225" s="43">
        <v>3.3849706220323919E-3</v>
      </c>
      <c r="O1225" s="43">
        <v>3.7516847620356506E-3</v>
      </c>
    </row>
    <row r="1226" spans="1:15" x14ac:dyDescent="0.25">
      <c r="A1226" s="42" t="s">
        <v>89</v>
      </c>
      <c r="B1226" s="42" t="s">
        <v>100</v>
      </c>
      <c r="C1226" s="42" t="s">
        <v>13</v>
      </c>
      <c r="D1226" s="42" t="s">
        <v>6</v>
      </c>
      <c r="E1226" s="43">
        <v>5.0921094148200285E-2</v>
      </c>
      <c r="F1226" s="43">
        <v>5.9038694696175752E-2</v>
      </c>
      <c r="G1226" s="43">
        <v>0.10509549913061944</v>
      </c>
      <c r="H1226" s="43">
        <v>9.4729093347585377E-2</v>
      </c>
      <c r="I1226" s="43">
        <v>4.0838163174320111E-2</v>
      </c>
      <c r="J1226" s="43">
        <v>8.0843962934401981E-3</v>
      </c>
      <c r="K1226" s="43">
        <v>7.7316723123982206E-5</v>
      </c>
      <c r="L1226" s="43">
        <v>3.9224300238483747E-6</v>
      </c>
      <c r="M1226" s="43">
        <v>3.2172754824304591E-6</v>
      </c>
      <c r="N1226" s="43">
        <v>2.7101446133165672E-6</v>
      </c>
      <c r="O1226" s="43">
        <v>2.4111084588918063E-6</v>
      </c>
    </row>
    <row r="1227" spans="1:15" x14ac:dyDescent="0.25">
      <c r="A1227" s="42" t="s">
        <v>89</v>
      </c>
      <c r="B1227" s="42" t="s">
        <v>100</v>
      </c>
      <c r="C1227" s="42" t="s">
        <v>13</v>
      </c>
      <c r="D1227" s="42" t="s">
        <v>191</v>
      </c>
      <c r="E1227" s="43">
        <v>0</v>
      </c>
      <c r="F1227" s="43">
        <v>0</v>
      </c>
      <c r="G1227" s="43">
        <v>0</v>
      </c>
      <c r="H1227" s="43">
        <v>8.8537517520949505E-3</v>
      </c>
      <c r="I1227" s="43">
        <v>8.9004174603817945E-2</v>
      </c>
      <c r="J1227" s="43">
        <v>0.25169715434307172</v>
      </c>
      <c r="K1227" s="43">
        <v>0.27123672930932008</v>
      </c>
      <c r="L1227" s="43">
        <v>0.24068030626333628</v>
      </c>
      <c r="M1227" s="43">
        <v>0.19387302057125944</v>
      </c>
      <c r="N1227" s="43">
        <v>0.15615853261930057</v>
      </c>
      <c r="O1227" s="43">
        <v>0.1390968469934683</v>
      </c>
    </row>
    <row r="1228" spans="1:15" x14ac:dyDescent="0.25">
      <c r="A1228" s="42" t="s">
        <v>89</v>
      </c>
      <c r="B1228" s="42" t="s">
        <v>100</v>
      </c>
      <c r="C1228" s="42" t="s">
        <v>13</v>
      </c>
      <c r="D1228" s="42" t="s">
        <v>7</v>
      </c>
      <c r="E1228" s="43">
        <v>0.18943714958374797</v>
      </c>
      <c r="F1228" s="43">
        <v>0.27988410085691395</v>
      </c>
      <c r="G1228" s="43">
        <v>0.47557107020082029</v>
      </c>
      <c r="H1228" s="43">
        <v>0.54927546462028698</v>
      </c>
      <c r="I1228" s="43">
        <v>0.4404004377254489</v>
      </c>
      <c r="J1228" s="43">
        <v>0.17066356522508627</v>
      </c>
      <c r="K1228" s="43">
        <v>5.8277480054701583E-2</v>
      </c>
      <c r="L1228" s="43">
        <v>1.3402943391489897E-2</v>
      </c>
      <c r="M1228" s="43">
        <v>3.2172754824304592E-5</v>
      </c>
      <c r="N1228" s="43">
        <v>8.1304338399496998E-6</v>
      </c>
      <c r="O1228" s="43">
        <v>0</v>
      </c>
    </row>
    <row r="1229" spans="1:15" x14ac:dyDescent="0.25">
      <c r="A1229" s="42" t="s">
        <v>89</v>
      </c>
      <c r="B1229" s="42" t="s">
        <v>100</v>
      </c>
      <c r="C1229" s="42" t="s">
        <v>13</v>
      </c>
      <c r="D1229" s="42" t="s">
        <v>8</v>
      </c>
      <c r="E1229" s="43">
        <v>0.58687895924856204</v>
      </c>
      <c r="F1229" s="43">
        <v>0.53058792100774721</v>
      </c>
      <c r="G1229" s="43">
        <v>0.34337213469425676</v>
      </c>
      <c r="H1229" s="43">
        <v>0.27599907227202597</v>
      </c>
      <c r="I1229" s="43">
        <v>0.30640781420986501</v>
      </c>
      <c r="J1229" s="43">
        <v>0.35017635235073258</v>
      </c>
      <c r="K1229" s="43">
        <v>0.33052899135502389</v>
      </c>
      <c r="L1229" s="43">
        <v>0.27496234467177105</v>
      </c>
      <c r="M1229" s="43">
        <v>0.22298936368725511</v>
      </c>
      <c r="N1229" s="43">
        <v>0.18537389155085318</v>
      </c>
      <c r="O1229" s="43">
        <v>0.16491981858819957</v>
      </c>
    </row>
    <row r="1230" spans="1:15" x14ac:dyDescent="0.25">
      <c r="A1230" s="42" t="s">
        <v>89</v>
      </c>
      <c r="B1230" s="42" t="s">
        <v>100</v>
      </c>
      <c r="C1230" s="42" t="s">
        <v>13</v>
      </c>
      <c r="D1230" s="42" t="s">
        <v>9</v>
      </c>
      <c r="E1230" s="43">
        <v>2.4975121963059153E-2</v>
      </c>
      <c r="F1230" s="43">
        <v>2.2111254957565302E-2</v>
      </c>
      <c r="G1230" s="43">
        <v>1.6989421430562375E-2</v>
      </c>
      <c r="H1230" s="43">
        <v>1.1606683675012856E-2</v>
      </c>
      <c r="I1230" s="43">
        <v>7.8952701333441424E-3</v>
      </c>
      <c r="J1230" s="43">
        <v>4.5194240420717291E-3</v>
      </c>
      <c r="K1230" s="43">
        <v>1.6333157759941238E-3</v>
      </c>
      <c r="L1230" s="43">
        <v>3.4125141207480856E-4</v>
      </c>
      <c r="M1230" s="43">
        <v>5.4693683201317798E-5</v>
      </c>
      <c r="N1230" s="43">
        <v>2.7101446133165672E-6</v>
      </c>
      <c r="O1230" s="43">
        <v>0</v>
      </c>
    </row>
    <row r="1231" spans="1:15" x14ac:dyDescent="0.25">
      <c r="A1231" s="42" t="s">
        <v>89</v>
      </c>
      <c r="B1231" s="42" t="s">
        <v>100</v>
      </c>
      <c r="C1231" s="42" t="s">
        <v>13</v>
      </c>
      <c r="D1231" s="42" t="s">
        <v>10</v>
      </c>
      <c r="E1231" s="43">
        <v>0.14742360622314993</v>
      </c>
      <c r="F1231" s="43">
        <v>0.1030351601833015</v>
      </c>
      <c r="G1231" s="43">
        <v>3.1695889356392934E-2</v>
      </c>
      <c r="H1231" s="43">
        <v>5.3344358506357964E-3</v>
      </c>
      <c r="I1231" s="43">
        <v>0</v>
      </c>
      <c r="J1231" s="43">
        <v>0</v>
      </c>
      <c r="K1231" s="43">
        <v>0</v>
      </c>
      <c r="L1231" s="43">
        <v>0</v>
      </c>
      <c r="M1231" s="43">
        <v>0</v>
      </c>
      <c r="N1231" s="43">
        <v>0</v>
      </c>
      <c r="O1231" s="43">
        <v>0</v>
      </c>
    </row>
    <row r="1232" spans="1:15" x14ac:dyDescent="0.25">
      <c r="A1232" s="42" t="s">
        <v>89</v>
      </c>
      <c r="B1232" s="42" t="s">
        <v>100</v>
      </c>
      <c r="C1232" s="42" t="s">
        <v>13</v>
      </c>
      <c r="D1232" s="42" t="s">
        <v>11</v>
      </c>
      <c r="E1232" s="43">
        <v>2.4271255552049708E-5</v>
      </c>
      <c r="F1232" s="43">
        <v>5.5483632328463123E-4</v>
      </c>
      <c r="G1232" s="43">
        <v>4.5659070094636383E-3</v>
      </c>
      <c r="H1232" s="43">
        <v>3.4688959028709144E-3</v>
      </c>
      <c r="I1232" s="43">
        <v>7.2548940136991855E-3</v>
      </c>
      <c r="J1232" s="43">
        <v>3.2558815721274795E-2</v>
      </c>
      <c r="K1232" s="43">
        <v>0.10094664662874926</v>
      </c>
      <c r="L1232" s="43">
        <v>0.21361553909878248</v>
      </c>
      <c r="M1232" s="43">
        <v>0.33041419204560812</v>
      </c>
      <c r="N1232" s="43">
        <v>0.39432604123756049</v>
      </c>
      <c r="O1232" s="43">
        <v>0.41061177054927467</v>
      </c>
    </row>
    <row r="1233" spans="1:15" x14ac:dyDescent="0.25">
      <c r="A1233" s="42" t="s">
        <v>89</v>
      </c>
      <c r="B1233" s="42" t="s">
        <v>100</v>
      </c>
      <c r="C1233" s="42" t="s">
        <v>13</v>
      </c>
      <c r="D1233" s="42" t="s">
        <v>12</v>
      </c>
      <c r="E1233" s="43">
        <v>3.3979757772869591E-4</v>
      </c>
      <c r="F1233" s="43">
        <v>4.0277007171773222E-3</v>
      </c>
      <c r="G1233" s="43">
        <v>1.9378558819235208E-2</v>
      </c>
      <c r="H1233" s="43">
        <v>4.6557826696380852E-2</v>
      </c>
      <c r="I1233" s="43">
        <v>9.7920804117861637E-2</v>
      </c>
      <c r="J1233" s="43">
        <v>0.15505100944338393</v>
      </c>
      <c r="K1233" s="43">
        <v>0.18498026007412741</v>
      </c>
      <c r="L1233" s="43">
        <v>0.19137536086356219</v>
      </c>
      <c r="M1233" s="43">
        <v>0.18901493459278945</v>
      </c>
      <c r="N1233" s="43">
        <v>0.19494070203586064</v>
      </c>
      <c r="O1233" s="43">
        <v>0.19669822807639356</v>
      </c>
    </row>
    <row r="1234" spans="1:15" x14ac:dyDescent="0.25">
      <c r="A1234" s="42" t="s">
        <v>89</v>
      </c>
      <c r="B1234" s="42" t="s">
        <v>100</v>
      </c>
      <c r="C1234" s="42" t="s">
        <v>14</v>
      </c>
      <c r="D1234" s="42" t="s">
        <v>189</v>
      </c>
      <c r="E1234" s="43">
        <v>0</v>
      </c>
      <c r="F1234" s="43">
        <v>0</v>
      </c>
      <c r="G1234" s="43">
        <v>0</v>
      </c>
      <c r="H1234" s="43">
        <v>1.8329906437781921E-4</v>
      </c>
      <c r="I1234" s="43">
        <v>1.672914903051558E-3</v>
      </c>
      <c r="J1234" s="43">
        <v>7.6379540269113843E-3</v>
      </c>
      <c r="K1234" s="43">
        <v>1.9974203575448539E-2</v>
      </c>
      <c r="L1234" s="43">
        <v>2.9409553210294617E-2</v>
      </c>
      <c r="M1234" s="43">
        <v>3.6936368342513438E-2</v>
      </c>
      <c r="N1234" s="43">
        <v>4.545305133993241E-2</v>
      </c>
      <c r="O1234" s="43">
        <v>4.6769663366085817E-2</v>
      </c>
    </row>
    <row r="1235" spans="1:15" x14ac:dyDescent="0.25">
      <c r="A1235" s="42" t="s">
        <v>89</v>
      </c>
      <c r="B1235" s="42" t="s">
        <v>100</v>
      </c>
      <c r="C1235" s="42" t="s">
        <v>14</v>
      </c>
      <c r="D1235" s="42" t="s">
        <v>5</v>
      </c>
      <c r="E1235" s="43">
        <v>0</v>
      </c>
      <c r="F1235" s="43">
        <v>0</v>
      </c>
      <c r="G1235" s="43">
        <v>0</v>
      </c>
      <c r="H1235" s="43">
        <v>7.9695245381660536E-6</v>
      </c>
      <c r="I1235" s="43">
        <v>5.0389003103962588E-6</v>
      </c>
      <c r="J1235" s="43">
        <v>3.1600968253667295E-6</v>
      </c>
      <c r="K1235" s="43">
        <v>0</v>
      </c>
      <c r="L1235" s="43">
        <v>0</v>
      </c>
      <c r="M1235" s="43">
        <v>0</v>
      </c>
      <c r="N1235" s="43">
        <v>0</v>
      </c>
      <c r="O1235" s="43">
        <v>0</v>
      </c>
    </row>
    <row r="1236" spans="1:15" x14ac:dyDescent="0.25">
      <c r="A1236" s="42" t="s">
        <v>89</v>
      </c>
      <c r="B1236" s="42" t="s">
        <v>100</v>
      </c>
      <c r="C1236" s="42" t="s">
        <v>14</v>
      </c>
      <c r="D1236" s="42" t="s">
        <v>190</v>
      </c>
      <c r="E1236" s="43">
        <v>0</v>
      </c>
      <c r="F1236" s="43">
        <v>0</v>
      </c>
      <c r="G1236" s="43">
        <v>2.4595708048945464E-5</v>
      </c>
      <c r="H1236" s="43">
        <v>1.5939049076332107E-5</v>
      </c>
      <c r="I1236" s="43">
        <v>2.5194501551981295E-5</v>
      </c>
      <c r="J1236" s="43">
        <v>1.8960580952200373E-5</v>
      </c>
      <c r="K1236" s="43">
        <v>1.0014139965631474E-5</v>
      </c>
      <c r="L1236" s="43">
        <v>5.6747811307852472E-6</v>
      </c>
      <c r="M1236" s="43">
        <v>2.026131011657347E-6</v>
      </c>
      <c r="N1236" s="43">
        <v>1.5288614645116857E-6</v>
      </c>
      <c r="O1236" s="43">
        <v>1.2666124134349579E-6</v>
      </c>
    </row>
    <row r="1237" spans="1:15" x14ac:dyDescent="0.25">
      <c r="A1237" s="42" t="s">
        <v>89</v>
      </c>
      <c r="B1237" s="42" t="s">
        <v>100</v>
      </c>
      <c r="C1237" s="42" t="s">
        <v>14</v>
      </c>
      <c r="D1237" s="42" t="s">
        <v>6</v>
      </c>
      <c r="E1237" s="43">
        <v>9.3479437229437232E-2</v>
      </c>
      <c r="F1237" s="43">
        <v>7.2536422043254029E-2</v>
      </c>
      <c r="G1237" s="43">
        <v>4.0238578368074776E-2</v>
      </c>
      <c r="H1237" s="43">
        <v>1.5261639490587991E-2</v>
      </c>
      <c r="I1237" s="43">
        <v>5.9509412665779814E-3</v>
      </c>
      <c r="J1237" s="43">
        <v>2.6355207523558522E-3</v>
      </c>
      <c r="K1237" s="43">
        <v>8.2716796116115985E-4</v>
      </c>
      <c r="L1237" s="43">
        <v>2.8373905653926308E-6</v>
      </c>
      <c r="M1237" s="43">
        <v>2.026131011657347E-6</v>
      </c>
      <c r="N1237" s="43">
        <v>1.5288614645116857E-6</v>
      </c>
      <c r="O1237" s="43">
        <v>1.2666124134349579E-6</v>
      </c>
    </row>
    <row r="1238" spans="1:15" x14ac:dyDescent="0.25">
      <c r="A1238" s="42" t="s">
        <v>89</v>
      </c>
      <c r="B1238" s="42" t="s">
        <v>100</v>
      </c>
      <c r="C1238" s="42" t="s">
        <v>14</v>
      </c>
      <c r="D1238" s="42" t="s">
        <v>191</v>
      </c>
      <c r="E1238" s="43">
        <v>0</v>
      </c>
      <c r="F1238" s="43">
        <v>0</v>
      </c>
      <c r="G1238" s="43">
        <v>0</v>
      </c>
      <c r="H1238" s="43">
        <v>1.9995537066258628E-2</v>
      </c>
      <c r="I1238" s="43">
        <v>0.18996654170193897</v>
      </c>
      <c r="J1238" s="43">
        <v>0.44342478653545941</v>
      </c>
      <c r="K1238" s="43">
        <v>0.39103213737797782</v>
      </c>
      <c r="L1238" s="43">
        <v>0.273751441749081</v>
      </c>
      <c r="M1238" s="43">
        <v>0.14229518094869548</v>
      </c>
      <c r="N1238" s="43">
        <v>6.0277656530569976E-2</v>
      </c>
      <c r="O1238" s="43">
        <v>3.1969297315098337E-2</v>
      </c>
    </row>
    <row r="1239" spans="1:15" x14ac:dyDescent="0.25">
      <c r="A1239" s="42" t="s">
        <v>89</v>
      </c>
      <c r="B1239" s="42" t="s">
        <v>100</v>
      </c>
      <c r="C1239" s="42" t="s">
        <v>14</v>
      </c>
      <c r="D1239" s="42" t="s">
        <v>7</v>
      </c>
      <c r="E1239" s="43">
        <v>0.50067640692640691</v>
      </c>
      <c r="F1239" s="43">
        <v>0.62133743552619691</v>
      </c>
      <c r="G1239" s="43">
        <v>0.77451884646129265</v>
      </c>
      <c r="H1239" s="43">
        <v>0.84644320119861649</v>
      </c>
      <c r="I1239" s="43">
        <v>0.6408977304793001</v>
      </c>
      <c r="J1239" s="43">
        <v>0.23236191956921559</v>
      </c>
      <c r="K1239" s="43">
        <v>0.10292533056676008</v>
      </c>
      <c r="L1239" s="43">
        <v>2.549679162061818E-2</v>
      </c>
      <c r="M1239" s="43">
        <v>5.9963347289999185E-3</v>
      </c>
      <c r="N1239" s="43">
        <v>4.5865843935350562E-6</v>
      </c>
      <c r="O1239" s="43">
        <v>6.3330620671747894E-7</v>
      </c>
    </row>
    <row r="1240" spans="1:15" x14ac:dyDescent="0.25">
      <c r="A1240" s="42" t="s">
        <v>89</v>
      </c>
      <c r="B1240" s="42" t="s">
        <v>100</v>
      </c>
      <c r="C1240" s="42" t="s">
        <v>14</v>
      </c>
      <c r="D1240" s="42" t="s">
        <v>8</v>
      </c>
      <c r="E1240" s="43">
        <v>0.14103084415584413</v>
      </c>
      <c r="F1240" s="43">
        <v>0.12292100262419695</v>
      </c>
      <c r="G1240" s="43">
        <v>7.5890057185021217E-2</v>
      </c>
      <c r="H1240" s="43">
        <v>5.1403433271171042E-2</v>
      </c>
      <c r="I1240" s="43">
        <v>6.8574394324182691E-2</v>
      </c>
      <c r="J1240" s="43">
        <v>0.11328947118939724</v>
      </c>
      <c r="K1240" s="43">
        <v>0.12840130263932675</v>
      </c>
      <c r="L1240" s="43">
        <v>0.11003400612592623</v>
      </c>
      <c r="M1240" s="43">
        <v>8.5350768866065754E-2</v>
      </c>
      <c r="N1240" s="43">
        <v>6.7766784414480474E-2</v>
      </c>
      <c r="O1240" s="43">
        <v>5.7504203569947086E-2</v>
      </c>
    </row>
    <row r="1241" spans="1:15" x14ac:dyDescent="0.25">
      <c r="A1241" s="42" t="s">
        <v>89</v>
      </c>
      <c r="B1241" s="42" t="s">
        <v>100</v>
      </c>
      <c r="C1241" s="42" t="s">
        <v>14</v>
      </c>
      <c r="D1241" s="42" t="s">
        <v>9</v>
      </c>
      <c r="E1241" s="43">
        <v>2.3674242424242425E-3</v>
      </c>
      <c r="F1241" s="43">
        <v>6.9495973215093669E-3</v>
      </c>
      <c r="G1241" s="43">
        <v>4.0902662485396306E-2</v>
      </c>
      <c r="H1241" s="43">
        <v>4.091553897894451E-2</v>
      </c>
      <c r="I1241" s="43">
        <v>3.0923731204901841E-2</v>
      </c>
      <c r="J1241" s="43">
        <v>3.4707343433002788E-2</v>
      </c>
      <c r="K1241" s="43">
        <v>5.1598857586912732E-2</v>
      </c>
      <c r="L1241" s="43">
        <v>7.9936385703523891E-2</v>
      </c>
      <c r="M1241" s="43">
        <v>9.6352660259365133E-2</v>
      </c>
      <c r="N1241" s="43">
        <v>8.4698925133947389E-2</v>
      </c>
      <c r="O1241" s="43">
        <v>6.0487075803586414E-2</v>
      </c>
    </row>
    <row r="1242" spans="1:15" x14ac:dyDescent="0.25">
      <c r="A1242" s="42" t="s">
        <v>89</v>
      </c>
      <c r="B1242" s="42" t="s">
        <v>100</v>
      </c>
      <c r="C1242" s="42" t="s">
        <v>14</v>
      </c>
      <c r="D1242" s="42" t="s">
        <v>10</v>
      </c>
      <c r="E1242" s="43">
        <v>0.26174693362193363</v>
      </c>
      <c r="F1242" s="43">
        <v>0.17341417066328826</v>
      </c>
      <c r="G1242" s="43">
        <v>5.6115107913669068E-2</v>
      </c>
      <c r="H1242" s="43">
        <v>8.0492197835476328E-3</v>
      </c>
      <c r="I1242" s="43">
        <v>0</v>
      </c>
      <c r="J1242" s="43">
        <v>0</v>
      </c>
      <c r="K1242" s="43">
        <v>0</v>
      </c>
      <c r="L1242" s="43">
        <v>0</v>
      </c>
      <c r="M1242" s="43">
        <v>0</v>
      </c>
      <c r="N1242" s="43">
        <v>0</v>
      </c>
      <c r="O1242" s="43">
        <v>0</v>
      </c>
    </row>
    <row r="1243" spans="1:15" x14ac:dyDescent="0.25">
      <c r="A1243" s="42" t="s">
        <v>89</v>
      </c>
      <c r="B1243" s="42" t="s">
        <v>100</v>
      </c>
      <c r="C1243" s="42" t="s">
        <v>14</v>
      </c>
      <c r="D1243" s="42" t="s">
        <v>11</v>
      </c>
      <c r="E1243" s="43">
        <v>0</v>
      </c>
      <c r="F1243" s="43">
        <v>1.067776671794408E-3</v>
      </c>
      <c r="G1243" s="43">
        <v>1.0059644592018694E-2</v>
      </c>
      <c r="H1243" s="43">
        <v>7.6348045075630777E-3</v>
      </c>
      <c r="I1243" s="43">
        <v>1.760591768452453E-2</v>
      </c>
      <c r="J1243" s="43">
        <v>7.3895704164375603E-2</v>
      </c>
      <c r="K1243" s="43">
        <v>0.1914503278629425</v>
      </c>
      <c r="L1243" s="43">
        <v>0.34943883508092943</v>
      </c>
      <c r="M1243" s="43">
        <v>0.49012109171991125</v>
      </c>
      <c r="N1243" s="43">
        <v>0.59793771877052027</v>
      </c>
      <c r="O1243" s="43">
        <v>0.67846093925643514</v>
      </c>
    </row>
    <row r="1244" spans="1:15" x14ac:dyDescent="0.25">
      <c r="A1244" s="42" t="s">
        <v>89</v>
      </c>
      <c r="B1244" s="42" t="s">
        <v>100</v>
      </c>
      <c r="C1244" s="42" t="s">
        <v>14</v>
      </c>
      <c r="D1244" s="42" t="s">
        <v>12</v>
      </c>
      <c r="E1244" s="43">
        <v>6.9895382395382389E-4</v>
      </c>
      <c r="F1244" s="43">
        <v>1.7735951497602031E-3</v>
      </c>
      <c r="G1244" s="43">
        <v>2.2505072864785099E-3</v>
      </c>
      <c r="H1244" s="43">
        <v>1.0089418065318222E-2</v>
      </c>
      <c r="I1244" s="43">
        <v>4.4377595033659852E-2</v>
      </c>
      <c r="J1244" s="43">
        <v>9.2025179651504529E-2</v>
      </c>
      <c r="K1244" s="43">
        <v>0.11378065828950482</v>
      </c>
      <c r="L1244" s="43">
        <v>0.13192447433793036</v>
      </c>
      <c r="M1244" s="43">
        <v>0.14294354287242583</v>
      </c>
      <c r="N1244" s="43">
        <v>0.14385821950322705</v>
      </c>
      <c r="O1244" s="43">
        <v>0.12480565415781358</v>
      </c>
    </row>
    <row r="1245" spans="1:15" x14ac:dyDescent="0.25">
      <c r="A1245" s="42" t="s">
        <v>89</v>
      </c>
      <c r="B1245" s="42" t="s">
        <v>100</v>
      </c>
      <c r="C1245" s="42" t="s">
        <v>15</v>
      </c>
      <c r="D1245" s="42" t="s">
        <v>189</v>
      </c>
      <c r="E1245" s="43">
        <v>0</v>
      </c>
      <c r="F1245" s="43">
        <v>0</v>
      </c>
      <c r="G1245" s="43">
        <v>2.3901659014152175E-6</v>
      </c>
      <c r="H1245" s="43">
        <v>5.1547384023733198E-4</v>
      </c>
      <c r="I1245" s="43">
        <v>4.2067065877025057E-3</v>
      </c>
      <c r="J1245" s="43">
        <v>1.3576715946043179E-2</v>
      </c>
      <c r="K1245" s="43">
        <v>2.9553237901233886E-2</v>
      </c>
      <c r="L1245" s="43">
        <v>3.9544618223496107E-2</v>
      </c>
      <c r="M1245" s="43">
        <v>4.4465070639137898E-2</v>
      </c>
      <c r="N1245" s="43">
        <v>5.0167544789596806E-2</v>
      </c>
      <c r="O1245" s="43">
        <v>4.8998323021349731E-2</v>
      </c>
    </row>
    <row r="1246" spans="1:15" x14ac:dyDescent="0.25">
      <c r="A1246" s="42" t="s">
        <v>89</v>
      </c>
      <c r="B1246" s="42" t="s">
        <v>100</v>
      </c>
      <c r="C1246" s="42" t="s">
        <v>15</v>
      </c>
      <c r="D1246" s="42" t="s">
        <v>5</v>
      </c>
      <c r="E1246" s="43">
        <v>8.8024241040621405E-3</v>
      </c>
      <c r="F1246" s="43">
        <v>1.2249112253211522E-2</v>
      </c>
      <c r="G1246" s="43">
        <v>1.2287842899175633E-2</v>
      </c>
      <c r="H1246" s="43">
        <v>1.169334225965765E-2</v>
      </c>
      <c r="I1246" s="43">
        <v>1.0899028067877974E-2</v>
      </c>
      <c r="J1246" s="43">
        <v>5.1117571804214137E-3</v>
      </c>
      <c r="K1246" s="43">
        <v>2.7008875296259389E-3</v>
      </c>
      <c r="L1246" s="43">
        <v>1.4402780782703075E-3</v>
      </c>
      <c r="M1246" s="43">
        <v>2.6898534424385723E-4</v>
      </c>
      <c r="N1246" s="43">
        <v>0</v>
      </c>
      <c r="O1246" s="43">
        <v>0</v>
      </c>
    </row>
    <row r="1247" spans="1:15" x14ac:dyDescent="0.25">
      <c r="A1247" s="42" t="s">
        <v>89</v>
      </c>
      <c r="B1247" s="42" t="s">
        <v>100</v>
      </c>
      <c r="C1247" s="42" t="s">
        <v>15</v>
      </c>
      <c r="D1247" s="42" t="s">
        <v>190</v>
      </c>
      <c r="E1247" s="43">
        <v>0</v>
      </c>
      <c r="F1247" s="43">
        <v>0</v>
      </c>
      <c r="G1247" s="43">
        <v>9.5606636056608702E-6</v>
      </c>
      <c r="H1247" s="43">
        <v>3.9569568648923823E-4</v>
      </c>
      <c r="I1247" s="43">
        <v>2.1838294198768759E-3</v>
      </c>
      <c r="J1247" s="43">
        <v>2.4850363031994178E-3</v>
      </c>
      <c r="K1247" s="43">
        <v>1.8949506835476764E-3</v>
      </c>
      <c r="L1247" s="43">
        <v>1.229287621118357E-3</v>
      </c>
      <c r="M1247" s="43">
        <v>4.9636762191133119E-4</v>
      </c>
      <c r="N1247" s="43">
        <v>5.2681456541645843E-5</v>
      </c>
      <c r="O1247" s="43">
        <v>2.0500961495094132E-6</v>
      </c>
    </row>
    <row r="1248" spans="1:15" x14ac:dyDescent="0.25">
      <c r="A1248" s="42" t="s">
        <v>89</v>
      </c>
      <c r="B1248" s="42" t="s">
        <v>100</v>
      </c>
      <c r="C1248" s="42" t="s">
        <v>15</v>
      </c>
      <c r="D1248" s="42" t="s">
        <v>6</v>
      </c>
      <c r="E1248" s="43">
        <v>0.39637889078560284</v>
      </c>
      <c r="F1248" s="43">
        <v>0.34780202606106703</v>
      </c>
      <c r="G1248" s="43">
        <v>0.18548643461342654</v>
      </c>
      <c r="H1248" s="43">
        <v>6.2079305971154873E-2</v>
      </c>
      <c r="I1248" s="43">
        <v>1.5738569646600097E-2</v>
      </c>
      <c r="J1248" s="43">
        <v>3.4296001300164322E-3</v>
      </c>
      <c r="K1248" s="43">
        <v>5.4395186581040504E-5</v>
      </c>
      <c r="L1248" s="43">
        <v>3.5761094432534018E-6</v>
      </c>
      <c r="M1248" s="43">
        <v>2.869177005267811E-6</v>
      </c>
      <c r="N1248" s="43">
        <v>2.3677059119840856E-6</v>
      </c>
      <c r="O1248" s="43">
        <v>2.0500961495094132E-6</v>
      </c>
    </row>
    <row r="1249" spans="1:15" x14ac:dyDescent="0.25">
      <c r="A1249" s="42" t="s">
        <v>89</v>
      </c>
      <c r="B1249" s="42" t="s">
        <v>100</v>
      </c>
      <c r="C1249" s="42" t="s">
        <v>15</v>
      </c>
      <c r="D1249" s="42" t="s">
        <v>191</v>
      </c>
      <c r="E1249" s="43">
        <v>0</v>
      </c>
      <c r="F1249" s="43">
        <v>0</v>
      </c>
      <c r="G1249" s="43">
        <v>0</v>
      </c>
      <c r="H1249" s="43">
        <v>1.3524236895521369E-2</v>
      </c>
      <c r="I1249" s="43">
        <v>0.13371108339155685</v>
      </c>
      <c r="J1249" s="43">
        <v>0.34356147790901342</v>
      </c>
      <c r="K1249" s="43">
        <v>0.36185010240726451</v>
      </c>
      <c r="L1249" s="43">
        <v>0.26414932402591251</v>
      </c>
      <c r="M1249" s="43">
        <v>0.13768463154028907</v>
      </c>
      <c r="N1249" s="43">
        <v>4.6292202138156845E-2</v>
      </c>
      <c r="O1249" s="43">
        <v>2.043740851445934E-2</v>
      </c>
    </row>
    <row r="1250" spans="1:15" x14ac:dyDescent="0.25">
      <c r="A1250" s="42" t="s">
        <v>89</v>
      </c>
      <c r="B1250" s="42" t="s">
        <v>100</v>
      </c>
      <c r="C1250" s="42" t="s">
        <v>15</v>
      </c>
      <c r="D1250" s="42" t="s">
        <v>7</v>
      </c>
      <c r="E1250" s="43">
        <v>0.19715562104695147</v>
      </c>
      <c r="F1250" s="43">
        <v>0.23071168341386736</v>
      </c>
      <c r="G1250" s="43">
        <v>0.41039148527299285</v>
      </c>
      <c r="H1250" s="43">
        <v>0.58319127501705781</v>
      </c>
      <c r="I1250" s="43">
        <v>0.5339225161226594</v>
      </c>
      <c r="J1250" s="43">
        <v>0.30348280129849742</v>
      </c>
      <c r="K1250" s="43">
        <v>0.14789940220800055</v>
      </c>
      <c r="L1250" s="43">
        <v>5.5901742816937168E-2</v>
      </c>
      <c r="M1250" s="43">
        <v>1.6350005164518618E-2</v>
      </c>
      <c r="N1250" s="43">
        <v>6.5839982147496874E-3</v>
      </c>
      <c r="O1250" s="43">
        <v>3.8777568667970504E-3</v>
      </c>
    </row>
    <row r="1251" spans="1:15" x14ac:dyDescent="0.25">
      <c r="A1251" s="42" t="s">
        <v>89</v>
      </c>
      <c r="B1251" s="42" t="s">
        <v>100</v>
      </c>
      <c r="C1251" s="42" t="s">
        <v>15</v>
      </c>
      <c r="D1251" s="42" t="s">
        <v>8</v>
      </c>
      <c r="E1251" s="43">
        <v>0.12736145197191945</v>
      </c>
      <c r="F1251" s="43">
        <v>0.12553994988650194</v>
      </c>
      <c r="G1251" s="43">
        <v>0.10624048415200499</v>
      </c>
      <c r="H1251" s="43">
        <v>9.1046369117769754E-2</v>
      </c>
      <c r="I1251" s="43">
        <v>9.0328964455158506E-2</v>
      </c>
      <c r="J1251" s="43">
        <v>9.2261660848801719E-2</v>
      </c>
      <c r="K1251" s="43">
        <v>9.292474037399466E-2</v>
      </c>
      <c r="L1251" s="43">
        <v>8.394022890676546E-2</v>
      </c>
      <c r="M1251" s="43">
        <v>6.9871633020784363E-2</v>
      </c>
      <c r="N1251" s="43">
        <v>5.8008794843610101E-2</v>
      </c>
      <c r="O1251" s="43">
        <v>5.022735566298063E-2</v>
      </c>
    </row>
    <row r="1252" spans="1:15" x14ac:dyDescent="0.25">
      <c r="A1252" s="42" t="s">
        <v>89</v>
      </c>
      <c r="B1252" s="42" t="s">
        <v>100</v>
      </c>
      <c r="C1252" s="42" t="s">
        <v>15</v>
      </c>
      <c r="D1252" s="42" t="s">
        <v>9</v>
      </c>
      <c r="E1252" s="43">
        <v>0.22393906532939697</v>
      </c>
      <c r="F1252" s="43">
        <v>0.21522927694112998</v>
      </c>
      <c r="G1252" s="43">
        <v>0.1851231293964114</v>
      </c>
      <c r="H1252" s="43">
        <v>0.15008630443756651</v>
      </c>
      <c r="I1252" s="43">
        <v>0.12433561470957287</v>
      </c>
      <c r="J1252" s="43">
        <v>0.10136142206862256</v>
      </c>
      <c r="K1252" s="43">
        <v>9.75805243029923E-2</v>
      </c>
      <c r="L1252" s="43">
        <v>0.10634455456874803</v>
      </c>
      <c r="M1252" s="43">
        <v>0.1178629221993964</v>
      </c>
      <c r="N1252" s="43">
        <v>0.11709489587717295</v>
      </c>
      <c r="O1252" s="43">
        <v>0.10725078006158495</v>
      </c>
    </row>
    <row r="1253" spans="1:15" x14ac:dyDescent="0.25">
      <c r="A1253" s="42" t="s">
        <v>89</v>
      </c>
      <c r="B1253" s="42" t="s">
        <v>100</v>
      </c>
      <c r="C1253" s="42" t="s">
        <v>15</v>
      </c>
      <c r="D1253" s="42" t="s">
        <v>10</v>
      </c>
      <c r="E1253" s="43">
        <v>3.6934898900540136E-2</v>
      </c>
      <c r="F1253" s="43">
        <v>3.0106529614618047E-2</v>
      </c>
      <c r="G1253" s="43">
        <v>1.3372978218418142E-2</v>
      </c>
      <c r="H1253" s="43">
        <v>2.6522305472792182E-3</v>
      </c>
      <c r="I1253" s="43">
        <v>0</v>
      </c>
      <c r="J1253" s="43">
        <v>0</v>
      </c>
      <c r="K1253" s="43">
        <v>0</v>
      </c>
      <c r="L1253" s="43">
        <v>0</v>
      </c>
      <c r="M1253" s="43">
        <v>0</v>
      </c>
      <c r="N1253" s="43">
        <v>0</v>
      </c>
      <c r="O1253" s="43">
        <v>0</v>
      </c>
    </row>
    <row r="1254" spans="1:15" x14ac:dyDescent="0.25">
      <c r="A1254" s="42" t="s">
        <v>89</v>
      </c>
      <c r="B1254" s="42" t="s">
        <v>100</v>
      </c>
      <c r="C1254" s="42" t="s">
        <v>15</v>
      </c>
      <c r="D1254" s="42" t="s">
        <v>11</v>
      </c>
      <c r="E1254" s="43">
        <v>1.5565736700375138E-4</v>
      </c>
      <c r="F1254" s="43">
        <v>5.4571447603724314E-3</v>
      </c>
      <c r="G1254" s="43">
        <v>2.4355790535421064E-2</v>
      </c>
      <c r="H1254" s="43">
        <v>2.0400786258023537E-2</v>
      </c>
      <c r="I1254" s="43">
        <v>1.5701989589315707E-2</v>
      </c>
      <c r="J1254" s="43">
        <v>3.0916407490391141E-2</v>
      </c>
      <c r="K1254" s="43">
        <v>0.11624806425292653</v>
      </c>
      <c r="L1254" s="43">
        <v>0.25251534597964836</v>
      </c>
      <c r="M1254" s="43">
        <v>0.38509161282177845</v>
      </c>
      <c r="N1254" s="43">
        <v>0.47293386583039321</v>
      </c>
      <c r="O1254" s="43">
        <v>0.52496607090872593</v>
      </c>
    </row>
    <row r="1255" spans="1:15" x14ac:dyDescent="0.25">
      <c r="A1255" s="42" t="s">
        <v>89</v>
      </c>
      <c r="B1255" s="42" t="s">
        <v>100</v>
      </c>
      <c r="C1255" s="42" t="s">
        <v>15</v>
      </c>
      <c r="D1255" s="42" t="s">
        <v>12</v>
      </c>
      <c r="E1255" s="43">
        <v>9.271990494523456E-3</v>
      </c>
      <c r="F1255" s="43">
        <v>3.2904277069231519E-2</v>
      </c>
      <c r="G1255" s="43">
        <v>6.2729904082642382E-2</v>
      </c>
      <c r="H1255" s="43">
        <v>6.4414979969242697E-2</v>
      </c>
      <c r="I1255" s="43">
        <v>6.8971698009679214E-2</v>
      </c>
      <c r="J1255" s="43">
        <v>0.10381312082499315</v>
      </c>
      <c r="K1255" s="43">
        <v>0.14929369515383295</v>
      </c>
      <c r="L1255" s="43">
        <v>0.19493104366966046</v>
      </c>
      <c r="M1255" s="43">
        <v>0.22790590247093465</v>
      </c>
      <c r="N1255" s="43">
        <v>0.24886364914386669</v>
      </c>
      <c r="O1255" s="43">
        <v>0.24423820477180341</v>
      </c>
    </row>
    <row r="1256" spans="1:15" x14ac:dyDescent="0.25">
      <c r="A1256" s="42" t="s">
        <v>89</v>
      </c>
      <c r="B1256" s="42" t="s">
        <v>100</v>
      </c>
      <c r="C1256" s="42" t="s">
        <v>16</v>
      </c>
      <c r="D1256" s="42" t="s">
        <v>189</v>
      </c>
      <c r="E1256" s="43">
        <v>0</v>
      </c>
      <c r="F1256" s="43">
        <v>0</v>
      </c>
      <c r="G1256" s="43">
        <v>0</v>
      </c>
      <c r="H1256" s="43">
        <v>0</v>
      </c>
      <c r="I1256" s="43">
        <v>7.4980786173543045E-5</v>
      </c>
      <c r="J1256" s="43">
        <v>1.1621150493898898E-3</v>
      </c>
      <c r="K1256" s="43">
        <v>6.5448680169980459E-3</v>
      </c>
      <c r="L1256" s="43">
        <v>1.8895407647177828E-2</v>
      </c>
      <c r="M1256" s="43">
        <v>3.898225408391115E-2</v>
      </c>
      <c r="N1256" s="43">
        <v>7.5419940395556773E-2</v>
      </c>
      <c r="O1256" s="43">
        <v>0.10170304348843194</v>
      </c>
    </row>
    <row r="1257" spans="1:15" x14ac:dyDescent="0.25">
      <c r="A1257" s="42" t="s">
        <v>89</v>
      </c>
      <c r="B1257" s="42" t="s">
        <v>100</v>
      </c>
      <c r="C1257" s="42" t="s">
        <v>16</v>
      </c>
      <c r="D1257" s="42" t="s">
        <v>5</v>
      </c>
      <c r="E1257" s="43">
        <v>2.7998312430483644E-3</v>
      </c>
      <c r="F1257" s="43">
        <v>3.7843579869871195E-3</v>
      </c>
      <c r="G1257" s="43">
        <v>9.8464968300782611E-3</v>
      </c>
      <c r="H1257" s="43">
        <v>2.8080601361722225E-2</v>
      </c>
      <c r="I1257" s="43">
        <v>9.3201117213714005E-2</v>
      </c>
      <c r="J1257" s="43">
        <v>0.16213265719366823</v>
      </c>
      <c r="K1257" s="43">
        <v>0.13790750333447066</v>
      </c>
      <c r="L1257" s="43">
        <v>9.8563625328747739E-2</v>
      </c>
      <c r="M1257" s="43">
        <v>5.176871547772946E-2</v>
      </c>
      <c r="N1257" s="43">
        <v>1.1333875191908246E-2</v>
      </c>
      <c r="O1257" s="43">
        <v>0</v>
      </c>
    </row>
    <row r="1258" spans="1:15" x14ac:dyDescent="0.25">
      <c r="A1258" s="42" t="s">
        <v>89</v>
      </c>
      <c r="B1258" s="42" t="s">
        <v>100</v>
      </c>
      <c r="C1258" s="42" t="s">
        <v>16</v>
      </c>
      <c r="D1258" s="42" t="s">
        <v>190</v>
      </c>
      <c r="E1258" s="43">
        <v>0</v>
      </c>
      <c r="F1258" s="43">
        <v>0</v>
      </c>
      <c r="G1258" s="43">
        <v>2.3222869882260051E-5</v>
      </c>
      <c r="H1258" s="43">
        <v>1.9678066826714945E-5</v>
      </c>
      <c r="I1258" s="43">
        <v>1.8745196543385761E-5</v>
      </c>
      <c r="J1258" s="43">
        <v>1.7607803778634694E-5</v>
      </c>
      <c r="K1258" s="43">
        <v>1.5509165917056983E-5</v>
      </c>
      <c r="L1258" s="43">
        <v>1.3487086115044847E-5</v>
      </c>
      <c r="M1258" s="43">
        <v>1.1752262310494771E-5</v>
      </c>
      <c r="N1258" s="43">
        <v>1.1288720310665583E-5</v>
      </c>
      <c r="O1258" s="43">
        <v>1.1696727255713851E-5</v>
      </c>
    </row>
    <row r="1259" spans="1:15" x14ac:dyDescent="0.25">
      <c r="A1259" s="42" t="s">
        <v>89</v>
      </c>
      <c r="B1259" s="42" t="s">
        <v>100</v>
      </c>
      <c r="C1259" s="42" t="s">
        <v>16</v>
      </c>
      <c r="D1259" s="42" t="s">
        <v>6</v>
      </c>
      <c r="E1259" s="43">
        <v>0.1689487208990143</v>
      </c>
      <c r="F1259" s="43">
        <v>0.11064267693533393</v>
      </c>
      <c r="G1259" s="43">
        <v>4.1034811081953511E-2</v>
      </c>
      <c r="H1259" s="43">
        <v>7.39895312684482E-3</v>
      </c>
      <c r="I1259" s="43">
        <v>1.8745196543385761E-4</v>
      </c>
      <c r="J1259" s="43">
        <v>3.5215607557269388E-5</v>
      </c>
      <c r="K1259" s="43">
        <v>1.5509165917056983E-5</v>
      </c>
      <c r="L1259" s="43">
        <v>1.3487086115044847E-5</v>
      </c>
      <c r="M1259" s="43">
        <v>1.1752262310494771E-5</v>
      </c>
      <c r="N1259" s="43">
        <v>1.1288720310665583E-5</v>
      </c>
      <c r="O1259" s="43">
        <v>1.1696727255713851E-5</v>
      </c>
    </row>
    <row r="1260" spans="1:15" x14ac:dyDescent="0.25">
      <c r="A1260" s="42" t="s">
        <v>89</v>
      </c>
      <c r="B1260" s="42" t="s">
        <v>100</v>
      </c>
      <c r="C1260" s="42" t="s">
        <v>16</v>
      </c>
      <c r="D1260" s="42" t="s">
        <v>191</v>
      </c>
      <c r="E1260" s="43">
        <v>0</v>
      </c>
      <c r="F1260" s="43">
        <v>0</v>
      </c>
      <c r="G1260" s="43">
        <v>0</v>
      </c>
      <c r="H1260" s="43">
        <v>2.2236215514187885E-3</v>
      </c>
      <c r="I1260" s="43">
        <v>2.6636924288151169E-2</v>
      </c>
      <c r="J1260" s="43">
        <v>0.14084482242529892</v>
      </c>
      <c r="K1260" s="43">
        <v>0.34027110022023016</v>
      </c>
      <c r="L1260" s="43">
        <v>0.37817789466585744</v>
      </c>
      <c r="M1260" s="43">
        <v>0.27300505347279352</v>
      </c>
      <c r="N1260" s="43">
        <v>0.15036575453806558</v>
      </c>
      <c r="O1260" s="43">
        <v>2.8820735958078929E-2</v>
      </c>
    </row>
    <row r="1261" spans="1:15" x14ac:dyDescent="0.25">
      <c r="A1261" s="42" t="s">
        <v>89</v>
      </c>
      <c r="B1261" s="42" t="s">
        <v>100</v>
      </c>
      <c r="C1261" s="42" t="s">
        <v>16</v>
      </c>
      <c r="D1261" s="42" t="s">
        <v>7</v>
      </c>
      <c r="E1261" s="43">
        <v>0.48594331300579141</v>
      </c>
      <c r="F1261" s="43">
        <v>0.51719559155490635</v>
      </c>
      <c r="G1261" s="43">
        <v>0.56988922691066168</v>
      </c>
      <c r="H1261" s="43">
        <v>0.64681805659412028</v>
      </c>
      <c r="I1261" s="43">
        <v>0.62046600558606868</v>
      </c>
      <c r="J1261" s="43">
        <v>0.43896254820136288</v>
      </c>
      <c r="K1261" s="43">
        <v>0.19076274077980085</v>
      </c>
      <c r="L1261" s="43">
        <v>6.3119563018409874E-2</v>
      </c>
      <c r="M1261" s="43">
        <v>3.1190504172053123E-2</v>
      </c>
      <c r="N1261" s="43">
        <v>1.4562449200758602E-2</v>
      </c>
      <c r="O1261" s="43">
        <v>1.1930661800828128E-3</v>
      </c>
    </row>
    <row r="1262" spans="1:15" x14ac:dyDescent="0.25">
      <c r="A1262" s="42" t="s">
        <v>89</v>
      </c>
      <c r="B1262" s="42" t="s">
        <v>100</v>
      </c>
      <c r="C1262" s="42" t="s">
        <v>16</v>
      </c>
      <c r="D1262" s="42" t="s">
        <v>8</v>
      </c>
      <c r="E1262" s="43">
        <v>0.18283281555632264</v>
      </c>
      <c r="F1262" s="43">
        <v>0.15638693400610806</v>
      </c>
      <c r="G1262" s="43">
        <v>9.4865423469032303E-2</v>
      </c>
      <c r="H1262" s="43">
        <v>6.8499350623794725E-2</v>
      </c>
      <c r="I1262" s="43">
        <v>6.2590211258365058E-2</v>
      </c>
      <c r="J1262" s="43">
        <v>0.10018840350043139</v>
      </c>
      <c r="K1262" s="43">
        <v>0.22720928068488477</v>
      </c>
      <c r="L1262" s="43">
        <v>0.3470227257401039</v>
      </c>
      <c r="M1262" s="43">
        <v>0.41015395463626747</v>
      </c>
      <c r="N1262" s="43">
        <v>0.43235798789849184</v>
      </c>
      <c r="O1262" s="43">
        <v>0.47933188293915358</v>
      </c>
    </row>
    <row r="1263" spans="1:15" x14ac:dyDescent="0.25">
      <c r="A1263" s="42" t="s">
        <v>89</v>
      </c>
      <c r="B1263" s="42" t="s">
        <v>100</v>
      </c>
      <c r="C1263" s="42" t="s">
        <v>16</v>
      </c>
      <c r="D1263" s="42" t="s">
        <v>9</v>
      </c>
      <c r="E1263" s="43">
        <v>0.15824799601119935</v>
      </c>
      <c r="F1263" s="43">
        <v>0.19442969061213647</v>
      </c>
      <c r="G1263" s="43">
        <v>0.25870277048837698</v>
      </c>
      <c r="H1263" s="43">
        <v>0.22924947853122912</v>
      </c>
      <c r="I1263" s="43">
        <v>0.18970138901906392</v>
      </c>
      <c r="J1263" s="43">
        <v>0.13084358987903438</v>
      </c>
      <c r="K1263" s="43">
        <v>4.3053444585750181E-2</v>
      </c>
      <c r="L1263" s="43">
        <v>2.6974172230089693E-5</v>
      </c>
      <c r="M1263" s="43">
        <v>0</v>
      </c>
      <c r="N1263" s="43">
        <v>0</v>
      </c>
      <c r="O1263" s="43">
        <v>0</v>
      </c>
    </row>
    <row r="1264" spans="1:15" x14ac:dyDescent="0.25">
      <c r="A1264" s="42" t="s">
        <v>89</v>
      </c>
      <c r="B1264" s="42" t="s">
        <v>100</v>
      </c>
      <c r="C1264" s="42" t="s">
        <v>16</v>
      </c>
      <c r="D1264" s="42" t="s">
        <v>10</v>
      </c>
      <c r="E1264" s="43">
        <v>1.2273232846239405E-3</v>
      </c>
      <c r="F1264" s="43">
        <v>1.7494356659142209E-2</v>
      </c>
      <c r="G1264" s="43">
        <v>2.3129978402731011E-2</v>
      </c>
      <c r="H1264" s="43">
        <v>1.5348892124837657E-2</v>
      </c>
      <c r="I1264" s="43">
        <v>0</v>
      </c>
      <c r="J1264" s="43">
        <v>0</v>
      </c>
      <c r="K1264" s="43">
        <v>0</v>
      </c>
      <c r="L1264" s="43">
        <v>0</v>
      </c>
      <c r="M1264" s="43">
        <v>0</v>
      </c>
      <c r="N1264" s="43">
        <v>0</v>
      </c>
      <c r="O1264" s="43">
        <v>0</v>
      </c>
    </row>
    <row r="1265" spans="1:15" x14ac:dyDescent="0.25">
      <c r="A1265" s="42" t="s">
        <v>89</v>
      </c>
      <c r="B1265" s="42" t="s">
        <v>100</v>
      </c>
      <c r="C1265" s="42" t="s">
        <v>16</v>
      </c>
      <c r="D1265" s="42" t="s">
        <v>11</v>
      </c>
      <c r="E1265" s="43">
        <v>0</v>
      </c>
      <c r="F1265" s="43">
        <v>0</v>
      </c>
      <c r="G1265" s="43">
        <v>2.4151784677550452E-3</v>
      </c>
      <c r="H1265" s="43">
        <v>1.9678066826714948E-3</v>
      </c>
      <c r="I1265" s="43">
        <v>1.4621253303840893E-3</v>
      </c>
      <c r="J1265" s="43">
        <v>4.9301850580177136E-4</v>
      </c>
      <c r="K1265" s="43">
        <v>5.3041347436334875E-3</v>
      </c>
      <c r="L1265" s="43">
        <v>2.4276755007080722E-2</v>
      </c>
      <c r="M1265" s="43">
        <v>5.3143730168057346E-2</v>
      </c>
      <c r="N1265" s="43">
        <v>6.8827327734128058E-2</v>
      </c>
      <c r="O1265" s="43">
        <v>6.9256322081081706E-2</v>
      </c>
    </row>
    <row r="1266" spans="1:15" x14ac:dyDescent="0.25">
      <c r="A1266" s="42" t="s">
        <v>89</v>
      </c>
      <c r="B1266" s="42" t="s">
        <v>100</v>
      </c>
      <c r="C1266" s="42" t="s">
        <v>16</v>
      </c>
      <c r="D1266" s="42" t="s">
        <v>12</v>
      </c>
      <c r="E1266" s="43">
        <v>0</v>
      </c>
      <c r="F1266" s="43">
        <v>6.6392245385738934E-5</v>
      </c>
      <c r="G1266" s="43">
        <v>9.2891479529040203E-5</v>
      </c>
      <c r="H1266" s="43">
        <v>3.9356133653429892E-4</v>
      </c>
      <c r="I1266" s="43">
        <v>5.6610493561025004E-3</v>
      </c>
      <c r="J1266" s="43">
        <v>2.5320021833676688E-2</v>
      </c>
      <c r="K1266" s="43">
        <v>4.8915909302397718E-2</v>
      </c>
      <c r="L1266" s="43">
        <v>6.9890080248162387E-2</v>
      </c>
      <c r="M1266" s="43">
        <v>0.14173228346456693</v>
      </c>
      <c r="N1266" s="43">
        <v>0.24711008760046962</v>
      </c>
      <c r="O1266" s="43">
        <v>0.31967155589865953</v>
      </c>
    </row>
    <row r="1267" spans="1:15" x14ac:dyDescent="0.25">
      <c r="A1267" s="42" t="s">
        <v>89</v>
      </c>
      <c r="B1267" s="42" t="s">
        <v>97</v>
      </c>
      <c r="C1267" s="42" t="s">
        <v>4</v>
      </c>
      <c r="D1267" s="42" t="s">
        <v>189</v>
      </c>
      <c r="E1267" s="43">
        <v>0</v>
      </c>
      <c r="F1267" s="43">
        <v>0</v>
      </c>
      <c r="G1267" s="43">
        <v>0</v>
      </c>
      <c r="H1267" s="43">
        <v>4.0468963875498479E-4</v>
      </c>
      <c r="I1267" s="43">
        <v>3.192477630703247E-3</v>
      </c>
      <c r="J1267" s="43">
        <v>9.0619607798789869E-3</v>
      </c>
      <c r="K1267" s="43">
        <v>1.7619088983584039E-2</v>
      </c>
      <c r="L1267" s="43">
        <v>2.4126329827539192E-2</v>
      </c>
      <c r="M1267" s="43">
        <v>2.7649469822655929E-2</v>
      </c>
      <c r="N1267" s="43">
        <v>3.1537287952670155E-2</v>
      </c>
      <c r="O1267" s="43">
        <v>3.2540025329243563E-2</v>
      </c>
    </row>
    <row r="1268" spans="1:15" x14ac:dyDescent="0.25">
      <c r="A1268" s="42" t="s">
        <v>89</v>
      </c>
      <c r="B1268" s="42" t="s">
        <v>97</v>
      </c>
      <c r="C1268" s="42" t="s">
        <v>4</v>
      </c>
      <c r="D1268" s="42" t="s">
        <v>5</v>
      </c>
      <c r="E1268" s="43">
        <v>2.4544244067963012E-5</v>
      </c>
      <c r="F1268" s="43">
        <v>3.599959551016281E-4</v>
      </c>
      <c r="G1268" s="43">
        <v>1.8805325220134304E-3</v>
      </c>
      <c r="H1268" s="43">
        <v>3.0679045408558039E-3</v>
      </c>
      <c r="I1268" s="43">
        <v>3.3091769577756423E-3</v>
      </c>
      <c r="J1268" s="43">
        <v>2.7140647926426251E-3</v>
      </c>
      <c r="K1268" s="43">
        <v>1.9215953381626235E-3</v>
      </c>
      <c r="L1268" s="43">
        <v>9.8794405162422696E-4</v>
      </c>
      <c r="M1268" s="43">
        <v>3.471399276609338E-4</v>
      </c>
      <c r="N1268" s="43">
        <v>2.2014167557862311E-4</v>
      </c>
      <c r="O1268" s="43">
        <v>1.7691427344358144E-4</v>
      </c>
    </row>
    <row r="1269" spans="1:15" x14ac:dyDescent="0.25">
      <c r="A1269" s="42" t="s">
        <v>89</v>
      </c>
      <c r="B1269" s="42" t="s">
        <v>97</v>
      </c>
      <c r="C1269" s="42" t="s">
        <v>4</v>
      </c>
      <c r="D1269" s="42" t="s">
        <v>190</v>
      </c>
      <c r="E1269" s="43">
        <v>0</v>
      </c>
      <c r="F1269" s="43">
        <v>0</v>
      </c>
      <c r="G1269" s="43">
        <v>6.9995007022832392E-6</v>
      </c>
      <c r="H1269" s="43">
        <v>1.9222757840861779E-3</v>
      </c>
      <c r="I1269" s="43">
        <v>1.2333154625452935E-2</v>
      </c>
      <c r="J1269" s="43">
        <v>2.9181850822559561E-2</v>
      </c>
      <c r="K1269" s="43">
        <v>3.0990697270392897E-2</v>
      </c>
      <c r="L1269" s="43">
        <v>2.5319945212043553E-2</v>
      </c>
      <c r="M1269" s="43">
        <v>1.786385932009521E-2</v>
      </c>
      <c r="N1269" s="43">
        <v>1.4027746436035046E-2</v>
      </c>
      <c r="O1269" s="43">
        <v>1.8351500599068333E-2</v>
      </c>
    </row>
    <row r="1270" spans="1:15" x14ac:dyDescent="0.25">
      <c r="A1270" s="42" t="s">
        <v>89</v>
      </c>
      <c r="B1270" s="42" t="s">
        <v>97</v>
      </c>
      <c r="C1270" s="42" t="s">
        <v>4</v>
      </c>
      <c r="D1270" s="42" t="s">
        <v>6</v>
      </c>
      <c r="E1270" s="43">
        <v>0.63581864258058185</v>
      </c>
      <c r="F1270" s="43">
        <v>0.64811406613408851</v>
      </c>
      <c r="G1270" s="43">
        <v>0.50181753701569309</v>
      </c>
      <c r="H1270" s="43">
        <v>0.24477771826459446</v>
      </c>
      <c r="I1270" s="43">
        <v>8.793236522960883E-2</v>
      </c>
      <c r="J1270" s="43">
        <v>2.5494303762278101E-2</v>
      </c>
      <c r="K1270" s="43">
        <v>2.7821323294817536E-3</v>
      </c>
      <c r="L1270" s="43">
        <v>7.9381917953736276E-6</v>
      </c>
      <c r="M1270" s="43">
        <v>1.932133178075698E-6</v>
      </c>
      <c r="N1270" s="43">
        <v>1.8396240299049282E-6</v>
      </c>
      <c r="O1270" s="43">
        <v>1.8301476563129113E-6</v>
      </c>
    </row>
    <row r="1271" spans="1:15" x14ac:dyDescent="0.25">
      <c r="A1271" s="42" t="s">
        <v>89</v>
      </c>
      <c r="B1271" s="42" t="s">
        <v>97</v>
      </c>
      <c r="C1271" s="42" t="s">
        <v>4</v>
      </c>
      <c r="D1271" s="42" t="s">
        <v>191</v>
      </c>
      <c r="E1271" s="43">
        <v>0</v>
      </c>
      <c r="F1271" s="43">
        <v>0</v>
      </c>
      <c r="G1271" s="43">
        <v>0</v>
      </c>
      <c r="H1271" s="43">
        <v>2.7004106409569757E-3</v>
      </c>
      <c r="I1271" s="43">
        <v>2.1687587813354916E-2</v>
      </c>
      <c r="J1271" s="43">
        <v>6.6901697138640706E-2</v>
      </c>
      <c r="K1271" s="43">
        <v>8.8731105733205917E-2</v>
      </c>
      <c r="L1271" s="43">
        <v>7.3953638073299868E-2</v>
      </c>
      <c r="M1271" s="43">
        <v>4.4759797203301623E-2</v>
      </c>
      <c r="N1271" s="43">
        <v>1.536086064970615E-2</v>
      </c>
      <c r="O1271" s="43">
        <v>2.2852443735160554E-3</v>
      </c>
    </row>
    <row r="1272" spans="1:15" x14ac:dyDescent="0.25">
      <c r="A1272" s="42" t="s">
        <v>89</v>
      </c>
      <c r="B1272" s="42" t="s">
        <v>97</v>
      </c>
      <c r="C1272" s="42" t="s">
        <v>4</v>
      </c>
      <c r="D1272" s="42" t="s">
        <v>7</v>
      </c>
      <c r="E1272" s="43">
        <v>0.11244945419737254</v>
      </c>
      <c r="F1272" s="43">
        <v>0.12893922540196179</v>
      </c>
      <c r="G1272" s="43">
        <v>0.27293386405103115</v>
      </c>
      <c r="H1272" s="43">
        <v>0.5320032137118379</v>
      </c>
      <c r="I1272" s="43">
        <v>0.59967277970864463</v>
      </c>
      <c r="J1272" s="43">
        <v>0.4676013227296334</v>
      </c>
      <c r="K1272" s="43">
        <v>0.29886612073983448</v>
      </c>
      <c r="L1272" s="43">
        <v>0.18664132218522558</v>
      </c>
      <c r="M1272" s="43">
        <v>0.12255520748534153</v>
      </c>
      <c r="N1272" s="43">
        <v>5.7396269733033758E-2</v>
      </c>
      <c r="O1272" s="43">
        <v>1.6837968487297555E-2</v>
      </c>
    </row>
    <row r="1273" spans="1:15" x14ac:dyDescent="0.25">
      <c r="A1273" s="42" t="s">
        <v>89</v>
      </c>
      <c r="B1273" s="42" t="s">
        <v>97</v>
      </c>
      <c r="C1273" s="42" t="s">
        <v>4</v>
      </c>
      <c r="D1273" s="42" t="s">
        <v>8</v>
      </c>
      <c r="E1273" s="43">
        <v>0.13882838050941579</v>
      </c>
      <c r="F1273" s="43">
        <v>0.10866619476185663</v>
      </c>
      <c r="G1273" s="43">
        <v>6.2981507319144592E-2</v>
      </c>
      <c r="H1273" s="43">
        <v>4.1334880676069809E-2</v>
      </c>
      <c r="I1273" s="43">
        <v>4.3940185239961446E-2</v>
      </c>
      <c r="J1273" s="43">
        <v>6.0704582528773282E-2</v>
      </c>
      <c r="K1273" s="43">
        <v>7.5516180125005161E-2</v>
      </c>
      <c r="L1273" s="43">
        <v>8.0522130957071752E-2</v>
      </c>
      <c r="M1273" s="43">
        <v>8.4994538503549946E-2</v>
      </c>
      <c r="N1273" s="43">
        <v>8.929535041158522E-2</v>
      </c>
      <c r="O1273" s="43">
        <v>9.1568387737522669E-2</v>
      </c>
    </row>
    <row r="1274" spans="1:15" x14ac:dyDescent="0.25">
      <c r="A1274" s="42" t="s">
        <v>89</v>
      </c>
      <c r="B1274" s="42" t="s">
        <v>97</v>
      </c>
      <c r="C1274" s="42" t="s">
        <v>4</v>
      </c>
      <c r="D1274" s="42" t="s">
        <v>9</v>
      </c>
      <c r="E1274" s="43">
        <v>5.8734376054635488E-2</v>
      </c>
      <c r="F1274" s="43">
        <v>4.2552330872686832E-2</v>
      </c>
      <c r="G1274" s="43">
        <v>6.6217609810500205E-2</v>
      </c>
      <c r="H1274" s="43">
        <v>9.78247931916921E-2</v>
      </c>
      <c r="I1274" s="43">
        <v>0.15309565185239965</v>
      </c>
      <c r="J1274" s="43">
        <v>0.23439907495624912</v>
      </c>
      <c r="K1274" s="43">
        <v>0.31431519521606377</v>
      </c>
      <c r="L1274" s="43">
        <v>0.34487835081900514</v>
      </c>
      <c r="M1274" s="43">
        <v>0.323503498449141</v>
      </c>
      <c r="N1274" s="43">
        <v>0.28681578250247741</v>
      </c>
      <c r="O1274" s="43">
        <v>0.24107925027391211</v>
      </c>
    </row>
    <row r="1275" spans="1:15" x14ac:dyDescent="0.25">
      <c r="A1275" s="42" t="s">
        <v>89</v>
      </c>
      <c r="B1275" s="42" t="s">
        <v>97</v>
      </c>
      <c r="C1275" s="42" t="s">
        <v>4</v>
      </c>
      <c r="D1275" s="42" t="s">
        <v>10</v>
      </c>
      <c r="E1275" s="43">
        <v>5.2727172319001536E-2</v>
      </c>
      <c r="F1275" s="43">
        <v>5.3420972798058457E-2</v>
      </c>
      <c r="G1275" s="43">
        <v>3.5884106933705175E-2</v>
      </c>
      <c r="H1275" s="43">
        <v>1.5230911146819043E-2</v>
      </c>
      <c r="I1275" s="43">
        <v>0</v>
      </c>
      <c r="J1275" s="43">
        <v>0</v>
      </c>
      <c r="K1275" s="43">
        <v>0</v>
      </c>
      <c r="L1275" s="43">
        <v>0</v>
      </c>
      <c r="M1275" s="43">
        <v>0</v>
      </c>
      <c r="N1275" s="43">
        <v>0</v>
      </c>
      <c r="O1275" s="43">
        <v>0</v>
      </c>
    </row>
    <row r="1276" spans="1:15" x14ac:dyDescent="0.25">
      <c r="A1276" s="42" t="s">
        <v>89</v>
      </c>
      <c r="B1276" s="42" t="s">
        <v>97</v>
      </c>
      <c r="C1276" s="42" t="s">
        <v>4</v>
      </c>
      <c r="D1276" s="42" t="s">
        <v>11</v>
      </c>
      <c r="E1276" s="43">
        <v>6.1360610169907529E-6</v>
      </c>
      <c r="F1276" s="43">
        <v>6.1077965416118528E-4</v>
      </c>
      <c r="G1276" s="43">
        <v>1.1796491850247998E-2</v>
      </c>
      <c r="H1276" s="43">
        <v>7.303755281794928E-3</v>
      </c>
      <c r="I1276" s="43">
        <v>6.8448199364046459E-3</v>
      </c>
      <c r="J1276" s="43">
        <v>1.9004107850149714E-2</v>
      </c>
      <c r="K1276" s="43">
        <v>7.0482850553138562E-2</v>
      </c>
      <c r="L1276" s="43">
        <v>0.1499813091665903</v>
      </c>
      <c r="M1276" s="43">
        <v>0.24763506899003532</v>
      </c>
      <c r="N1276" s="43">
        <v>0.34799554565701563</v>
      </c>
      <c r="O1276" s="43">
        <v>0.42550933009275188</v>
      </c>
    </row>
    <row r="1277" spans="1:15" x14ac:dyDescent="0.25">
      <c r="A1277" s="42" t="s">
        <v>89</v>
      </c>
      <c r="B1277" s="42" t="s">
        <v>97</v>
      </c>
      <c r="C1277" s="42" t="s">
        <v>4</v>
      </c>
      <c r="D1277" s="42" t="s">
        <v>12</v>
      </c>
      <c r="E1277" s="43">
        <v>1.411294033907873E-3</v>
      </c>
      <c r="F1277" s="43">
        <v>1.7336434422085108E-2</v>
      </c>
      <c r="G1277" s="43">
        <v>4.6481350996962233E-2</v>
      </c>
      <c r="H1277" s="43">
        <v>5.3429447122537721E-2</v>
      </c>
      <c r="I1277" s="43">
        <v>6.7991801005694019E-2</v>
      </c>
      <c r="J1277" s="43">
        <v>8.4937034639194373E-2</v>
      </c>
      <c r="K1277" s="43">
        <v>9.8775033711130708E-2</v>
      </c>
      <c r="L1277" s="43">
        <v>0.11358109151580503</v>
      </c>
      <c r="M1277" s="43">
        <v>0.13068948816504022</v>
      </c>
      <c r="N1277" s="43">
        <v>0.15734917535786822</v>
      </c>
      <c r="O1277" s="43">
        <v>0.17164954868558796</v>
      </c>
    </row>
    <row r="1278" spans="1:15" x14ac:dyDescent="0.25">
      <c r="A1278" s="42" t="s">
        <v>89</v>
      </c>
      <c r="B1278" s="42" t="s">
        <v>97</v>
      </c>
      <c r="C1278" s="42" t="s">
        <v>13</v>
      </c>
      <c r="D1278" s="42" t="s">
        <v>189</v>
      </c>
      <c r="E1278" s="43">
        <v>0</v>
      </c>
      <c r="F1278" s="43">
        <v>0</v>
      </c>
      <c r="G1278" s="43">
        <v>0</v>
      </c>
      <c r="H1278" s="43">
        <v>3.6248665847715325E-4</v>
      </c>
      <c r="I1278" s="43">
        <v>3.967619108565577E-3</v>
      </c>
      <c r="J1278" s="43">
        <v>2.0187643604799594E-2</v>
      </c>
      <c r="K1278" s="43">
        <v>4.9069787576456685E-2</v>
      </c>
      <c r="L1278" s="43">
        <v>6.9185850597804993E-2</v>
      </c>
      <c r="M1278" s="43">
        <v>7.1594306285369683E-2</v>
      </c>
      <c r="N1278" s="43">
        <v>5.8933379380032361E-2</v>
      </c>
      <c r="O1278" s="43">
        <v>4.3264353972573916E-2</v>
      </c>
    </row>
    <row r="1279" spans="1:15" x14ac:dyDescent="0.25">
      <c r="A1279" s="42" t="s">
        <v>89</v>
      </c>
      <c r="B1279" s="42" t="s">
        <v>97</v>
      </c>
      <c r="C1279" s="42" t="s">
        <v>13</v>
      </c>
      <c r="D1279" s="42" t="s">
        <v>5</v>
      </c>
      <c r="E1279" s="43">
        <v>0</v>
      </c>
      <c r="F1279" s="43">
        <v>7.6033125783449458E-4</v>
      </c>
      <c r="G1279" s="43">
        <v>3.3182463731567143E-3</v>
      </c>
      <c r="H1279" s="43">
        <v>2.980445858589927E-3</v>
      </c>
      <c r="I1279" s="43">
        <v>2.1997888202732537E-3</v>
      </c>
      <c r="J1279" s="43">
        <v>1.3658412050038295E-3</v>
      </c>
      <c r="K1279" s="43">
        <v>4.3289381878555461E-4</v>
      </c>
      <c r="L1279" s="43">
        <v>0</v>
      </c>
      <c r="M1279" s="43">
        <v>0</v>
      </c>
      <c r="N1279" s="43">
        <v>0</v>
      </c>
      <c r="O1279" s="43">
        <v>0</v>
      </c>
    </row>
    <row r="1280" spans="1:15" x14ac:dyDescent="0.25">
      <c r="A1280" s="42" t="s">
        <v>89</v>
      </c>
      <c r="B1280" s="42" t="s">
        <v>97</v>
      </c>
      <c r="C1280" s="42" t="s">
        <v>13</v>
      </c>
      <c r="D1280" s="42" t="s">
        <v>190</v>
      </c>
      <c r="E1280" s="43">
        <v>0</v>
      </c>
      <c r="F1280" s="43">
        <v>0</v>
      </c>
      <c r="G1280" s="43">
        <v>1.3272985492626856E-5</v>
      </c>
      <c r="H1280" s="43">
        <v>1.5909136677608395E-3</v>
      </c>
      <c r="I1280" s="43">
        <v>1.0359005535468594E-2</v>
      </c>
      <c r="J1280" s="43">
        <v>2.8286954301761553E-2</v>
      </c>
      <c r="K1280" s="43">
        <v>4.3513468090632688E-2</v>
      </c>
      <c r="L1280" s="43">
        <v>6.1422703366731918E-2</v>
      </c>
      <c r="M1280" s="43">
        <v>9.3657266619844165E-2</v>
      </c>
      <c r="N1280" s="43">
        <v>0.13177669909121725</v>
      </c>
      <c r="O1280" s="43">
        <v>0.16212439671073983</v>
      </c>
    </row>
    <row r="1281" spans="1:15" x14ac:dyDescent="0.25">
      <c r="A1281" s="42" t="s">
        <v>89</v>
      </c>
      <c r="B1281" s="42" t="s">
        <v>97</v>
      </c>
      <c r="C1281" s="42" t="s">
        <v>13</v>
      </c>
      <c r="D1281" s="42" t="s">
        <v>6</v>
      </c>
      <c r="E1281" s="43">
        <v>5.0921094148200285E-2</v>
      </c>
      <c r="F1281" s="43">
        <v>5.9038694696175752E-2</v>
      </c>
      <c r="G1281" s="43">
        <v>0.10509549913061944</v>
      </c>
      <c r="H1281" s="43">
        <v>9.5283645810258374E-2</v>
      </c>
      <c r="I1281" s="43">
        <v>5.1707036124532042E-2</v>
      </c>
      <c r="J1281" s="43">
        <v>1.5764615777380649E-2</v>
      </c>
      <c r="K1281" s="43">
        <v>2.4445768590243078E-4</v>
      </c>
      <c r="L1281" s="43">
        <v>4.2654655115786057E-6</v>
      </c>
      <c r="M1281" s="43">
        <v>3.6771600557457466E-6</v>
      </c>
      <c r="N1281" s="43">
        <v>3.197687432448853E-6</v>
      </c>
      <c r="O1281" s="43">
        <v>2.9232671603090484E-6</v>
      </c>
    </row>
    <row r="1282" spans="1:15" x14ac:dyDescent="0.25">
      <c r="A1282" s="42" t="s">
        <v>89</v>
      </c>
      <c r="B1282" s="42" t="s">
        <v>97</v>
      </c>
      <c r="C1282" s="42" t="s">
        <v>13</v>
      </c>
      <c r="D1282" s="42" t="s">
        <v>191</v>
      </c>
      <c r="E1282" s="43">
        <v>0</v>
      </c>
      <c r="F1282" s="43">
        <v>0</v>
      </c>
      <c r="G1282" s="43">
        <v>0</v>
      </c>
      <c r="H1282" s="43">
        <v>6.0515133817991423E-3</v>
      </c>
      <c r="I1282" s="43">
        <v>5.8018430230697846E-2</v>
      </c>
      <c r="J1282" s="43">
        <v>0.19402604033699261</v>
      </c>
      <c r="K1282" s="43">
        <v>0.26223179681492004</v>
      </c>
      <c r="L1282" s="43">
        <v>0.23063372021105522</v>
      </c>
      <c r="M1282" s="43">
        <v>0.15017521667665626</v>
      </c>
      <c r="N1282" s="43">
        <v>6.0052569981389456E-2</v>
      </c>
      <c r="O1282" s="43">
        <v>1.173107111432021E-2</v>
      </c>
    </row>
    <row r="1283" spans="1:15" x14ac:dyDescent="0.25">
      <c r="A1283" s="42" t="s">
        <v>89</v>
      </c>
      <c r="B1283" s="42" t="s">
        <v>97</v>
      </c>
      <c r="C1283" s="42" t="s">
        <v>13</v>
      </c>
      <c r="D1283" s="42" t="s">
        <v>7</v>
      </c>
      <c r="E1283" s="43">
        <v>0.18943714958374797</v>
      </c>
      <c r="F1283" s="43">
        <v>0.27988410085691395</v>
      </c>
      <c r="G1283" s="43">
        <v>0.47557107020082029</v>
      </c>
      <c r="H1283" s="43">
        <v>0.55450389673157863</v>
      </c>
      <c r="I1283" s="43">
        <v>0.49195277253383674</v>
      </c>
      <c r="J1283" s="43">
        <v>0.27189175389328568</v>
      </c>
      <c r="K1283" s="43">
        <v>0.10007486516630762</v>
      </c>
      <c r="L1283" s="43">
        <v>4.9308781313848679E-2</v>
      </c>
      <c r="M1283" s="43">
        <v>1.774597442902897E-2</v>
      </c>
      <c r="N1283" s="43">
        <v>5.2889750132704026E-3</v>
      </c>
      <c r="O1283" s="43">
        <v>5.5542076045871915E-5</v>
      </c>
    </row>
    <row r="1284" spans="1:15" x14ac:dyDescent="0.25">
      <c r="A1284" s="42" t="s">
        <v>89</v>
      </c>
      <c r="B1284" s="42" t="s">
        <v>97</v>
      </c>
      <c r="C1284" s="42" t="s">
        <v>13</v>
      </c>
      <c r="D1284" s="42" t="s">
        <v>8</v>
      </c>
      <c r="E1284" s="43">
        <v>0.58687895924856204</v>
      </c>
      <c r="F1284" s="43">
        <v>0.53058792100774721</v>
      </c>
      <c r="G1284" s="43">
        <v>0.34337213469425676</v>
      </c>
      <c r="H1284" s="43">
        <v>0.27548986044263651</v>
      </c>
      <c r="I1284" s="43">
        <v>0.30237097238665084</v>
      </c>
      <c r="J1284" s="43">
        <v>0.35007658922644885</v>
      </c>
      <c r="K1284" s="43">
        <v>0.34835220241096393</v>
      </c>
      <c r="L1284" s="43">
        <v>0.29939302425770237</v>
      </c>
      <c r="M1284" s="43">
        <v>0.25464333386039295</v>
      </c>
      <c r="N1284" s="43">
        <v>0.21872182037950152</v>
      </c>
      <c r="O1284" s="43">
        <v>0.19995147376513889</v>
      </c>
    </row>
    <row r="1285" spans="1:15" x14ac:dyDescent="0.25">
      <c r="A1285" s="42" t="s">
        <v>89</v>
      </c>
      <c r="B1285" s="42" t="s">
        <v>97</v>
      </c>
      <c r="C1285" s="42" t="s">
        <v>13</v>
      </c>
      <c r="D1285" s="42" t="s">
        <v>9</v>
      </c>
      <c r="E1285" s="43">
        <v>2.4975121963059153E-2</v>
      </c>
      <c r="F1285" s="43">
        <v>2.2111254957565302E-2</v>
      </c>
      <c r="G1285" s="43">
        <v>1.6989421430562375E-2</v>
      </c>
      <c r="H1285" s="43">
        <v>1.1458606037416679E-2</v>
      </c>
      <c r="I1285" s="43">
        <v>7.5672735417399925E-3</v>
      </c>
      <c r="J1285" s="43">
        <v>4.3783507786571358E-3</v>
      </c>
      <c r="K1285" s="43">
        <v>1.5889749583658003E-3</v>
      </c>
      <c r="L1285" s="43">
        <v>2.9858258581050241E-4</v>
      </c>
      <c r="M1285" s="43">
        <v>4.4125920668948951E-5</v>
      </c>
      <c r="N1285" s="43">
        <v>3.197687432448853E-6</v>
      </c>
      <c r="O1285" s="43">
        <v>0</v>
      </c>
    </row>
    <row r="1286" spans="1:15" x14ac:dyDescent="0.25">
      <c r="A1286" s="42" t="s">
        <v>89</v>
      </c>
      <c r="B1286" s="42" t="s">
        <v>97</v>
      </c>
      <c r="C1286" s="42" t="s">
        <v>13</v>
      </c>
      <c r="D1286" s="42" t="s">
        <v>10</v>
      </c>
      <c r="E1286" s="43">
        <v>0.14742360622314993</v>
      </c>
      <c r="F1286" s="43">
        <v>0.1030351601833015</v>
      </c>
      <c r="G1286" s="43">
        <v>3.1695889356392934E-2</v>
      </c>
      <c r="H1286" s="43">
        <v>5.3265400648448355E-3</v>
      </c>
      <c r="I1286" s="43">
        <v>0</v>
      </c>
      <c r="J1286" s="43">
        <v>0</v>
      </c>
      <c r="K1286" s="43">
        <v>0</v>
      </c>
      <c r="L1286" s="43">
        <v>0</v>
      </c>
      <c r="M1286" s="43">
        <v>0</v>
      </c>
      <c r="N1286" s="43">
        <v>0</v>
      </c>
      <c r="O1286" s="43">
        <v>0</v>
      </c>
    </row>
    <row r="1287" spans="1:15" x14ac:dyDescent="0.25">
      <c r="A1287" s="42" t="s">
        <v>89</v>
      </c>
      <c r="B1287" s="42" t="s">
        <v>97</v>
      </c>
      <c r="C1287" s="42" t="s">
        <v>13</v>
      </c>
      <c r="D1287" s="42" t="s">
        <v>11</v>
      </c>
      <c r="E1287" s="43">
        <v>2.4271255552049708E-5</v>
      </c>
      <c r="F1287" s="43">
        <v>5.5483632328463123E-4</v>
      </c>
      <c r="G1287" s="43">
        <v>4.5659070094636383E-3</v>
      </c>
      <c r="H1287" s="43">
        <v>3.3227943693739052E-3</v>
      </c>
      <c r="I1287" s="43">
        <v>3.5676575048795315E-3</v>
      </c>
      <c r="J1287" s="43">
        <v>1.3371202450855246E-2</v>
      </c>
      <c r="K1287" s="43">
        <v>4.613629534562752E-2</v>
      </c>
      <c r="L1287" s="43">
        <v>0.10842813330432816</v>
      </c>
      <c r="M1287" s="43">
        <v>0.21320174003213838</v>
      </c>
      <c r="N1287" s="43">
        <v>0.32136758696110973</v>
      </c>
      <c r="O1287" s="43">
        <v>0.38996383918522703</v>
      </c>
    </row>
    <row r="1288" spans="1:15" x14ac:dyDescent="0.25">
      <c r="A1288" s="42" t="s">
        <v>89</v>
      </c>
      <c r="B1288" s="42" t="s">
        <v>97</v>
      </c>
      <c r="C1288" s="42" t="s">
        <v>13</v>
      </c>
      <c r="D1288" s="42" t="s">
        <v>12</v>
      </c>
      <c r="E1288" s="43">
        <v>3.3979757772869591E-4</v>
      </c>
      <c r="F1288" s="43">
        <v>4.0277007171773222E-3</v>
      </c>
      <c r="G1288" s="43">
        <v>1.9378558819235208E-2</v>
      </c>
      <c r="H1288" s="43">
        <v>4.3629296977264032E-2</v>
      </c>
      <c r="I1288" s="43">
        <v>6.8289444213355519E-2</v>
      </c>
      <c r="J1288" s="43">
        <v>0.10065100842481491</v>
      </c>
      <c r="K1288" s="43">
        <v>0.1483552581320377</v>
      </c>
      <c r="L1288" s="43">
        <v>0.18132493889720655</v>
      </c>
      <c r="M1288" s="43">
        <v>0.19893435901584489</v>
      </c>
      <c r="N1288" s="43">
        <v>0.20385257381861438</v>
      </c>
      <c r="O1288" s="43">
        <v>0.1929063999087941</v>
      </c>
    </row>
    <row r="1289" spans="1:15" x14ac:dyDescent="0.25">
      <c r="A1289" s="42" t="s">
        <v>89</v>
      </c>
      <c r="B1289" s="42" t="s">
        <v>97</v>
      </c>
      <c r="C1289" s="42" t="s">
        <v>14</v>
      </c>
      <c r="D1289" s="42" t="s">
        <v>189</v>
      </c>
      <c r="E1289" s="43">
        <v>0</v>
      </c>
      <c r="F1289" s="43">
        <v>0</v>
      </c>
      <c r="G1289" s="43">
        <v>0</v>
      </c>
      <c r="H1289" s="43">
        <v>2.3072639032540381E-4</v>
      </c>
      <c r="I1289" s="43">
        <v>1.8065955545902828E-3</v>
      </c>
      <c r="J1289" s="43">
        <v>6.7295215050056341E-3</v>
      </c>
      <c r="K1289" s="43">
        <v>1.4699381779957658E-2</v>
      </c>
      <c r="L1289" s="43">
        <v>1.8241790339821515E-2</v>
      </c>
      <c r="M1289" s="43">
        <v>1.7642992854317863E-2</v>
      </c>
      <c r="N1289" s="43">
        <v>1.6111884381380667E-2</v>
      </c>
      <c r="O1289" s="43">
        <v>1.3865118589143294E-2</v>
      </c>
    </row>
    <row r="1290" spans="1:15" x14ac:dyDescent="0.25">
      <c r="A1290" s="42" t="s">
        <v>89</v>
      </c>
      <c r="B1290" s="42" t="s">
        <v>97</v>
      </c>
      <c r="C1290" s="42" t="s">
        <v>14</v>
      </c>
      <c r="D1290" s="42" t="s">
        <v>5</v>
      </c>
      <c r="E1290" s="43">
        <v>0</v>
      </c>
      <c r="F1290" s="43">
        <v>0</v>
      </c>
      <c r="G1290" s="43">
        <v>0</v>
      </c>
      <c r="H1290" s="43">
        <v>7.9560824250139253E-6</v>
      </c>
      <c r="I1290" s="43">
        <v>4.9360534278423029E-6</v>
      </c>
      <c r="J1290" s="43">
        <v>6.2687671215702231E-6</v>
      </c>
      <c r="K1290" s="43">
        <v>0</v>
      </c>
      <c r="L1290" s="43">
        <v>0</v>
      </c>
      <c r="M1290" s="43">
        <v>0</v>
      </c>
      <c r="N1290" s="43">
        <v>0</v>
      </c>
      <c r="O1290" s="43">
        <v>0</v>
      </c>
    </row>
    <row r="1291" spans="1:15" x14ac:dyDescent="0.25">
      <c r="A1291" s="42" t="s">
        <v>89</v>
      </c>
      <c r="B1291" s="42" t="s">
        <v>97</v>
      </c>
      <c r="C1291" s="42" t="s">
        <v>14</v>
      </c>
      <c r="D1291" s="42" t="s">
        <v>190</v>
      </c>
      <c r="E1291" s="43">
        <v>0</v>
      </c>
      <c r="F1291" s="43">
        <v>0</v>
      </c>
      <c r="G1291" s="43">
        <v>2.4595708048945464E-5</v>
      </c>
      <c r="H1291" s="43">
        <v>1.4320948365025064E-4</v>
      </c>
      <c r="I1291" s="43">
        <v>9.1316988415082604E-4</v>
      </c>
      <c r="J1291" s="43">
        <v>1.8680926022279264E-3</v>
      </c>
      <c r="K1291" s="43">
        <v>1.6581748655376696E-3</v>
      </c>
      <c r="L1291" s="43">
        <v>1.0673801178313074E-3</v>
      </c>
      <c r="M1291" s="43">
        <v>5.0814260382597344E-4</v>
      </c>
      <c r="N1291" s="43">
        <v>1.1458174844234481E-4</v>
      </c>
      <c r="O1291" s="43">
        <v>4.0710313550834971E-6</v>
      </c>
    </row>
    <row r="1292" spans="1:15" x14ac:dyDescent="0.25">
      <c r="A1292" s="42" t="s">
        <v>89</v>
      </c>
      <c r="B1292" s="42" t="s">
        <v>97</v>
      </c>
      <c r="C1292" s="42" t="s">
        <v>14</v>
      </c>
      <c r="D1292" s="42" t="s">
        <v>6</v>
      </c>
      <c r="E1292" s="43">
        <v>9.3479437229437232E-2</v>
      </c>
      <c r="F1292" s="43">
        <v>7.2536422043254029E-2</v>
      </c>
      <c r="G1292" s="43">
        <v>4.0238578368074776E-2</v>
      </c>
      <c r="H1292" s="43">
        <v>1.5593921553027293E-2</v>
      </c>
      <c r="I1292" s="43">
        <v>6.0516015025346634E-3</v>
      </c>
      <c r="J1292" s="43">
        <v>2.7488543828085425E-3</v>
      </c>
      <c r="K1292" s="43">
        <v>9.4118343770951908E-4</v>
      </c>
      <c r="L1292" s="43">
        <v>2.0197877047753999E-5</v>
      </c>
      <c r="M1292" s="43">
        <v>2.3470790015056515E-6</v>
      </c>
      <c r="N1292" s="43">
        <v>1.8783893187269797E-6</v>
      </c>
      <c r="O1292" s="43">
        <v>1.6284125420333991E-6</v>
      </c>
    </row>
    <row r="1293" spans="1:15" x14ac:dyDescent="0.25">
      <c r="A1293" s="42" t="s">
        <v>89</v>
      </c>
      <c r="B1293" s="42" t="s">
        <v>97</v>
      </c>
      <c r="C1293" s="42" t="s">
        <v>14</v>
      </c>
      <c r="D1293" s="42" t="s">
        <v>191</v>
      </c>
      <c r="E1293" s="43">
        <v>0</v>
      </c>
      <c r="F1293" s="43">
        <v>0</v>
      </c>
      <c r="G1293" s="43">
        <v>0</v>
      </c>
      <c r="H1293" s="43">
        <v>1.4122046304399716E-2</v>
      </c>
      <c r="I1293" s="43">
        <v>0.1253757570671945</v>
      </c>
      <c r="J1293" s="43">
        <v>0.35449878072479291</v>
      </c>
      <c r="K1293" s="43">
        <v>0.41987356416650279</v>
      </c>
      <c r="L1293" s="43">
        <v>0.33607713724612825</v>
      </c>
      <c r="M1293" s="43">
        <v>0.22246788315771315</v>
      </c>
      <c r="N1293" s="43">
        <v>0.12861331665323536</v>
      </c>
      <c r="O1293" s="43">
        <v>8.6167449661697301E-2</v>
      </c>
    </row>
    <row r="1294" spans="1:15" x14ac:dyDescent="0.25">
      <c r="A1294" s="42" t="s">
        <v>89</v>
      </c>
      <c r="B1294" s="42" t="s">
        <v>97</v>
      </c>
      <c r="C1294" s="42" t="s">
        <v>14</v>
      </c>
      <c r="D1294" s="42" t="s">
        <v>7</v>
      </c>
      <c r="E1294" s="43">
        <v>0.50067640692640691</v>
      </c>
      <c r="F1294" s="43">
        <v>0.62133743552619691</v>
      </c>
      <c r="G1294" s="43">
        <v>0.77451884646129265</v>
      </c>
      <c r="H1294" s="43">
        <v>0.85679051634974956</v>
      </c>
      <c r="I1294" s="43">
        <v>0.73478091326860517</v>
      </c>
      <c r="J1294" s="43">
        <v>0.39192332044057032</v>
      </c>
      <c r="K1294" s="43">
        <v>0.16308911209388993</v>
      </c>
      <c r="L1294" s="43">
        <v>6.6124742088646937E-2</v>
      </c>
      <c r="M1294" s="43">
        <v>1.5014264372631652E-2</v>
      </c>
      <c r="N1294" s="43">
        <v>4.5766955750782858E-3</v>
      </c>
      <c r="O1294" s="43">
        <v>1.1398887794233792E-5</v>
      </c>
    </row>
    <row r="1295" spans="1:15" x14ac:dyDescent="0.25">
      <c r="A1295" s="42" t="s">
        <v>89</v>
      </c>
      <c r="B1295" s="42" t="s">
        <v>97</v>
      </c>
      <c r="C1295" s="42" t="s">
        <v>14</v>
      </c>
      <c r="D1295" s="42" t="s">
        <v>8</v>
      </c>
      <c r="E1295" s="43">
        <v>0.14103084415584413</v>
      </c>
      <c r="F1295" s="43">
        <v>0.12292100262419695</v>
      </c>
      <c r="G1295" s="43">
        <v>7.5890057185021217E-2</v>
      </c>
      <c r="H1295" s="43">
        <v>4.9574349590261767E-2</v>
      </c>
      <c r="I1295" s="43">
        <v>5.7490214274079306E-2</v>
      </c>
      <c r="J1295" s="43">
        <v>9.4630174083663296E-2</v>
      </c>
      <c r="K1295" s="43">
        <v>0.12465921756988553</v>
      </c>
      <c r="L1295" s="43">
        <v>0.11780023367390062</v>
      </c>
      <c r="M1295" s="43">
        <v>0.10057233521451715</v>
      </c>
      <c r="N1295" s="43">
        <v>8.3954610600502355E-2</v>
      </c>
      <c r="O1295" s="43">
        <v>7.3929929408316317E-2</v>
      </c>
    </row>
    <row r="1296" spans="1:15" x14ac:dyDescent="0.25">
      <c r="A1296" s="42" t="s">
        <v>89</v>
      </c>
      <c r="B1296" s="42" t="s">
        <v>97</v>
      </c>
      <c r="C1296" s="42" t="s">
        <v>14</v>
      </c>
      <c r="D1296" s="42" t="s">
        <v>9</v>
      </c>
      <c r="E1296" s="43">
        <v>2.3674242424242425E-3</v>
      </c>
      <c r="F1296" s="43">
        <v>6.9495973215093669E-3</v>
      </c>
      <c r="G1296" s="43">
        <v>4.0902662485396306E-2</v>
      </c>
      <c r="H1296" s="43">
        <v>4.0297557482695527E-2</v>
      </c>
      <c r="I1296" s="43">
        <v>2.8579749347206931E-2</v>
      </c>
      <c r="J1296" s="43">
        <v>2.9146632731740747E-2</v>
      </c>
      <c r="K1296" s="43">
        <v>4.1390921069607185E-2</v>
      </c>
      <c r="L1296" s="43">
        <v>6.1698299649489155E-2</v>
      </c>
      <c r="M1296" s="43">
        <v>7.8275084700213465E-2</v>
      </c>
      <c r="N1296" s="43">
        <v>7.2947249192762256E-2</v>
      </c>
      <c r="O1296" s="43">
        <v>5.3908597204015675E-2</v>
      </c>
    </row>
    <row r="1297" spans="1:15" x14ac:dyDescent="0.25">
      <c r="A1297" s="42" t="s">
        <v>89</v>
      </c>
      <c r="B1297" s="42" t="s">
        <v>97</v>
      </c>
      <c r="C1297" s="42" t="s">
        <v>14</v>
      </c>
      <c r="D1297" s="42" t="s">
        <v>10</v>
      </c>
      <c r="E1297" s="43">
        <v>0.26174693362193363</v>
      </c>
      <c r="F1297" s="43">
        <v>0.17341417066328826</v>
      </c>
      <c r="G1297" s="43">
        <v>5.6115107913669068E-2</v>
      </c>
      <c r="H1297" s="43">
        <v>8.0356432492639848E-3</v>
      </c>
      <c r="I1297" s="43">
        <v>0</v>
      </c>
      <c r="J1297" s="43">
        <v>0</v>
      </c>
      <c r="K1297" s="43">
        <v>0</v>
      </c>
      <c r="L1297" s="43">
        <v>0</v>
      </c>
      <c r="M1297" s="43">
        <v>0</v>
      </c>
      <c r="N1297" s="43">
        <v>0</v>
      </c>
      <c r="O1297" s="43">
        <v>0</v>
      </c>
    </row>
    <row r="1298" spans="1:15" x14ac:dyDescent="0.25">
      <c r="A1298" s="42" t="s">
        <v>89</v>
      </c>
      <c r="B1298" s="42" t="s">
        <v>97</v>
      </c>
      <c r="C1298" s="42" t="s">
        <v>14</v>
      </c>
      <c r="D1298" s="42" t="s">
        <v>11</v>
      </c>
      <c r="E1298" s="43">
        <v>0</v>
      </c>
      <c r="F1298" s="43">
        <v>1.067776671794408E-3</v>
      </c>
      <c r="G1298" s="43">
        <v>1.0059644592018694E-2</v>
      </c>
      <c r="H1298" s="43">
        <v>6.6592409897366549E-3</v>
      </c>
      <c r="I1298" s="43">
        <v>9.6154320774368054E-3</v>
      </c>
      <c r="J1298" s="43">
        <v>3.9828611906896405E-2</v>
      </c>
      <c r="K1298" s="43">
        <v>0.13034861857536553</v>
      </c>
      <c r="L1298" s="43">
        <v>0.28103015387674951</v>
      </c>
      <c r="M1298" s="43">
        <v>0.43334119604798843</v>
      </c>
      <c r="N1298" s="43">
        <v>0.5442633051011424</v>
      </c>
      <c r="O1298" s="43">
        <v>0.61944813098950491</v>
      </c>
    </row>
    <row r="1299" spans="1:15" x14ac:dyDescent="0.25">
      <c r="A1299" s="42" t="s">
        <v>89</v>
      </c>
      <c r="B1299" s="42" t="s">
        <v>97</v>
      </c>
      <c r="C1299" s="42" t="s">
        <v>14</v>
      </c>
      <c r="D1299" s="42" t="s">
        <v>12</v>
      </c>
      <c r="E1299" s="43">
        <v>6.9895382395382389E-4</v>
      </c>
      <c r="F1299" s="43">
        <v>1.7735951497602031E-3</v>
      </c>
      <c r="G1299" s="43">
        <v>2.2505072864785099E-3</v>
      </c>
      <c r="H1299" s="43">
        <v>8.5448325244649546E-3</v>
      </c>
      <c r="I1299" s="43">
        <v>3.5381630970773625E-2</v>
      </c>
      <c r="J1299" s="43">
        <v>7.8619742855172633E-2</v>
      </c>
      <c r="K1299" s="43">
        <v>0.10333982644154406</v>
      </c>
      <c r="L1299" s="43">
        <v>0.11794006513038509</v>
      </c>
      <c r="M1299" s="43">
        <v>0.13217575396979075</v>
      </c>
      <c r="N1299" s="43">
        <v>0.14941647835813759</v>
      </c>
      <c r="O1299" s="43">
        <v>0.15266367581563114</v>
      </c>
    </row>
    <row r="1300" spans="1:15" x14ac:dyDescent="0.25">
      <c r="A1300" s="42" t="s">
        <v>89</v>
      </c>
      <c r="B1300" s="42" t="s">
        <v>97</v>
      </c>
      <c r="C1300" s="42" t="s">
        <v>15</v>
      </c>
      <c r="D1300" s="42" t="s">
        <v>189</v>
      </c>
      <c r="E1300" s="43">
        <v>0</v>
      </c>
      <c r="F1300" s="43">
        <v>0</v>
      </c>
      <c r="G1300" s="43">
        <v>2.3901659014152175E-6</v>
      </c>
      <c r="H1300" s="43">
        <v>4.5910544904783669E-4</v>
      </c>
      <c r="I1300" s="43">
        <v>3.4472753020700088E-3</v>
      </c>
      <c r="J1300" s="43">
        <v>9.8207495616119134E-3</v>
      </c>
      <c r="K1300" s="43">
        <v>1.8405962442885129E-2</v>
      </c>
      <c r="L1300" s="43">
        <v>2.2676141638552479E-2</v>
      </c>
      <c r="M1300" s="43">
        <v>2.245703519680449E-2</v>
      </c>
      <c r="N1300" s="43">
        <v>2.1368409359705721E-2</v>
      </c>
      <c r="O1300" s="43">
        <v>2.0947548584382292E-2</v>
      </c>
    </row>
    <row r="1301" spans="1:15" x14ac:dyDescent="0.25">
      <c r="A1301" s="42" t="s">
        <v>89</v>
      </c>
      <c r="B1301" s="42" t="s">
        <v>97</v>
      </c>
      <c r="C1301" s="42" t="s">
        <v>15</v>
      </c>
      <c r="D1301" s="42" t="s">
        <v>5</v>
      </c>
      <c r="E1301" s="43">
        <v>8.8024241040621405E-3</v>
      </c>
      <c r="F1301" s="43">
        <v>1.2249112253211522E-2</v>
      </c>
      <c r="G1301" s="43">
        <v>1.2287842899175633E-2</v>
      </c>
      <c r="H1301" s="43">
        <v>1.3329005641658591E-2</v>
      </c>
      <c r="I1301" s="43">
        <v>2.496674081927993E-2</v>
      </c>
      <c r="J1301" s="43">
        <v>2.9684831414984139E-2</v>
      </c>
      <c r="K1301" s="43">
        <v>2.2259955957655703E-2</v>
      </c>
      <c r="L1301" s="43">
        <v>1.5349682279612928E-2</v>
      </c>
      <c r="M1301" s="43">
        <v>7.4631556286759906E-3</v>
      </c>
      <c r="N1301" s="43">
        <v>1.206228477708298E-3</v>
      </c>
      <c r="O1301" s="43">
        <v>0</v>
      </c>
    </row>
    <row r="1302" spans="1:15" x14ac:dyDescent="0.25">
      <c r="A1302" s="42" t="s">
        <v>89</v>
      </c>
      <c r="B1302" s="42" t="s">
        <v>97</v>
      </c>
      <c r="C1302" s="42" t="s">
        <v>15</v>
      </c>
      <c r="D1302" s="42" t="s">
        <v>190</v>
      </c>
      <c r="E1302" s="43">
        <v>0</v>
      </c>
      <c r="F1302" s="43">
        <v>0</v>
      </c>
      <c r="G1302" s="43">
        <v>9.5606636056608702E-6</v>
      </c>
      <c r="H1302" s="43">
        <v>1.3751809729618924E-3</v>
      </c>
      <c r="I1302" s="43">
        <v>8.8453908889006526E-3</v>
      </c>
      <c r="J1302" s="43">
        <v>1.8134785257603866E-2</v>
      </c>
      <c r="K1302" s="43">
        <v>1.9691011462775593E-2</v>
      </c>
      <c r="L1302" s="43">
        <v>1.5898359852749372E-2</v>
      </c>
      <c r="M1302" s="43">
        <v>1.0008752453279656E-2</v>
      </c>
      <c r="N1302" s="43">
        <v>4.3642470220009331E-3</v>
      </c>
      <c r="O1302" s="43">
        <v>1.2127865857286635E-3</v>
      </c>
    </row>
    <row r="1303" spans="1:15" x14ac:dyDescent="0.25">
      <c r="A1303" s="42" t="s">
        <v>89</v>
      </c>
      <c r="B1303" s="42" t="s">
        <v>97</v>
      </c>
      <c r="C1303" s="42" t="s">
        <v>15</v>
      </c>
      <c r="D1303" s="42" t="s">
        <v>6</v>
      </c>
      <c r="E1303" s="43">
        <v>0.39637889078560284</v>
      </c>
      <c r="F1303" s="43">
        <v>0.34780202606106703</v>
      </c>
      <c r="G1303" s="43">
        <v>0.18548643461342654</v>
      </c>
      <c r="H1303" s="43">
        <v>6.2128711814171206E-2</v>
      </c>
      <c r="I1303" s="43">
        <v>2.3880912971354223E-2</v>
      </c>
      <c r="J1303" s="43">
        <v>8.3925103764929919E-3</v>
      </c>
      <c r="K1303" s="43">
        <v>8.0286725120632058E-4</v>
      </c>
      <c r="L1303" s="43">
        <v>3.7970766307020232E-6</v>
      </c>
      <c r="M1303" s="43">
        <v>3.1427121291403269E-6</v>
      </c>
      <c r="N1303" s="43">
        <v>2.6137128444383489E-6</v>
      </c>
      <c r="O1303" s="43">
        <v>2.3334037243456842E-6</v>
      </c>
    </row>
    <row r="1304" spans="1:15" x14ac:dyDescent="0.25">
      <c r="A1304" s="42" t="s">
        <v>89</v>
      </c>
      <c r="B1304" s="42" t="s">
        <v>97</v>
      </c>
      <c r="C1304" s="42" t="s">
        <v>15</v>
      </c>
      <c r="D1304" s="42" t="s">
        <v>191</v>
      </c>
      <c r="E1304" s="43">
        <v>0</v>
      </c>
      <c r="F1304" s="43">
        <v>0</v>
      </c>
      <c r="G1304" s="43">
        <v>0</v>
      </c>
      <c r="H1304" s="43">
        <v>9.0988293878736387E-3</v>
      </c>
      <c r="I1304" s="43">
        <v>8.5054081526509742E-2</v>
      </c>
      <c r="J1304" s="43">
        <v>0.25189801715884597</v>
      </c>
      <c r="K1304" s="43">
        <v>0.34682134934761311</v>
      </c>
      <c r="L1304" s="43">
        <v>0.31319047465356431</v>
      </c>
      <c r="M1304" s="43">
        <v>0.24531618041053249</v>
      </c>
      <c r="N1304" s="43">
        <v>0.19640941197995304</v>
      </c>
      <c r="O1304" s="43">
        <v>0.1662719325366315</v>
      </c>
    </row>
    <row r="1305" spans="1:15" x14ac:dyDescent="0.25">
      <c r="A1305" s="42" t="s">
        <v>89</v>
      </c>
      <c r="B1305" s="42" t="s">
        <v>97</v>
      </c>
      <c r="C1305" s="42" t="s">
        <v>15</v>
      </c>
      <c r="D1305" s="42" t="s">
        <v>7</v>
      </c>
      <c r="E1305" s="43">
        <v>0.19715562104695147</v>
      </c>
      <c r="F1305" s="43">
        <v>0.23071168341386736</v>
      </c>
      <c r="G1305" s="43">
        <v>0.41039148527299285</v>
      </c>
      <c r="H1305" s="43">
        <v>0.58821017206845161</v>
      </c>
      <c r="I1305" s="43">
        <v>0.56773284620115383</v>
      </c>
      <c r="J1305" s="43">
        <v>0.38990501710034542</v>
      </c>
      <c r="K1305" s="43">
        <v>0.22918630096217207</v>
      </c>
      <c r="L1305" s="43">
        <v>0.14314978897746627</v>
      </c>
      <c r="M1305" s="43">
        <v>7.5656866118891941E-2</v>
      </c>
      <c r="N1305" s="43">
        <v>4.0120492162128651E-2</v>
      </c>
      <c r="O1305" s="43">
        <v>2.7231988164976306E-2</v>
      </c>
    </row>
    <row r="1306" spans="1:15" x14ac:dyDescent="0.25">
      <c r="A1306" s="42" t="s">
        <v>89</v>
      </c>
      <c r="B1306" s="42" t="s">
        <v>97</v>
      </c>
      <c r="C1306" s="42" t="s">
        <v>15</v>
      </c>
      <c r="D1306" s="42" t="s">
        <v>8</v>
      </c>
      <c r="E1306" s="43">
        <v>0.12736145197191945</v>
      </c>
      <c r="F1306" s="43">
        <v>0.12553994988650194</v>
      </c>
      <c r="G1306" s="43">
        <v>0.10624048415200499</v>
      </c>
      <c r="H1306" s="43">
        <v>8.9995344884283887E-2</v>
      </c>
      <c r="I1306" s="43">
        <v>8.6576065434358349E-2</v>
      </c>
      <c r="J1306" s="43">
        <v>8.9114420364607622E-2</v>
      </c>
      <c r="K1306" s="43">
        <v>9.2606584665004918E-2</v>
      </c>
      <c r="L1306" s="43">
        <v>8.5434224190795521E-2</v>
      </c>
      <c r="M1306" s="43">
        <v>7.3282547105326418E-2</v>
      </c>
      <c r="N1306" s="43">
        <v>6.1559471768634209E-2</v>
      </c>
      <c r="O1306" s="43">
        <v>5.5383337397344815E-2</v>
      </c>
    </row>
    <row r="1307" spans="1:15" x14ac:dyDescent="0.25">
      <c r="A1307" s="42" t="s">
        <v>89</v>
      </c>
      <c r="B1307" s="42" t="s">
        <v>97</v>
      </c>
      <c r="C1307" s="42" t="s">
        <v>15</v>
      </c>
      <c r="D1307" s="42" t="s">
        <v>9</v>
      </c>
      <c r="E1307" s="43">
        <v>0.22393906532939697</v>
      </c>
      <c r="F1307" s="43">
        <v>0.21522927694112998</v>
      </c>
      <c r="G1307" s="43">
        <v>0.1851231293964114</v>
      </c>
      <c r="H1307" s="43">
        <v>0.14823767568791082</v>
      </c>
      <c r="I1307" s="43">
        <v>0.11811799572603562</v>
      </c>
      <c r="J1307" s="43">
        <v>9.0666792226155604E-2</v>
      </c>
      <c r="K1307" s="43">
        <v>7.4296366448915935E-2</v>
      </c>
      <c r="L1307" s="43">
        <v>6.9131475676876289E-2</v>
      </c>
      <c r="M1307" s="43">
        <v>7.9117777851107726E-2</v>
      </c>
      <c r="N1307" s="43">
        <v>8.9256333352935632E-2</v>
      </c>
      <c r="O1307" s="43">
        <v>9.7577110242825657E-2</v>
      </c>
    </row>
    <row r="1308" spans="1:15" x14ac:dyDescent="0.25">
      <c r="A1308" s="42" t="s">
        <v>89</v>
      </c>
      <c r="B1308" s="42" t="s">
        <v>97</v>
      </c>
      <c r="C1308" s="42" t="s">
        <v>15</v>
      </c>
      <c r="D1308" s="42" t="s">
        <v>10</v>
      </c>
      <c r="E1308" s="43">
        <v>3.6934898900540136E-2</v>
      </c>
      <c r="F1308" s="43">
        <v>3.0106529614618047E-2</v>
      </c>
      <c r="G1308" s="43">
        <v>1.3372978218418142E-2</v>
      </c>
      <c r="H1308" s="43">
        <v>2.6478639852061284E-3</v>
      </c>
      <c r="I1308" s="43">
        <v>0</v>
      </c>
      <c r="J1308" s="43">
        <v>0</v>
      </c>
      <c r="K1308" s="43">
        <v>0</v>
      </c>
      <c r="L1308" s="43">
        <v>0</v>
      </c>
      <c r="M1308" s="43">
        <v>0</v>
      </c>
      <c r="N1308" s="43">
        <v>0</v>
      </c>
      <c r="O1308" s="43">
        <v>0</v>
      </c>
    </row>
    <row r="1309" spans="1:15" x14ac:dyDescent="0.25">
      <c r="A1309" s="42" t="s">
        <v>89</v>
      </c>
      <c r="B1309" s="42" t="s">
        <v>97</v>
      </c>
      <c r="C1309" s="42" t="s">
        <v>15</v>
      </c>
      <c r="D1309" s="42" t="s">
        <v>11</v>
      </c>
      <c r="E1309" s="43">
        <v>1.5565736700375138E-4</v>
      </c>
      <c r="F1309" s="43">
        <v>5.4571447603724314E-3</v>
      </c>
      <c r="G1309" s="43">
        <v>2.4355790535421064E-2</v>
      </c>
      <c r="H1309" s="43">
        <v>2.0367198944271008E-2</v>
      </c>
      <c r="I1309" s="43">
        <v>1.2825543050793023E-2</v>
      </c>
      <c r="J1309" s="43">
        <v>1.3006821589954119E-2</v>
      </c>
      <c r="K1309" s="43">
        <v>6.1034060720296587E-2</v>
      </c>
      <c r="L1309" s="43">
        <v>0.16180577573326299</v>
      </c>
      <c r="M1309" s="43">
        <v>0.28040927540057797</v>
      </c>
      <c r="N1309" s="43">
        <v>0.35920843706506167</v>
      </c>
      <c r="O1309" s="43">
        <v>0.40309607673164805</v>
      </c>
    </row>
    <row r="1310" spans="1:15" x14ac:dyDescent="0.25">
      <c r="A1310" s="42" t="s">
        <v>89</v>
      </c>
      <c r="B1310" s="42" t="s">
        <v>97</v>
      </c>
      <c r="C1310" s="42" t="s">
        <v>15</v>
      </c>
      <c r="D1310" s="42" t="s">
        <v>12</v>
      </c>
      <c r="E1310" s="43">
        <v>9.271990494523456E-3</v>
      </c>
      <c r="F1310" s="43">
        <v>3.2904277069231519E-2</v>
      </c>
      <c r="G1310" s="43">
        <v>6.2729904082642382E-2</v>
      </c>
      <c r="H1310" s="43">
        <v>6.4150911164163313E-2</v>
      </c>
      <c r="I1310" s="43">
        <v>6.8553148079544657E-2</v>
      </c>
      <c r="J1310" s="43">
        <v>9.9376054949398246E-2</v>
      </c>
      <c r="K1310" s="43">
        <v>0.13489554074147461</v>
      </c>
      <c r="L1310" s="43">
        <v>0.17336027992048922</v>
      </c>
      <c r="M1310" s="43">
        <v>0.2062852671226742</v>
      </c>
      <c r="N1310" s="43">
        <v>0.22650435509902733</v>
      </c>
      <c r="O1310" s="43">
        <v>0.22827688635273827</v>
      </c>
    </row>
    <row r="1311" spans="1:15" x14ac:dyDescent="0.25">
      <c r="A1311" s="42" t="s">
        <v>89</v>
      </c>
      <c r="B1311" s="42" t="s">
        <v>97</v>
      </c>
      <c r="C1311" s="42" t="s">
        <v>16</v>
      </c>
      <c r="D1311" s="42" t="s">
        <v>189</v>
      </c>
      <c r="E1311" s="43">
        <v>0</v>
      </c>
      <c r="F1311" s="43">
        <v>0</v>
      </c>
      <c r="G1311" s="43">
        <v>0</v>
      </c>
      <c r="H1311" s="43">
        <v>0</v>
      </c>
      <c r="I1311" s="43">
        <v>0</v>
      </c>
      <c r="J1311" s="43">
        <v>0</v>
      </c>
      <c r="K1311" s="43">
        <v>0</v>
      </c>
      <c r="L1311" s="43">
        <v>0</v>
      </c>
      <c r="M1311" s="43">
        <v>3.98226564366687E-5</v>
      </c>
      <c r="N1311" s="43">
        <v>1.8843747644531545E-4</v>
      </c>
      <c r="O1311" s="43">
        <v>3.7507436819369356E-4</v>
      </c>
    </row>
    <row r="1312" spans="1:15" x14ac:dyDescent="0.25">
      <c r="A1312" s="42" t="s">
        <v>89</v>
      </c>
      <c r="B1312" s="42" t="s">
        <v>97</v>
      </c>
      <c r="C1312" s="42" t="s">
        <v>16</v>
      </c>
      <c r="D1312" s="42" t="s">
        <v>5</v>
      </c>
      <c r="E1312" s="43">
        <v>2.7998312430483644E-3</v>
      </c>
      <c r="F1312" s="43">
        <v>3.7843579869871195E-3</v>
      </c>
      <c r="G1312" s="43">
        <v>9.8464968300782611E-3</v>
      </c>
      <c r="H1312" s="43">
        <v>2.8130460104834009E-2</v>
      </c>
      <c r="I1312" s="43">
        <v>8.6239972096267895E-2</v>
      </c>
      <c r="J1312" s="43">
        <v>0.19604429277804863</v>
      </c>
      <c r="K1312" s="43">
        <v>0.24890190336749632</v>
      </c>
      <c r="L1312" s="43">
        <v>0.22548594775287853</v>
      </c>
      <c r="M1312" s="43">
        <v>0.16008707887540818</v>
      </c>
      <c r="N1312" s="43">
        <v>0.10462048692243912</v>
      </c>
      <c r="O1312" s="43">
        <v>6.7681523060606846E-2</v>
      </c>
    </row>
    <row r="1313" spans="1:15" x14ac:dyDescent="0.25">
      <c r="A1313" s="42" t="s">
        <v>89</v>
      </c>
      <c r="B1313" s="42" t="s">
        <v>97</v>
      </c>
      <c r="C1313" s="42" t="s">
        <v>16</v>
      </c>
      <c r="D1313" s="42" t="s">
        <v>190</v>
      </c>
      <c r="E1313" s="43">
        <v>0</v>
      </c>
      <c r="F1313" s="43">
        <v>0</v>
      </c>
      <c r="G1313" s="43">
        <v>2.3222869882260051E-5</v>
      </c>
      <c r="H1313" s="43">
        <v>1.9413706076489999E-5</v>
      </c>
      <c r="I1313" s="43">
        <v>1.743983257760726E-5</v>
      </c>
      <c r="J1313" s="43">
        <v>1.7410683195208585E-5</v>
      </c>
      <c r="K1313" s="43">
        <v>1.7024753992304812E-5</v>
      </c>
      <c r="L1313" s="43">
        <v>1.5476043085303949E-5</v>
      </c>
      <c r="M1313" s="43">
        <v>1.32742188122229E-5</v>
      </c>
      <c r="N1313" s="43">
        <v>5.527499309062586E-4</v>
      </c>
      <c r="O1313" s="43">
        <v>4.2939548358726298E-3</v>
      </c>
    </row>
    <row r="1314" spans="1:15" x14ac:dyDescent="0.25">
      <c r="A1314" s="42" t="s">
        <v>89</v>
      </c>
      <c r="B1314" s="42" t="s">
        <v>97</v>
      </c>
      <c r="C1314" s="42" t="s">
        <v>16</v>
      </c>
      <c r="D1314" s="42" t="s">
        <v>6</v>
      </c>
      <c r="E1314" s="43">
        <v>0.1689487208990143</v>
      </c>
      <c r="F1314" s="43">
        <v>0.11064267693533393</v>
      </c>
      <c r="G1314" s="43">
        <v>4.1034811081953511E-2</v>
      </c>
      <c r="H1314" s="43">
        <v>7.2995534847602401E-3</v>
      </c>
      <c r="I1314" s="43">
        <v>1.9183815835367983E-4</v>
      </c>
      <c r="J1314" s="43">
        <v>3.4821366390417169E-5</v>
      </c>
      <c r="K1314" s="43">
        <v>1.7024753992304812E-5</v>
      </c>
      <c r="L1314" s="43">
        <v>1.5476043085303949E-5</v>
      </c>
      <c r="M1314" s="43">
        <v>1.32742188122229E-5</v>
      </c>
      <c r="N1314" s="43">
        <v>1.2562498429687696E-5</v>
      </c>
      <c r="O1314" s="43">
        <v>1.2933598903230814E-5</v>
      </c>
    </row>
    <row r="1315" spans="1:15" x14ac:dyDescent="0.25">
      <c r="A1315" s="42" t="s">
        <v>89</v>
      </c>
      <c r="B1315" s="42" t="s">
        <v>97</v>
      </c>
      <c r="C1315" s="42" t="s">
        <v>16</v>
      </c>
      <c r="D1315" s="42" t="s">
        <v>191</v>
      </c>
      <c r="E1315" s="43">
        <v>0</v>
      </c>
      <c r="F1315" s="43">
        <v>0</v>
      </c>
      <c r="G1315" s="43">
        <v>0</v>
      </c>
      <c r="H1315" s="43">
        <v>3.4944670937681998E-4</v>
      </c>
      <c r="I1315" s="43">
        <v>6.6271363794907579E-3</v>
      </c>
      <c r="J1315" s="43">
        <v>4.8540984748241527E-2</v>
      </c>
      <c r="K1315" s="43">
        <v>0.17467397596104736</v>
      </c>
      <c r="L1315" s="43">
        <v>0.29048532871115512</v>
      </c>
      <c r="M1315" s="43">
        <v>0.2877850638489925</v>
      </c>
      <c r="N1315" s="43">
        <v>0.22700434662445665</v>
      </c>
      <c r="O1315" s="43">
        <v>0.1541684989265113</v>
      </c>
    </row>
    <row r="1316" spans="1:15" x14ac:dyDescent="0.25">
      <c r="A1316" s="42" t="s">
        <v>89</v>
      </c>
      <c r="B1316" s="42" t="s">
        <v>97</v>
      </c>
      <c r="C1316" s="42" t="s">
        <v>16</v>
      </c>
      <c r="D1316" s="42" t="s">
        <v>7</v>
      </c>
      <c r="E1316" s="43">
        <v>0.48594331300579141</v>
      </c>
      <c r="F1316" s="43">
        <v>0.51719559155490635</v>
      </c>
      <c r="G1316" s="43">
        <v>0.56988922691066168</v>
      </c>
      <c r="H1316" s="43">
        <v>0.65365948359541826</v>
      </c>
      <c r="I1316" s="43">
        <v>0.67457272410184865</v>
      </c>
      <c r="J1316" s="43">
        <v>0.54530259767393285</v>
      </c>
      <c r="K1316" s="43">
        <v>0.33521740610848172</v>
      </c>
      <c r="L1316" s="43">
        <v>0.11379534480623991</v>
      </c>
      <c r="M1316" s="43">
        <v>4.8371253351740251E-2</v>
      </c>
      <c r="N1316" s="43">
        <v>2.954699630662546E-2</v>
      </c>
      <c r="O1316" s="43">
        <v>1.4420962777102357E-2</v>
      </c>
    </row>
    <row r="1317" spans="1:15" x14ac:dyDescent="0.25">
      <c r="A1317" s="42" t="s">
        <v>89</v>
      </c>
      <c r="B1317" s="42" t="s">
        <v>97</v>
      </c>
      <c r="C1317" s="42" t="s">
        <v>16</v>
      </c>
      <c r="D1317" s="42" t="s">
        <v>8</v>
      </c>
      <c r="E1317" s="43">
        <v>0.18283281555632264</v>
      </c>
      <c r="F1317" s="43">
        <v>0.15638693400610806</v>
      </c>
      <c r="G1317" s="43">
        <v>9.4865423469032303E-2</v>
      </c>
      <c r="H1317" s="43">
        <v>6.7132595612502413E-2</v>
      </c>
      <c r="I1317" s="43">
        <v>5.1464945936519013E-2</v>
      </c>
      <c r="J1317" s="43">
        <v>5.919632286370919E-2</v>
      </c>
      <c r="K1317" s="43">
        <v>0.12256120399060233</v>
      </c>
      <c r="L1317" s="43">
        <v>0.25071189798192395</v>
      </c>
      <c r="M1317" s="43">
        <v>0.34035097034539519</v>
      </c>
      <c r="N1317" s="43">
        <v>0.40451244943594383</v>
      </c>
      <c r="O1317" s="43">
        <v>0.45138260172275541</v>
      </c>
    </row>
    <row r="1318" spans="1:15" x14ac:dyDescent="0.25">
      <c r="A1318" s="42" t="s">
        <v>89</v>
      </c>
      <c r="B1318" s="42" t="s">
        <v>97</v>
      </c>
      <c r="C1318" s="42" t="s">
        <v>16</v>
      </c>
      <c r="D1318" s="42" t="s">
        <v>9</v>
      </c>
      <c r="E1318" s="43">
        <v>0.15824799601119935</v>
      </c>
      <c r="F1318" s="43">
        <v>0.19442969061213647</v>
      </c>
      <c r="G1318" s="43">
        <v>0.25870277048837698</v>
      </c>
      <c r="H1318" s="43">
        <v>0.2261696757911085</v>
      </c>
      <c r="I1318" s="43">
        <v>0.17666550401116152</v>
      </c>
      <c r="J1318" s="43">
        <v>0.1294136081899854</v>
      </c>
      <c r="K1318" s="43">
        <v>4.7277741836630457E-2</v>
      </c>
      <c r="L1318" s="43">
        <v>3.0952086170607899E-5</v>
      </c>
      <c r="M1318" s="43">
        <v>0</v>
      </c>
      <c r="N1318" s="43">
        <v>0</v>
      </c>
      <c r="O1318" s="43">
        <v>0</v>
      </c>
    </row>
    <row r="1319" spans="1:15" x14ac:dyDescent="0.25">
      <c r="A1319" s="42" t="s">
        <v>89</v>
      </c>
      <c r="B1319" s="42" t="s">
        <v>97</v>
      </c>
      <c r="C1319" s="42" t="s">
        <v>16</v>
      </c>
      <c r="D1319" s="42" t="s">
        <v>10</v>
      </c>
      <c r="E1319" s="43">
        <v>1.2273232846239405E-3</v>
      </c>
      <c r="F1319" s="43">
        <v>1.7494356659142209E-2</v>
      </c>
      <c r="G1319" s="43">
        <v>2.3129978402731011E-2</v>
      </c>
      <c r="H1319" s="43">
        <v>1.51426907396622E-2</v>
      </c>
      <c r="I1319" s="43">
        <v>0</v>
      </c>
      <c r="J1319" s="43">
        <v>0</v>
      </c>
      <c r="K1319" s="43">
        <v>0</v>
      </c>
      <c r="L1319" s="43">
        <v>0</v>
      </c>
      <c r="M1319" s="43">
        <v>0</v>
      </c>
      <c r="N1319" s="43">
        <v>0</v>
      </c>
      <c r="O1319" s="43">
        <v>0</v>
      </c>
    </row>
    <row r="1320" spans="1:15" x14ac:dyDescent="0.25">
      <c r="A1320" s="42" t="s">
        <v>89</v>
      </c>
      <c r="B1320" s="42" t="s">
        <v>97</v>
      </c>
      <c r="C1320" s="42" t="s">
        <v>16</v>
      </c>
      <c r="D1320" s="42" t="s">
        <v>11</v>
      </c>
      <c r="E1320" s="43">
        <v>0</v>
      </c>
      <c r="F1320" s="43">
        <v>0</v>
      </c>
      <c r="G1320" s="43">
        <v>2.4151784677550452E-3</v>
      </c>
      <c r="H1320" s="43">
        <v>1.9413706076489999E-3</v>
      </c>
      <c r="I1320" s="43">
        <v>1.360306941053366E-3</v>
      </c>
      <c r="J1320" s="43">
        <v>1.9151751514729444E-4</v>
      </c>
      <c r="K1320" s="43">
        <v>5.9586638973066844E-4</v>
      </c>
      <c r="L1320" s="43">
        <v>5.4011390367710776E-3</v>
      </c>
      <c r="M1320" s="43">
        <v>1.9579472748028778E-2</v>
      </c>
      <c r="N1320" s="43">
        <v>4.6003869249516348E-2</v>
      </c>
      <c r="O1320" s="43">
        <v>7.0979590780930704E-2</v>
      </c>
    </row>
    <row r="1321" spans="1:15" x14ac:dyDescent="0.25">
      <c r="A1321" s="42" t="s">
        <v>89</v>
      </c>
      <c r="B1321" s="42" t="s">
        <v>97</v>
      </c>
      <c r="C1321" s="42" t="s">
        <v>16</v>
      </c>
      <c r="D1321" s="42" t="s">
        <v>12</v>
      </c>
      <c r="E1321" s="43">
        <v>0</v>
      </c>
      <c r="F1321" s="43">
        <v>6.6392245385738934E-5</v>
      </c>
      <c r="G1321" s="43">
        <v>9.2891479529040203E-5</v>
      </c>
      <c r="H1321" s="43">
        <v>1.5530964861191999E-4</v>
      </c>
      <c r="I1321" s="43">
        <v>2.8601325427275903E-3</v>
      </c>
      <c r="J1321" s="43">
        <v>2.125844418134968E-2</v>
      </c>
      <c r="K1321" s="43">
        <v>7.0737852838026485E-2</v>
      </c>
      <c r="L1321" s="43">
        <v>0.11405843753869009</v>
      </c>
      <c r="M1321" s="43">
        <v>0.14375978973637402</v>
      </c>
      <c r="N1321" s="43">
        <v>0.18755810155523731</v>
      </c>
      <c r="O1321" s="43">
        <v>0.23668485992912389</v>
      </c>
    </row>
    <row r="1322" spans="1:15" x14ac:dyDescent="0.25">
      <c r="A1322" s="42" t="s">
        <v>89</v>
      </c>
      <c r="B1322" s="42" t="s">
        <v>101</v>
      </c>
      <c r="C1322" s="42" t="s">
        <v>4</v>
      </c>
      <c r="D1322" s="42" t="s">
        <v>189</v>
      </c>
      <c r="E1322" s="43">
        <v>0</v>
      </c>
      <c r="F1322" s="43">
        <v>0</v>
      </c>
      <c r="G1322" s="43">
        <v>0</v>
      </c>
      <c r="H1322" s="43">
        <v>3.5758319530621999E-5</v>
      </c>
      <c r="I1322" s="43">
        <v>2.7125762912081898E-4</v>
      </c>
      <c r="J1322" s="43">
        <v>1.0012613885496495E-3</v>
      </c>
      <c r="K1322" s="43">
        <v>2.5987980048938729E-3</v>
      </c>
      <c r="L1322" s="43">
        <v>4.8335739362150533E-3</v>
      </c>
      <c r="M1322" s="43">
        <v>7.0288673496187596E-3</v>
      </c>
      <c r="N1322" s="43">
        <v>9.3175217039578248E-3</v>
      </c>
      <c r="O1322" s="43">
        <v>1.1796752041842298E-2</v>
      </c>
    </row>
    <row r="1323" spans="1:15" x14ac:dyDescent="0.25">
      <c r="A1323" s="42" t="s">
        <v>89</v>
      </c>
      <c r="B1323" s="42" t="s">
        <v>101</v>
      </c>
      <c r="C1323" s="42" t="s">
        <v>4</v>
      </c>
      <c r="D1323" s="42" t="s">
        <v>5</v>
      </c>
      <c r="E1323" s="43">
        <v>2.4544244067963012E-5</v>
      </c>
      <c r="F1323" s="43">
        <v>3.599959551016281E-4</v>
      </c>
      <c r="G1323" s="43">
        <v>1.8805325220134304E-3</v>
      </c>
      <c r="H1323" s="43">
        <v>2.5331193555492622E-3</v>
      </c>
      <c r="I1323" s="43">
        <v>4.0885524905387959E-3</v>
      </c>
      <c r="J1323" s="43">
        <v>6.9960515435124283E-3</v>
      </c>
      <c r="K1323" s="43">
        <v>1.1801955752667587E-2</v>
      </c>
      <c r="L1323" s="43">
        <v>1.3667661226079821E-2</v>
      </c>
      <c r="M1323" s="43">
        <v>1.1057836566880266E-2</v>
      </c>
      <c r="N1323" s="43">
        <v>7.6459482220855848E-3</v>
      </c>
      <c r="O1323" s="43">
        <v>4.2996743490281769E-3</v>
      </c>
    </row>
    <row r="1324" spans="1:15" x14ac:dyDescent="0.25">
      <c r="A1324" s="42" t="s">
        <v>89</v>
      </c>
      <c r="B1324" s="42" t="s">
        <v>101</v>
      </c>
      <c r="C1324" s="42" t="s">
        <v>4</v>
      </c>
      <c r="D1324" s="42" t="s">
        <v>190</v>
      </c>
      <c r="E1324" s="43">
        <v>0</v>
      </c>
      <c r="F1324" s="43">
        <v>0</v>
      </c>
      <c r="G1324" s="43">
        <v>6.9995007022832392E-6</v>
      </c>
      <c r="H1324" s="43">
        <v>6.2934642373894573E-5</v>
      </c>
      <c r="I1324" s="43">
        <v>6.1361100780959446E-4</v>
      </c>
      <c r="J1324" s="43">
        <v>1.8309301234554379E-3</v>
      </c>
      <c r="K1324" s="43">
        <v>2.8225085463142062E-3</v>
      </c>
      <c r="L1324" s="43">
        <v>2.8857157828149575E-3</v>
      </c>
      <c r="M1324" s="43">
        <v>2.2715791355664293E-3</v>
      </c>
      <c r="N1324" s="43">
        <v>1.645395287541925E-3</v>
      </c>
      <c r="O1324" s="43">
        <v>1.2217413366717969E-3</v>
      </c>
    </row>
    <row r="1325" spans="1:15" x14ac:dyDescent="0.25">
      <c r="A1325" s="42" t="s">
        <v>89</v>
      </c>
      <c r="B1325" s="42" t="s">
        <v>101</v>
      </c>
      <c r="C1325" s="42" t="s">
        <v>4</v>
      </c>
      <c r="D1325" s="42" t="s">
        <v>6</v>
      </c>
      <c r="E1325" s="43">
        <v>0.63581864258058185</v>
      </c>
      <c r="F1325" s="43">
        <v>0.64811406613408851</v>
      </c>
      <c r="G1325" s="43">
        <v>0.50181753701569309</v>
      </c>
      <c r="H1325" s="43">
        <v>0.34845767216200524</v>
      </c>
      <c r="I1325" s="43">
        <v>0.25882134185023947</v>
      </c>
      <c r="J1325" s="43">
        <v>0.1847304443702093</v>
      </c>
      <c r="K1325" s="43">
        <v>0.12440592196094538</v>
      </c>
      <c r="L1325" s="43">
        <v>6.3332348646105749E-2</v>
      </c>
      <c r="M1325" s="43">
        <v>1.903677560498639E-2</v>
      </c>
      <c r="N1325" s="43">
        <v>2.0393451875859174E-3</v>
      </c>
      <c r="O1325" s="43">
        <v>1.7040242009164024E-4</v>
      </c>
    </row>
    <row r="1326" spans="1:15" x14ac:dyDescent="0.25">
      <c r="A1326" s="42" t="s">
        <v>89</v>
      </c>
      <c r="B1326" s="42" t="s">
        <v>101</v>
      </c>
      <c r="C1326" s="42" t="s">
        <v>4</v>
      </c>
      <c r="D1326" s="42" t="s">
        <v>191</v>
      </c>
      <c r="E1326" s="43">
        <v>0</v>
      </c>
      <c r="F1326" s="43">
        <v>0</v>
      </c>
      <c r="G1326" s="43">
        <v>0</v>
      </c>
      <c r="H1326" s="43">
        <v>0</v>
      </c>
      <c r="I1326" s="43">
        <v>0</v>
      </c>
      <c r="J1326" s="43">
        <v>0</v>
      </c>
      <c r="K1326" s="43">
        <v>0</v>
      </c>
      <c r="L1326" s="43">
        <v>0</v>
      </c>
      <c r="M1326" s="43">
        <v>0</v>
      </c>
      <c r="N1326" s="43">
        <v>0</v>
      </c>
      <c r="O1326" s="43">
        <v>0</v>
      </c>
    </row>
    <row r="1327" spans="1:15" x14ac:dyDescent="0.25">
      <c r="A1327" s="42" t="s">
        <v>89</v>
      </c>
      <c r="B1327" s="42" t="s">
        <v>101</v>
      </c>
      <c r="C1327" s="42" t="s">
        <v>4</v>
      </c>
      <c r="D1327" s="42" t="s">
        <v>7</v>
      </c>
      <c r="E1327" s="43">
        <v>0.11244945419737254</v>
      </c>
      <c r="F1327" s="43">
        <v>0.12893922540196179</v>
      </c>
      <c r="G1327" s="43">
        <v>0.27293386405103115</v>
      </c>
      <c r="H1327" s="43">
        <v>0.46694643975867428</v>
      </c>
      <c r="I1327" s="43">
        <v>0.55631877146544739</v>
      </c>
      <c r="J1327" s="43">
        <v>0.55731103359017464</v>
      </c>
      <c r="K1327" s="43">
        <v>0.46660793584569532</v>
      </c>
      <c r="L1327" s="43">
        <v>0.330262577354269</v>
      </c>
      <c r="M1327" s="43">
        <v>0.22252882611747771</v>
      </c>
      <c r="N1327" s="43">
        <v>0.16273897977830262</v>
      </c>
      <c r="O1327" s="43">
        <v>0.11742675997089969</v>
      </c>
    </row>
    <row r="1328" spans="1:15" x14ac:dyDescent="0.25">
      <c r="A1328" s="42" t="s">
        <v>89</v>
      </c>
      <c r="B1328" s="42" t="s">
        <v>101</v>
      </c>
      <c r="C1328" s="42" t="s">
        <v>4</v>
      </c>
      <c r="D1328" s="42" t="s">
        <v>8</v>
      </c>
      <c r="E1328" s="43">
        <v>0.13882838050941579</v>
      </c>
      <c r="F1328" s="43">
        <v>0.10866619476185663</v>
      </c>
      <c r="G1328" s="43">
        <v>6.2981507319144592E-2</v>
      </c>
      <c r="H1328" s="43">
        <v>3.7959601680927088E-2</v>
      </c>
      <c r="I1328" s="43">
        <v>3.4109553081180403E-2</v>
      </c>
      <c r="J1328" s="43">
        <v>4.3382821384825729E-2</v>
      </c>
      <c r="K1328" s="43">
        <v>6.2271543774192792E-2</v>
      </c>
      <c r="L1328" s="43">
        <v>7.280357160486052E-2</v>
      </c>
      <c r="M1328" s="43">
        <v>7.6955113790314833E-2</v>
      </c>
      <c r="N1328" s="43">
        <v>8.3093419759684178E-2</v>
      </c>
      <c r="O1328" s="43">
        <v>9.1570865084669356E-2</v>
      </c>
    </row>
    <row r="1329" spans="1:15" x14ac:dyDescent="0.25">
      <c r="A1329" s="42" t="s">
        <v>89</v>
      </c>
      <c r="B1329" s="42" t="s">
        <v>101</v>
      </c>
      <c r="C1329" s="42" t="s">
        <v>4</v>
      </c>
      <c r="D1329" s="42" t="s">
        <v>9</v>
      </c>
      <c r="E1329" s="43">
        <v>5.8734376054635488E-2</v>
      </c>
      <c r="F1329" s="43">
        <v>4.2552330872686832E-2</v>
      </c>
      <c r="G1329" s="43">
        <v>6.6217609810500205E-2</v>
      </c>
      <c r="H1329" s="43">
        <v>7.7709980003947715E-2</v>
      </c>
      <c r="I1329" s="43">
        <v>9.5618314265088697E-2</v>
      </c>
      <c r="J1329" s="43">
        <v>0.14112583035328005</v>
      </c>
      <c r="K1329" s="43">
        <v>0.226821260992638</v>
      </c>
      <c r="L1329" s="43">
        <v>0.33626182858696402</v>
      </c>
      <c r="M1329" s="43">
        <v>0.40449076919771959</v>
      </c>
      <c r="N1329" s="43">
        <v>0.39305601048149363</v>
      </c>
      <c r="O1329" s="43">
        <v>0.34646396114573347</v>
      </c>
    </row>
    <row r="1330" spans="1:15" x14ac:dyDescent="0.25">
      <c r="A1330" s="42" t="s">
        <v>89</v>
      </c>
      <c r="B1330" s="42" t="s">
        <v>101</v>
      </c>
      <c r="C1330" s="42" t="s">
        <v>4</v>
      </c>
      <c r="D1330" s="42" t="s">
        <v>10</v>
      </c>
      <c r="E1330" s="43">
        <v>5.2727172319001536E-2</v>
      </c>
      <c r="F1330" s="43">
        <v>5.3420972798058457E-2</v>
      </c>
      <c r="G1330" s="43">
        <v>3.5884106933705175E-2</v>
      </c>
      <c r="H1330" s="43">
        <v>1.4642316681399096E-2</v>
      </c>
      <c r="I1330" s="43">
        <v>0</v>
      </c>
      <c r="J1330" s="43">
        <v>0</v>
      </c>
      <c r="K1330" s="43">
        <v>0</v>
      </c>
      <c r="L1330" s="43">
        <v>0</v>
      </c>
      <c r="M1330" s="43">
        <v>0</v>
      </c>
      <c r="N1330" s="43">
        <v>0</v>
      </c>
      <c r="O1330" s="43">
        <v>0</v>
      </c>
    </row>
    <row r="1331" spans="1:15" x14ac:dyDescent="0.25">
      <c r="A1331" s="42" t="s">
        <v>89</v>
      </c>
      <c r="B1331" s="42" t="s">
        <v>101</v>
      </c>
      <c r="C1331" s="42" t="s">
        <v>4</v>
      </c>
      <c r="D1331" s="42" t="s">
        <v>11</v>
      </c>
      <c r="E1331" s="43">
        <v>6.1360610169907529E-6</v>
      </c>
      <c r="F1331" s="43">
        <v>6.1077965416118528E-4</v>
      </c>
      <c r="G1331" s="43">
        <v>1.1796491850247998E-2</v>
      </c>
      <c r="H1331" s="43">
        <v>6.9471263184092422E-3</v>
      </c>
      <c r="I1331" s="43">
        <v>4.2865268085664904E-3</v>
      </c>
      <c r="J1331" s="43">
        <v>3.9749255671228476E-3</v>
      </c>
      <c r="K1331" s="43">
        <v>2.1423958419231927E-2</v>
      </c>
      <c r="L1331" s="43">
        <v>7.3608534428487846E-2</v>
      </c>
      <c r="M1331" s="43">
        <v>0.13973884462689765</v>
      </c>
      <c r="N1331" s="43">
        <v>0.21195398511929275</v>
      </c>
      <c r="O1331" s="43">
        <v>0.29163336693174385</v>
      </c>
    </row>
    <row r="1332" spans="1:15" x14ac:dyDescent="0.25">
      <c r="A1332" s="42" t="s">
        <v>89</v>
      </c>
      <c r="B1332" s="42" t="s">
        <v>101</v>
      </c>
      <c r="C1332" s="42" t="s">
        <v>4</v>
      </c>
      <c r="D1332" s="42" t="s">
        <v>12</v>
      </c>
      <c r="E1332" s="43">
        <v>1.411294033907873E-3</v>
      </c>
      <c r="F1332" s="43">
        <v>1.7336434422085108E-2</v>
      </c>
      <c r="G1332" s="43">
        <v>4.6481350996962233E-2</v>
      </c>
      <c r="H1332" s="43">
        <v>4.4705051077183623E-2</v>
      </c>
      <c r="I1332" s="43">
        <v>4.5872071402008177E-2</v>
      </c>
      <c r="J1332" s="43">
        <v>5.9646701678869825E-2</v>
      </c>
      <c r="K1332" s="43">
        <v>8.1246116703421078E-2</v>
      </c>
      <c r="L1332" s="43">
        <v>0.10234418843420312</v>
      </c>
      <c r="M1332" s="43">
        <v>0.11689138761053854</v>
      </c>
      <c r="N1332" s="43">
        <v>0.12850939446005558</v>
      </c>
      <c r="O1332" s="43">
        <v>0.13541647671931972</v>
      </c>
    </row>
    <row r="1333" spans="1:15" x14ac:dyDescent="0.25">
      <c r="A1333" s="42" t="s">
        <v>89</v>
      </c>
      <c r="B1333" s="42" t="s">
        <v>101</v>
      </c>
      <c r="C1333" s="42" t="s">
        <v>13</v>
      </c>
      <c r="D1333" s="42" t="s">
        <v>189</v>
      </c>
      <c r="E1333" s="43">
        <v>0</v>
      </c>
      <c r="F1333" s="43">
        <v>0</v>
      </c>
      <c r="G1333" s="43">
        <v>0</v>
      </c>
      <c r="H1333" s="43">
        <v>6.8560235063663081E-5</v>
      </c>
      <c r="I1333" s="43">
        <v>8.6425087968393117E-4</v>
      </c>
      <c r="J1333" s="43">
        <v>3.1081372760630266E-3</v>
      </c>
      <c r="K1333" s="43">
        <v>5.7120517776860762E-3</v>
      </c>
      <c r="L1333" s="43">
        <v>7.5681033989743974E-3</v>
      </c>
      <c r="M1333" s="43">
        <v>9.1538556826093829E-3</v>
      </c>
      <c r="N1333" s="43">
        <v>9.9894313621507382E-3</v>
      </c>
      <c r="O1333" s="43">
        <v>1.0009796538556376E-2</v>
      </c>
    </row>
    <row r="1334" spans="1:15" x14ac:dyDescent="0.25">
      <c r="A1334" s="42" t="s">
        <v>89</v>
      </c>
      <c r="B1334" s="42" t="s">
        <v>101</v>
      </c>
      <c r="C1334" s="42" t="s">
        <v>13</v>
      </c>
      <c r="D1334" s="42" t="s">
        <v>5</v>
      </c>
      <c r="E1334" s="43">
        <v>0</v>
      </c>
      <c r="F1334" s="43">
        <v>7.6033125783449458E-4</v>
      </c>
      <c r="G1334" s="43">
        <v>3.3182463731567143E-3</v>
      </c>
      <c r="H1334" s="43">
        <v>4.0842311459353582E-3</v>
      </c>
      <c r="I1334" s="43">
        <v>1.1335576270140132E-2</v>
      </c>
      <c r="J1334" s="43">
        <v>2.0813419259350624E-2</v>
      </c>
      <c r="K1334" s="43">
        <v>1.9069131029689636E-2</v>
      </c>
      <c r="L1334" s="43">
        <v>1.4297424557256418E-2</v>
      </c>
      <c r="M1334" s="43">
        <v>8.4191551798521204E-3</v>
      </c>
      <c r="N1334" s="43">
        <v>2.2716929754288575E-3</v>
      </c>
      <c r="O1334" s="43">
        <v>5.3314495544907468E-5</v>
      </c>
    </row>
    <row r="1335" spans="1:15" x14ac:dyDescent="0.25">
      <c r="A1335" s="42" t="s">
        <v>89</v>
      </c>
      <c r="B1335" s="42" t="s">
        <v>101</v>
      </c>
      <c r="C1335" s="42" t="s">
        <v>13</v>
      </c>
      <c r="D1335" s="42" t="s">
        <v>190</v>
      </c>
      <c r="E1335" s="43">
        <v>0</v>
      </c>
      <c r="F1335" s="43">
        <v>0</v>
      </c>
      <c r="G1335" s="43">
        <v>1.3272985492626856E-5</v>
      </c>
      <c r="H1335" s="43">
        <v>6.4642507345739474E-4</v>
      </c>
      <c r="I1335" s="43">
        <v>5.0003086610284587E-3</v>
      </c>
      <c r="J1335" s="43">
        <v>1.9518362060991029E-2</v>
      </c>
      <c r="K1335" s="43">
        <v>5.287448689268727E-2</v>
      </c>
      <c r="L1335" s="43">
        <v>9.8699887526926822E-2</v>
      </c>
      <c r="M1335" s="43">
        <v>0.14476162813048624</v>
      </c>
      <c r="N1335" s="43">
        <v>0.17018891910290698</v>
      </c>
      <c r="O1335" s="43">
        <v>0.16850712748162316</v>
      </c>
    </row>
    <row r="1336" spans="1:15" x14ac:dyDescent="0.25">
      <c r="A1336" s="42" t="s">
        <v>89</v>
      </c>
      <c r="B1336" s="42" t="s">
        <v>101</v>
      </c>
      <c r="C1336" s="42" t="s">
        <v>13</v>
      </c>
      <c r="D1336" s="42" t="s">
        <v>6</v>
      </c>
      <c r="E1336" s="43">
        <v>5.0921094148200285E-2</v>
      </c>
      <c r="F1336" s="43">
        <v>5.9038694696175752E-2</v>
      </c>
      <c r="G1336" s="43">
        <v>0.10509549913061944</v>
      </c>
      <c r="H1336" s="43">
        <v>0.12526934378060725</v>
      </c>
      <c r="I1336" s="43">
        <v>9.6533736650410512E-2</v>
      </c>
      <c r="J1336" s="43">
        <v>6.3211125158027806E-2</v>
      </c>
      <c r="K1336" s="43">
        <v>3.2654257976239602E-2</v>
      </c>
      <c r="L1336" s="43">
        <v>6.9342509102693628E-3</v>
      </c>
      <c r="M1336" s="43">
        <v>1.8794664024023001E-4</v>
      </c>
      <c r="N1336" s="43">
        <v>3.7610810851471154E-6</v>
      </c>
      <c r="O1336" s="43">
        <v>3.3321559715567167E-6</v>
      </c>
    </row>
    <row r="1337" spans="1:15" x14ac:dyDescent="0.25">
      <c r="A1337" s="42" t="s">
        <v>89</v>
      </c>
      <c r="B1337" s="42" t="s">
        <v>101</v>
      </c>
      <c r="C1337" s="42" t="s">
        <v>13</v>
      </c>
      <c r="D1337" s="42" t="s">
        <v>191</v>
      </c>
      <c r="E1337" s="43">
        <v>0</v>
      </c>
      <c r="F1337" s="43">
        <v>0</v>
      </c>
      <c r="G1337" s="43">
        <v>0</v>
      </c>
      <c r="H1337" s="43">
        <v>0</v>
      </c>
      <c r="I1337" s="43">
        <v>7.6393604543490345E-4</v>
      </c>
      <c r="J1337" s="43">
        <v>5.0013875612839572E-3</v>
      </c>
      <c r="K1337" s="43">
        <v>1.7065569141889104E-2</v>
      </c>
      <c r="L1337" s="43">
        <v>2.6798139428484281E-2</v>
      </c>
      <c r="M1337" s="43">
        <v>2.5804219402073395E-2</v>
      </c>
      <c r="N1337" s="43">
        <v>1.6736810828904661E-2</v>
      </c>
      <c r="O1337" s="43">
        <v>6.5476864841089487E-3</v>
      </c>
    </row>
    <row r="1338" spans="1:15" x14ac:dyDescent="0.25">
      <c r="A1338" s="42" t="s">
        <v>89</v>
      </c>
      <c r="B1338" s="42" t="s">
        <v>101</v>
      </c>
      <c r="C1338" s="42" t="s">
        <v>13</v>
      </c>
      <c r="D1338" s="42" t="s">
        <v>7</v>
      </c>
      <c r="E1338" s="43">
        <v>0.18943714958374797</v>
      </c>
      <c r="F1338" s="43">
        <v>0.27988410085691395</v>
      </c>
      <c r="G1338" s="43">
        <v>0.47557107020082029</v>
      </c>
      <c r="H1338" s="43">
        <v>0.55504407443682668</v>
      </c>
      <c r="I1338" s="43">
        <v>0.57750478424594109</v>
      </c>
      <c r="J1338" s="43">
        <v>0.54293731306466042</v>
      </c>
      <c r="K1338" s="43">
        <v>0.41602415133679382</v>
      </c>
      <c r="L1338" s="43">
        <v>0.27498713231789845</v>
      </c>
      <c r="M1338" s="43">
        <v>0.14723910657001654</v>
      </c>
      <c r="N1338" s="43">
        <v>5.1677254109921363E-2</v>
      </c>
      <c r="O1338" s="43">
        <v>1.6827387656361419E-2</v>
      </c>
    </row>
    <row r="1339" spans="1:15" x14ac:dyDescent="0.25">
      <c r="A1339" s="42" t="s">
        <v>89</v>
      </c>
      <c r="B1339" s="42" t="s">
        <v>101</v>
      </c>
      <c r="C1339" s="42" t="s">
        <v>13</v>
      </c>
      <c r="D1339" s="42" t="s">
        <v>8</v>
      </c>
      <c r="E1339" s="43">
        <v>0.58687895924856204</v>
      </c>
      <c r="F1339" s="43">
        <v>0.53058792100774721</v>
      </c>
      <c r="G1339" s="43">
        <v>0.34337213469425676</v>
      </c>
      <c r="H1339" s="43">
        <v>0.25533790401567097</v>
      </c>
      <c r="I1339" s="43">
        <v>0.23913513179825918</v>
      </c>
      <c r="J1339" s="43">
        <v>0.26758348493725143</v>
      </c>
      <c r="K1339" s="43">
        <v>0.31910388115457289</v>
      </c>
      <c r="L1339" s="43">
        <v>0.32598127990544634</v>
      </c>
      <c r="M1339" s="43">
        <v>0.29968946089214854</v>
      </c>
      <c r="N1339" s="43">
        <v>0.26417833542073338</v>
      </c>
      <c r="O1339" s="43">
        <v>0.23205134185920975</v>
      </c>
    </row>
    <row r="1340" spans="1:15" x14ac:dyDescent="0.25">
      <c r="A1340" s="42" t="s">
        <v>89</v>
      </c>
      <c r="B1340" s="42" t="s">
        <v>101</v>
      </c>
      <c r="C1340" s="42" t="s">
        <v>13</v>
      </c>
      <c r="D1340" s="42" t="s">
        <v>9</v>
      </c>
      <c r="E1340" s="43">
        <v>2.4975121963059153E-2</v>
      </c>
      <c r="F1340" s="43">
        <v>2.2111254957565302E-2</v>
      </c>
      <c r="G1340" s="43">
        <v>1.6989421430562375E-2</v>
      </c>
      <c r="H1340" s="43">
        <v>1.0714985308521059E-2</v>
      </c>
      <c r="I1340" s="43">
        <v>6.6593616889931481E-3</v>
      </c>
      <c r="J1340" s="43">
        <v>3.68782954580494E-3</v>
      </c>
      <c r="K1340" s="43">
        <v>1.2814108550702602E-3</v>
      </c>
      <c r="L1340" s="43">
        <v>1.0484778008654708E-4</v>
      </c>
      <c r="M1340" s="43">
        <v>0</v>
      </c>
      <c r="N1340" s="43">
        <v>0</v>
      </c>
      <c r="O1340" s="43">
        <v>0</v>
      </c>
    </row>
    <row r="1341" spans="1:15" x14ac:dyDescent="0.25">
      <c r="A1341" s="42" t="s">
        <v>89</v>
      </c>
      <c r="B1341" s="42" t="s">
        <v>101</v>
      </c>
      <c r="C1341" s="42" t="s">
        <v>13</v>
      </c>
      <c r="D1341" s="42" t="s">
        <v>10</v>
      </c>
      <c r="E1341" s="43">
        <v>0.14742360622314993</v>
      </c>
      <c r="F1341" s="43">
        <v>0.1030351601833015</v>
      </c>
      <c r="G1341" s="43">
        <v>3.1695889356392934E-2</v>
      </c>
      <c r="H1341" s="43">
        <v>5.1811949069539677E-3</v>
      </c>
      <c r="I1341" s="43">
        <v>0</v>
      </c>
      <c r="J1341" s="43">
        <v>0</v>
      </c>
      <c r="K1341" s="43">
        <v>0</v>
      </c>
      <c r="L1341" s="43">
        <v>0</v>
      </c>
      <c r="M1341" s="43">
        <v>0</v>
      </c>
      <c r="N1341" s="43">
        <v>0</v>
      </c>
      <c r="O1341" s="43">
        <v>0</v>
      </c>
    </row>
    <row r="1342" spans="1:15" x14ac:dyDescent="0.25">
      <c r="A1342" s="42" t="s">
        <v>89</v>
      </c>
      <c r="B1342" s="42" t="s">
        <v>101</v>
      </c>
      <c r="C1342" s="42" t="s">
        <v>13</v>
      </c>
      <c r="D1342" s="42" t="s">
        <v>11</v>
      </c>
      <c r="E1342" s="43">
        <v>2.4271255552049708E-5</v>
      </c>
      <c r="F1342" s="43">
        <v>5.5483632328463123E-4</v>
      </c>
      <c r="G1342" s="43">
        <v>4.5659070094636383E-3</v>
      </c>
      <c r="H1342" s="43">
        <v>3.2419196865817825E-3</v>
      </c>
      <c r="I1342" s="43">
        <v>2.1451941477869003E-3</v>
      </c>
      <c r="J1342" s="43">
        <v>4.0825136443526254E-3</v>
      </c>
      <c r="K1342" s="43">
        <v>2.3440045175162346E-2</v>
      </c>
      <c r="L1342" s="43">
        <v>7.5156795089311237E-2</v>
      </c>
      <c r="M1342" s="43">
        <v>0.14249772541850164</v>
      </c>
      <c r="N1342" s="43">
        <v>0.23754988133789179</v>
      </c>
      <c r="O1342" s="43">
        <v>0.33621453753007269</v>
      </c>
    </row>
    <row r="1343" spans="1:15" x14ac:dyDescent="0.25">
      <c r="A1343" s="42" t="s">
        <v>89</v>
      </c>
      <c r="B1343" s="42" t="s">
        <v>101</v>
      </c>
      <c r="C1343" s="42" t="s">
        <v>13</v>
      </c>
      <c r="D1343" s="42" t="s">
        <v>12</v>
      </c>
      <c r="E1343" s="43">
        <v>3.3979757772869591E-4</v>
      </c>
      <c r="F1343" s="43">
        <v>4.0277007171773222E-3</v>
      </c>
      <c r="G1343" s="43">
        <v>1.9378558819235208E-2</v>
      </c>
      <c r="H1343" s="43">
        <v>4.0411361410381985E-2</v>
      </c>
      <c r="I1343" s="43">
        <v>6.0057719612321751E-2</v>
      </c>
      <c r="J1343" s="43">
        <v>7.0056427492214232E-2</v>
      </c>
      <c r="K1343" s="43">
        <v>0.11277501466020892</v>
      </c>
      <c r="L1343" s="43">
        <v>0.16947213908534609</v>
      </c>
      <c r="M1343" s="43">
        <v>0.22224690208407197</v>
      </c>
      <c r="N1343" s="43">
        <v>0.24740391378097723</v>
      </c>
      <c r="O1343" s="43">
        <v>0.22978547579855119</v>
      </c>
    </row>
    <row r="1344" spans="1:15" x14ac:dyDescent="0.25">
      <c r="A1344" s="42" t="s">
        <v>89</v>
      </c>
      <c r="B1344" s="42" t="s">
        <v>101</v>
      </c>
      <c r="C1344" s="42" t="s">
        <v>14</v>
      </c>
      <c r="D1344" s="42" t="s">
        <v>189</v>
      </c>
      <c r="E1344" s="43">
        <v>0</v>
      </c>
      <c r="F1344" s="43">
        <v>0</v>
      </c>
      <c r="G1344" s="43">
        <v>0</v>
      </c>
      <c r="H1344" s="43">
        <v>1.5225914506490048E-5</v>
      </c>
      <c r="I1344" s="43">
        <v>2.1639557110397802E-4</v>
      </c>
      <c r="J1344" s="43">
        <v>7.4034170079962628E-4</v>
      </c>
      <c r="K1344" s="43">
        <v>1.1767573796649209E-3</v>
      </c>
      <c r="L1344" s="43">
        <v>1.7154917629029611E-3</v>
      </c>
      <c r="M1344" s="43">
        <v>2.8954550211590943E-3</v>
      </c>
      <c r="N1344" s="43">
        <v>4.4239118215446223E-3</v>
      </c>
      <c r="O1344" s="43">
        <v>5.6071752898088087E-3</v>
      </c>
    </row>
    <row r="1345" spans="1:15" x14ac:dyDescent="0.25">
      <c r="A1345" s="42" t="s">
        <v>89</v>
      </c>
      <c r="B1345" s="42" t="s">
        <v>101</v>
      </c>
      <c r="C1345" s="42" t="s">
        <v>14</v>
      </c>
      <c r="D1345" s="42" t="s">
        <v>5</v>
      </c>
      <c r="E1345" s="43">
        <v>0</v>
      </c>
      <c r="F1345" s="43">
        <v>0</v>
      </c>
      <c r="G1345" s="43">
        <v>0</v>
      </c>
      <c r="H1345" s="43">
        <v>1.9032393133112485E-4</v>
      </c>
      <c r="I1345" s="43">
        <v>3.1873264327190098E-3</v>
      </c>
      <c r="J1345" s="43">
        <v>1.6407898181949508E-2</v>
      </c>
      <c r="K1345" s="43">
        <v>3.2193511213544891E-2</v>
      </c>
      <c r="L1345" s="43">
        <v>3.730467681024574E-2</v>
      </c>
      <c r="M1345" s="43">
        <v>3.1224758689719391E-2</v>
      </c>
      <c r="N1345" s="43">
        <v>1.9689191287077832E-2</v>
      </c>
      <c r="O1345" s="43">
        <v>9.6185463061047791E-3</v>
      </c>
    </row>
    <row r="1346" spans="1:15" x14ac:dyDescent="0.25">
      <c r="A1346" s="42" t="s">
        <v>89</v>
      </c>
      <c r="B1346" s="42" t="s">
        <v>101</v>
      </c>
      <c r="C1346" s="42" t="s">
        <v>14</v>
      </c>
      <c r="D1346" s="42" t="s">
        <v>190</v>
      </c>
      <c r="E1346" s="43">
        <v>0</v>
      </c>
      <c r="F1346" s="43">
        <v>0</v>
      </c>
      <c r="G1346" s="43">
        <v>2.4595708048945464E-5</v>
      </c>
      <c r="H1346" s="43">
        <v>2.3600167485059574E-4</v>
      </c>
      <c r="I1346" s="43">
        <v>1.9926425505824648E-3</v>
      </c>
      <c r="J1346" s="43">
        <v>6.9158749123477267E-3</v>
      </c>
      <c r="K1346" s="43">
        <v>1.3593653044942821E-2</v>
      </c>
      <c r="L1346" s="43">
        <v>1.4385843686716655E-2</v>
      </c>
      <c r="M1346" s="43">
        <v>1.0813008348248908E-2</v>
      </c>
      <c r="N1346" s="43">
        <v>6.9292249053816051E-3</v>
      </c>
      <c r="O1346" s="43">
        <v>3.5268003122384188E-3</v>
      </c>
    </row>
    <row r="1347" spans="1:15" x14ac:dyDescent="0.25">
      <c r="A1347" s="42" t="s">
        <v>89</v>
      </c>
      <c r="B1347" s="42" t="s">
        <v>101</v>
      </c>
      <c r="C1347" s="42" t="s">
        <v>14</v>
      </c>
      <c r="D1347" s="42" t="s">
        <v>6</v>
      </c>
      <c r="E1347" s="43">
        <v>9.3479437229437232E-2</v>
      </c>
      <c r="F1347" s="43">
        <v>7.2536422043254029E-2</v>
      </c>
      <c r="G1347" s="43">
        <v>4.0238578368074776E-2</v>
      </c>
      <c r="H1347" s="43">
        <v>2.8008069734688442E-2</v>
      </c>
      <c r="I1347" s="43">
        <v>2.2559238287589708E-2</v>
      </c>
      <c r="J1347" s="43">
        <v>1.4370453745196056E-2</v>
      </c>
      <c r="K1347" s="43">
        <v>8.4434004077652679E-3</v>
      </c>
      <c r="L1347" s="43">
        <v>4.1288106835969396E-3</v>
      </c>
      <c r="M1347" s="43">
        <v>1.2196332781434741E-3</v>
      </c>
      <c r="N1347" s="43">
        <v>6.7450736872534168E-5</v>
      </c>
      <c r="O1347" s="43">
        <v>3.7344734711202271E-5</v>
      </c>
    </row>
    <row r="1348" spans="1:15" x14ac:dyDescent="0.25">
      <c r="A1348" s="42" t="s">
        <v>89</v>
      </c>
      <c r="B1348" s="42" t="s">
        <v>101</v>
      </c>
      <c r="C1348" s="42" t="s">
        <v>14</v>
      </c>
      <c r="D1348" s="42" t="s">
        <v>191</v>
      </c>
      <c r="E1348" s="43">
        <v>0</v>
      </c>
      <c r="F1348" s="43">
        <v>0</v>
      </c>
      <c r="G1348" s="43">
        <v>0</v>
      </c>
      <c r="H1348" s="43">
        <v>1.3779452628373495E-3</v>
      </c>
      <c r="I1348" s="43">
        <v>9.7197677354203468E-3</v>
      </c>
      <c r="J1348" s="43">
        <v>4.0788012483485264E-2</v>
      </c>
      <c r="K1348" s="43">
        <v>0.10921460863398634</v>
      </c>
      <c r="L1348" s="43">
        <v>0.1617847271632642</v>
      </c>
      <c r="M1348" s="43">
        <v>0.1493722041684892</v>
      </c>
      <c r="N1348" s="43">
        <v>9.4921387772144983E-2</v>
      </c>
      <c r="O1348" s="43">
        <v>4.2858092740639037E-2</v>
      </c>
    </row>
    <row r="1349" spans="1:15" x14ac:dyDescent="0.25">
      <c r="A1349" s="42" t="s">
        <v>89</v>
      </c>
      <c r="B1349" s="42" t="s">
        <v>101</v>
      </c>
      <c r="C1349" s="42" t="s">
        <v>14</v>
      </c>
      <c r="D1349" s="42" t="s">
        <v>7</v>
      </c>
      <c r="E1349" s="43">
        <v>0.50067640692640691</v>
      </c>
      <c r="F1349" s="43">
        <v>0.62133743552619691</v>
      </c>
      <c r="G1349" s="43">
        <v>0.77451884646129265</v>
      </c>
      <c r="H1349" s="43">
        <v>0.86909520003045193</v>
      </c>
      <c r="I1349" s="43">
        <v>0.87757420564792432</v>
      </c>
      <c r="J1349" s="43">
        <v>0.78157211259212889</v>
      </c>
      <c r="K1349" s="43">
        <v>0.58106550837691684</v>
      </c>
      <c r="L1349" s="43">
        <v>0.33574380165289258</v>
      </c>
      <c r="M1349" s="43">
        <v>0.14007669333132969</v>
      </c>
      <c r="N1349" s="43">
        <v>3.6798124227126972E-2</v>
      </c>
      <c r="O1349" s="43">
        <v>2.1195414066577482E-3</v>
      </c>
    </row>
    <row r="1350" spans="1:15" x14ac:dyDescent="0.25">
      <c r="A1350" s="42" t="s">
        <v>89</v>
      </c>
      <c r="B1350" s="42" t="s">
        <v>101</v>
      </c>
      <c r="C1350" s="42" t="s">
        <v>14</v>
      </c>
      <c r="D1350" s="42" t="s">
        <v>8</v>
      </c>
      <c r="E1350" s="43">
        <v>0.14103084415584413</v>
      </c>
      <c r="F1350" s="43">
        <v>0.12292100262419695</v>
      </c>
      <c r="G1350" s="43">
        <v>7.5890057185021217E-2</v>
      </c>
      <c r="H1350" s="43">
        <v>4.4512961059723653E-2</v>
      </c>
      <c r="I1350" s="43">
        <v>3.6480686695278923E-2</v>
      </c>
      <c r="J1350" s="43">
        <v>5.8493013401388592E-2</v>
      </c>
      <c r="K1350" s="43">
        <v>9.1658540909493824E-2</v>
      </c>
      <c r="L1350" s="43">
        <v>0.10723961468994581</v>
      </c>
      <c r="M1350" s="43">
        <v>0.10223988536252225</v>
      </c>
      <c r="N1350" s="43">
        <v>9.1186972371964048E-2</v>
      </c>
      <c r="O1350" s="43">
        <v>8.306926355272308E-2</v>
      </c>
    </row>
    <row r="1351" spans="1:15" x14ac:dyDescent="0.25">
      <c r="A1351" s="42" t="s">
        <v>89</v>
      </c>
      <c r="B1351" s="42" t="s">
        <v>101</v>
      </c>
      <c r="C1351" s="42" t="s">
        <v>14</v>
      </c>
      <c r="D1351" s="42" t="s">
        <v>9</v>
      </c>
      <c r="E1351" s="43">
        <v>2.3674242424242425E-3</v>
      </c>
      <c r="F1351" s="43">
        <v>6.9495973215093669E-3</v>
      </c>
      <c r="G1351" s="43">
        <v>4.0902662485396306E-2</v>
      </c>
      <c r="H1351" s="43">
        <v>3.7143618438582472E-2</v>
      </c>
      <c r="I1351" s="43">
        <v>2.4389584159844147E-2</v>
      </c>
      <c r="J1351" s="43">
        <v>2.6080492598087753E-2</v>
      </c>
      <c r="K1351" s="43">
        <v>4.5689655172413787E-2</v>
      </c>
      <c r="L1351" s="43">
        <v>8.1125827814569534E-2</v>
      </c>
      <c r="M1351" s="43">
        <v>0.11330916428956699</v>
      </c>
      <c r="N1351" s="43">
        <v>0.11059779553861555</v>
      </c>
      <c r="O1351" s="43">
        <v>8.4216931009701512E-2</v>
      </c>
    </row>
    <row r="1352" spans="1:15" x14ac:dyDescent="0.25">
      <c r="A1352" s="42" t="s">
        <v>89</v>
      </c>
      <c r="B1352" s="42" t="s">
        <v>101</v>
      </c>
      <c r="C1352" s="42" t="s">
        <v>14</v>
      </c>
      <c r="D1352" s="42" t="s">
        <v>10</v>
      </c>
      <c r="E1352" s="43">
        <v>0.26174693362193363</v>
      </c>
      <c r="F1352" s="43">
        <v>0.17341417066328826</v>
      </c>
      <c r="G1352" s="43">
        <v>5.6115107913669068E-2</v>
      </c>
      <c r="H1352" s="43">
        <v>7.6890868257773973E-3</v>
      </c>
      <c r="I1352" s="43">
        <v>0</v>
      </c>
      <c r="J1352" s="43">
        <v>0</v>
      </c>
      <c r="K1352" s="43">
        <v>0</v>
      </c>
      <c r="L1352" s="43">
        <v>0</v>
      </c>
      <c r="M1352" s="43">
        <v>0</v>
      </c>
      <c r="N1352" s="43">
        <v>0</v>
      </c>
      <c r="O1352" s="43">
        <v>0</v>
      </c>
    </row>
    <row r="1353" spans="1:15" x14ac:dyDescent="0.25">
      <c r="A1353" s="42" t="s">
        <v>89</v>
      </c>
      <c r="B1353" s="42" t="s">
        <v>101</v>
      </c>
      <c r="C1353" s="42" t="s">
        <v>14</v>
      </c>
      <c r="D1353" s="42" t="s">
        <v>11</v>
      </c>
      <c r="E1353" s="43">
        <v>0</v>
      </c>
      <c r="F1353" s="43">
        <v>1.067776671794408E-3</v>
      </c>
      <c r="G1353" s="43">
        <v>1.0059644592018694E-2</v>
      </c>
      <c r="H1353" s="43">
        <v>5.9685584865440981E-3</v>
      </c>
      <c r="I1353" s="43">
        <v>3.8410213870956104E-3</v>
      </c>
      <c r="J1353" s="43">
        <v>1.1484324919721078E-2</v>
      </c>
      <c r="K1353" s="43">
        <v>5.7636734332062747E-2</v>
      </c>
      <c r="L1353" s="43">
        <v>0.16558001751409337</v>
      </c>
      <c r="M1353" s="43">
        <v>0.32312902351517364</v>
      </c>
      <c r="N1353" s="43">
        <v>0.47772252051626579</v>
      </c>
      <c r="O1353" s="43">
        <v>0.6038006009769743</v>
      </c>
    </row>
    <row r="1354" spans="1:15" x14ac:dyDescent="0.25">
      <c r="A1354" s="42" t="s">
        <v>89</v>
      </c>
      <c r="B1354" s="42" t="s">
        <v>101</v>
      </c>
      <c r="C1354" s="42" t="s">
        <v>14</v>
      </c>
      <c r="D1354" s="42" t="s">
        <v>12</v>
      </c>
      <c r="E1354" s="43">
        <v>6.9895382395382389E-4</v>
      </c>
      <c r="F1354" s="43">
        <v>1.7735951497602031E-3</v>
      </c>
      <c r="G1354" s="43">
        <v>2.2505072864785099E-3</v>
      </c>
      <c r="H1354" s="43">
        <v>5.7630086407064835E-3</v>
      </c>
      <c r="I1354" s="43">
        <v>2.0039131532441301E-2</v>
      </c>
      <c r="J1354" s="43">
        <v>4.3147475464895467E-2</v>
      </c>
      <c r="K1354" s="43">
        <v>5.9327630529208385E-2</v>
      </c>
      <c r="L1354" s="43">
        <v>9.0991188221772212E-2</v>
      </c>
      <c r="M1354" s="43">
        <v>0.12572017399564742</v>
      </c>
      <c r="N1354" s="43">
        <v>0.15766342082300608</v>
      </c>
      <c r="O1354" s="43">
        <v>0.16514570367044104</v>
      </c>
    </row>
    <row r="1355" spans="1:15" x14ac:dyDescent="0.25">
      <c r="A1355" s="42" t="s">
        <v>89</v>
      </c>
      <c r="B1355" s="42" t="s">
        <v>101</v>
      </c>
      <c r="C1355" s="42" t="s">
        <v>15</v>
      </c>
      <c r="D1355" s="42" t="s">
        <v>189</v>
      </c>
      <c r="E1355" s="43">
        <v>0</v>
      </c>
      <c r="F1355" s="43">
        <v>0</v>
      </c>
      <c r="G1355" s="43">
        <v>2.3901659014152175E-6</v>
      </c>
      <c r="H1355" s="43">
        <v>9.4244390364453531E-5</v>
      </c>
      <c r="I1355" s="43">
        <v>5.72507460868506E-4</v>
      </c>
      <c r="J1355" s="43">
        <v>1.5122616382551224E-3</v>
      </c>
      <c r="K1355" s="43">
        <v>2.5168410771933131E-3</v>
      </c>
      <c r="L1355" s="43">
        <v>3.3095642948646718E-3</v>
      </c>
      <c r="M1355" s="43">
        <v>3.9138257559167269E-3</v>
      </c>
      <c r="N1355" s="43">
        <v>4.7924378875782428E-3</v>
      </c>
      <c r="O1355" s="43">
        <v>6.1941205550607665E-3</v>
      </c>
    </row>
    <row r="1356" spans="1:15" x14ac:dyDescent="0.25">
      <c r="A1356" s="42" t="s">
        <v>89</v>
      </c>
      <c r="B1356" s="42" t="s">
        <v>101</v>
      </c>
      <c r="C1356" s="42" t="s">
        <v>15</v>
      </c>
      <c r="D1356" s="42" t="s">
        <v>5</v>
      </c>
      <c r="E1356" s="43">
        <v>8.8024241040621405E-3</v>
      </c>
      <c r="F1356" s="43">
        <v>1.2249112253211522E-2</v>
      </c>
      <c r="G1356" s="43">
        <v>1.2287842899175633E-2</v>
      </c>
      <c r="H1356" s="43">
        <v>1.2191035473588532E-2</v>
      </c>
      <c r="I1356" s="43">
        <v>1.7712928401764506E-2</v>
      </c>
      <c r="J1356" s="43">
        <v>2.3673691320212912E-2</v>
      </c>
      <c r="K1356" s="43">
        <v>2.9424671398833136E-2</v>
      </c>
      <c r="L1356" s="43">
        <v>3.2132231612891055E-2</v>
      </c>
      <c r="M1356" s="43">
        <v>3.1459520635182037E-2</v>
      </c>
      <c r="N1356" s="43">
        <v>3.0260074763774812E-2</v>
      </c>
      <c r="O1356" s="43">
        <v>3.5599140683516516E-2</v>
      </c>
    </row>
    <row r="1357" spans="1:15" x14ac:dyDescent="0.25">
      <c r="A1357" s="42" t="s">
        <v>89</v>
      </c>
      <c r="B1357" s="42" t="s">
        <v>101</v>
      </c>
      <c r="C1357" s="42" t="s">
        <v>15</v>
      </c>
      <c r="D1357" s="42" t="s">
        <v>190</v>
      </c>
      <c r="E1357" s="43">
        <v>0</v>
      </c>
      <c r="F1357" s="43">
        <v>0</v>
      </c>
      <c r="G1357" s="43">
        <v>9.5606636056608702E-6</v>
      </c>
      <c r="H1357" s="43">
        <v>7.9793583841903997E-4</v>
      </c>
      <c r="I1357" s="43">
        <v>7.0719462643453138E-3</v>
      </c>
      <c r="J1357" s="43">
        <v>2.5177457106567727E-2</v>
      </c>
      <c r="K1357" s="43">
        <v>5.374476371152772E-2</v>
      </c>
      <c r="L1357" s="43">
        <v>6.9285943419764309E-2</v>
      </c>
      <c r="M1357" s="43">
        <v>7.0130887163036948E-2</v>
      </c>
      <c r="N1357" s="43">
        <v>7.1480417194941581E-2</v>
      </c>
      <c r="O1357" s="43">
        <v>6.5488776851204078E-2</v>
      </c>
    </row>
    <row r="1358" spans="1:15" x14ac:dyDescent="0.25">
      <c r="A1358" s="42" t="s">
        <v>89</v>
      </c>
      <c r="B1358" s="42" t="s">
        <v>101</v>
      </c>
      <c r="C1358" s="42" t="s">
        <v>15</v>
      </c>
      <c r="D1358" s="42" t="s">
        <v>6</v>
      </c>
      <c r="E1358" s="43">
        <v>0.39637889078560284</v>
      </c>
      <c r="F1358" s="43">
        <v>0.34780202606106703</v>
      </c>
      <c r="G1358" s="43">
        <v>0.18548643461342654</v>
      </c>
      <c r="H1358" s="43">
        <v>7.0744028047130578E-2</v>
      </c>
      <c r="I1358" s="43">
        <v>3.2951371668711336E-2</v>
      </c>
      <c r="J1358" s="43">
        <v>1.9639577642882534E-2</v>
      </c>
      <c r="K1358" s="43">
        <v>8.5724169375214695E-3</v>
      </c>
      <c r="L1358" s="43">
        <v>1.9792389574610392E-3</v>
      </c>
      <c r="M1358" s="43">
        <v>1.8570525072836752E-4</v>
      </c>
      <c r="N1358" s="43">
        <v>2.9062691859176733E-6</v>
      </c>
      <c r="O1358" s="43">
        <v>2.5984774221544902E-6</v>
      </c>
    </row>
    <row r="1359" spans="1:15" x14ac:dyDescent="0.25">
      <c r="A1359" s="42" t="s">
        <v>89</v>
      </c>
      <c r="B1359" s="42" t="s">
        <v>101</v>
      </c>
      <c r="C1359" s="42" t="s">
        <v>15</v>
      </c>
      <c r="D1359" s="42" t="s">
        <v>191</v>
      </c>
      <c r="E1359" s="43">
        <v>0</v>
      </c>
      <c r="F1359" s="43">
        <v>0</v>
      </c>
      <c r="G1359" s="43">
        <v>0</v>
      </c>
      <c r="H1359" s="43">
        <v>1.3613078608198844E-4</v>
      </c>
      <c r="I1359" s="43">
        <v>2.6676411474511235E-3</v>
      </c>
      <c r="J1359" s="43">
        <v>1.4881900578709115E-2</v>
      </c>
      <c r="K1359" s="43">
        <v>5.2735093614508934E-2</v>
      </c>
      <c r="L1359" s="43">
        <v>0.10287325113061931</v>
      </c>
      <c r="M1359" s="43">
        <v>0.13849757444415439</v>
      </c>
      <c r="N1359" s="43">
        <v>0.13041737658346264</v>
      </c>
      <c r="O1359" s="43">
        <v>9.2395360938258286E-2</v>
      </c>
    </row>
    <row r="1360" spans="1:15" x14ac:dyDescent="0.25">
      <c r="A1360" s="42" t="s">
        <v>89</v>
      </c>
      <c r="B1360" s="42" t="s">
        <v>101</v>
      </c>
      <c r="C1360" s="42" t="s">
        <v>15</v>
      </c>
      <c r="D1360" s="42" t="s">
        <v>7</v>
      </c>
      <c r="E1360" s="43">
        <v>0.19715562104695147</v>
      </c>
      <c r="F1360" s="43">
        <v>0.23071168341386736</v>
      </c>
      <c r="G1360" s="43">
        <v>0.41039148527299285</v>
      </c>
      <c r="H1360" s="43">
        <v>0.6109968543316816</v>
      </c>
      <c r="I1360" s="43">
        <v>0.71149278275169003</v>
      </c>
      <c r="J1360" s="43">
        <v>0.71410467172736269</v>
      </c>
      <c r="K1360" s="43">
        <v>0.61734114503434223</v>
      </c>
      <c r="L1360" s="43">
        <v>0.44674400514937601</v>
      </c>
      <c r="M1360" s="43">
        <v>0.26623300402770161</v>
      </c>
      <c r="N1360" s="43">
        <v>0.14141905858675397</v>
      </c>
      <c r="O1360" s="43">
        <v>7.5290883306926348E-2</v>
      </c>
    </row>
    <row r="1361" spans="1:15" x14ac:dyDescent="0.25">
      <c r="A1361" s="42" t="s">
        <v>89</v>
      </c>
      <c r="B1361" s="42" t="s">
        <v>101</v>
      </c>
      <c r="C1361" s="42" t="s">
        <v>15</v>
      </c>
      <c r="D1361" s="42" t="s">
        <v>8</v>
      </c>
      <c r="E1361" s="43">
        <v>0.12736145197191945</v>
      </c>
      <c r="F1361" s="43">
        <v>0.12553994988650194</v>
      </c>
      <c r="G1361" s="43">
        <v>0.10624048415200499</v>
      </c>
      <c r="H1361" s="43">
        <v>8.4870215002869218E-2</v>
      </c>
      <c r="I1361" s="43">
        <v>7.0206120087355245E-2</v>
      </c>
      <c r="J1361" s="43">
        <v>6.8848967824792745E-2</v>
      </c>
      <c r="K1361" s="43">
        <v>8.1227103652536589E-2</v>
      </c>
      <c r="L1361" s="43">
        <v>8.5438546098026855E-2</v>
      </c>
      <c r="M1361" s="43">
        <v>7.8466600209881887E-2</v>
      </c>
      <c r="N1361" s="43">
        <v>6.8465162914552069E-2</v>
      </c>
      <c r="O1361" s="43">
        <v>6.4429247682320584E-2</v>
      </c>
    </row>
    <row r="1362" spans="1:15" x14ac:dyDescent="0.25">
      <c r="A1362" s="42" t="s">
        <v>89</v>
      </c>
      <c r="B1362" s="42" t="s">
        <v>101</v>
      </c>
      <c r="C1362" s="42" t="s">
        <v>15</v>
      </c>
      <c r="D1362" s="42" t="s">
        <v>9</v>
      </c>
      <c r="E1362" s="43">
        <v>0.22393906532939697</v>
      </c>
      <c r="F1362" s="43">
        <v>0.21522927694112998</v>
      </c>
      <c r="G1362" s="43">
        <v>0.1851231293964114</v>
      </c>
      <c r="H1362" s="43">
        <v>0.13768058272353723</v>
      </c>
      <c r="I1362" s="43">
        <v>9.7153994066108071E-2</v>
      </c>
      <c r="J1362" s="43">
        <v>7.2036328262725741E-2</v>
      </c>
      <c r="K1362" s="43">
        <v>6.2210835251421306E-2</v>
      </c>
      <c r="L1362" s="43">
        <v>6.2061930890175303E-2</v>
      </c>
      <c r="M1362" s="43">
        <v>7.1616529168863893E-2</v>
      </c>
      <c r="N1362" s="43">
        <v>7.5039870380394322E-2</v>
      </c>
      <c r="O1362" s="43">
        <v>7.5654670146027336E-2</v>
      </c>
    </row>
    <row r="1363" spans="1:15" x14ac:dyDescent="0.25">
      <c r="A1363" s="42" t="s">
        <v>89</v>
      </c>
      <c r="B1363" s="42" t="s">
        <v>101</v>
      </c>
      <c r="C1363" s="42" t="s">
        <v>15</v>
      </c>
      <c r="D1363" s="42" t="s">
        <v>10</v>
      </c>
      <c r="E1363" s="43">
        <v>3.6934898900540136E-2</v>
      </c>
      <c r="F1363" s="43">
        <v>3.0106529614618047E-2</v>
      </c>
      <c r="G1363" s="43">
        <v>1.3372978218418142E-2</v>
      </c>
      <c r="H1363" s="43">
        <v>2.5969565344871643E-3</v>
      </c>
      <c r="I1363" s="43">
        <v>0</v>
      </c>
      <c r="J1363" s="43">
        <v>0</v>
      </c>
      <c r="K1363" s="43">
        <v>0</v>
      </c>
      <c r="L1363" s="43">
        <v>0</v>
      </c>
      <c r="M1363" s="43">
        <v>0</v>
      </c>
      <c r="N1363" s="43">
        <v>0</v>
      </c>
      <c r="O1363" s="43">
        <v>0</v>
      </c>
    </row>
    <row r="1364" spans="1:15" x14ac:dyDescent="0.25">
      <c r="A1364" s="42" t="s">
        <v>89</v>
      </c>
      <c r="B1364" s="42" t="s">
        <v>101</v>
      </c>
      <c r="C1364" s="42" t="s">
        <v>15</v>
      </c>
      <c r="D1364" s="42" t="s">
        <v>11</v>
      </c>
      <c r="E1364" s="43">
        <v>1.5565736700375138E-4</v>
      </c>
      <c r="F1364" s="43">
        <v>5.4571447603724314E-3</v>
      </c>
      <c r="G1364" s="43">
        <v>2.4355790535421064E-2</v>
      </c>
      <c r="H1364" s="43">
        <v>1.9975622117692396E-2</v>
      </c>
      <c r="I1364" s="43">
        <v>1.1512794410656625E-2</v>
      </c>
      <c r="J1364" s="43">
        <v>2.5006124093244673E-3</v>
      </c>
      <c r="K1364" s="43">
        <v>1.6393081926294083E-2</v>
      </c>
      <c r="L1364" s="43">
        <v>6.8816293497654793E-2</v>
      </c>
      <c r="M1364" s="43">
        <v>0.15618249570337614</v>
      </c>
      <c r="N1364" s="43">
        <v>0.25548067875916841</v>
      </c>
      <c r="O1364" s="43">
        <v>0.35232300633443858</v>
      </c>
    </row>
    <row r="1365" spans="1:15" x14ac:dyDescent="0.25">
      <c r="A1365" s="42" t="s">
        <v>89</v>
      </c>
      <c r="B1365" s="42" t="s">
        <v>101</v>
      </c>
      <c r="C1365" s="42" t="s">
        <v>15</v>
      </c>
      <c r="D1365" s="42" t="s">
        <v>12</v>
      </c>
      <c r="E1365" s="43">
        <v>9.271990494523456E-3</v>
      </c>
      <c r="F1365" s="43">
        <v>3.2904277069231519E-2</v>
      </c>
      <c r="G1365" s="43">
        <v>6.2729904082642382E-2</v>
      </c>
      <c r="H1365" s="43">
        <v>5.9916394754147805E-2</v>
      </c>
      <c r="I1365" s="43">
        <v>4.8657913741049129E-2</v>
      </c>
      <c r="J1365" s="43">
        <v>5.7624531489167102E-2</v>
      </c>
      <c r="K1365" s="43">
        <v>7.5834047395821239E-2</v>
      </c>
      <c r="L1365" s="43">
        <v>0.12735899494916669</v>
      </c>
      <c r="M1365" s="43">
        <v>0.18331385764115787</v>
      </c>
      <c r="N1365" s="43">
        <v>0.22264201666018815</v>
      </c>
      <c r="O1365" s="43">
        <v>0.23262219502482534</v>
      </c>
    </row>
    <row r="1366" spans="1:15" x14ac:dyDescent="0.25">
      <c r="A1366" s="42" t="s">
        <v>89</v>
      </c>
      <c r="B1366" s="42" t="s">
        <v>101</v>
      </c>
      <c r="C1366" s="42" t="s">
        <v>16</v>
      </c>
      <c r="D1366" s="42" t="s">
        <v>189</v>
      </c>
      <c r="E1366" s="43">
        <v>0</v>
      </c>
      <c r="F1366" s="43">
        <v>0</v>
      </c>
      <c r="G1366" s="43">
        <v>0</v>
      </c>
      <c r="H1366" s="43">
        <v>0</v>
      </c>
      <c r="I1366" s="43">
        <v>0</v>
      </c>
      <c r="J1366" s="43">
        <v>0</v>
      </c>
      <c r="K1366" s="43">
        <v>0</v>
      </c>
      <c r="L1366" s="43">
        <v>0</v>
      </c>
      <c r="M1366" s="43">
        <v>0</v>
      </c>
      <c r="N1366" s="43">
        <v>0</v>
      </c>
      <c r="O1366" s="43">
        <v>0</v>
      </c>
    </row>
    <row r="1367" spans="1:15" x14ac:dyDescent="0.25">
      <c r="A1367" s="42" t="s">
        <v>89</v>
      </c>
      <c r="B1367" s="42" t="s">
        <v>101</v>
      </c>
      <c r="C1367" s="42" t="s">
        <v>16</v>
      </c>
      <c r="D1367" s="42" t="s">
        <v>5</v>
      </c>
      <c r="E1367" s="43">
        <v>2.7998312430483644E-3</v>
      </c>
      <c r="F1367" s="43">
        <v>3.7843579869871195E-3</v>
      </c>
      <c r="G1367" s="43">
        <v>9.8464968300782611E-3</v>
      </c>
      <c r="H1367" s="43">
        <v>2.3630260388021778E-2</v>
      </c>
      <c r="I1367" s="43">
        <v>4.3467796283816307E-2</v>
      </c>
      <c r="J1367" s="43">
        <v>7.8235558239274153E-2</v>
      </c>
      <c r="K1367" s="43">
        <v>0.10252792860775276</v>
      </c>
      <c r="L1367" s="43">
        <v>0.12831910958787898</v>
      </c>
      <c r="M1367" s="43">
        <v>0.14301142127826683</v>
      </c>
      <c r="N1367" s="43">
        <v>0.1407062308131373</v>
      </c>
      <c r="O1367" s="43">
        <v>0.15031116788212751</v>
      </c>
    </row>
    <row r="1368" spans="1:15" x14ac:dyDescent="0.25">
      <c r="A1368" s="42" t="s">
        <v>89</v>
      </c>
      <c r="B1368" s="42" t="s">
        <v>101</v>
      </c>
      <c r="C1368" s="42" t="s">
        <v>16</v>
      </c>
      <c r="D1368" s="42" t="s">
        <v>190</v>
      </c>
      <c r="E1368" s="43">
        <v>0</v>
      </c>
      <c r="F1368" s="43">
        <v>0</v>
      </c>
      <c r="G1368" s="43">
        <v>2.3222869882260051E-5</v>
      </c>
      <c r="H1368" s="43">
        <v>1.8964895977545568E-5</v>
      </c>
      <c r="I1368" s="43">
        <v>1.6045698148326436E-5</v>
      </c>
      <c r="J1368" s="43">
        <v>1.5482991933361203E-5</v>
      </c>
      <c r="K1368" s="43">
        <v>1.6404468577240442E-5</v>
      </c>
      <c r="L1368" s="43">
        <v>1.1876686065253906E-4</v>
      </c>
      <c r="M1368" s="43">
        <v>5.0724874824099213E-4</v>
      </c>
      <c r="N1368" s="43">
        <v>1.480955833577588E-3</v>
      </c>
      <c r="O1368" s="43">
        <v>3.1191052623761638E-3</v>
      </c>
    </row>
    <row r="1369" spans="1:15" x14ac:dyDescent="0.25">
      <c r="A1369" s="42" t="s">
        <v>89</v>
      </c>
      <c r="B1369" s="42" t="s">
        <v>101</v>
      </c>
      <c r="C1369" s="42" t="s">
        <v>16</v>
      </c>
      <c r="D1369" s="42" t="s">
        <v>6</v>
      </c>
      <c r="E1369" s="43">
        <v>0.1689487208990143</v>
      </c>
      <c r="F1369" s="43">
        <v>0.11064267693533393</v>
      </c>
      <c r="G1369" s="43">
        <v>4.1034811081953511E-2</v>
      </c>
      <c r="H1369" s="43">
        <v>7.7566424548161364E-3</v>
      </c>
      <c r="I1369" s="43">
        <v>2.7277686852154935E-4</v>
      </c>
      <c r="J1369" s="43">
        <v>6.1931967733444812E-5</v>
      </c>
      <c r="K1369" s="43">
        <v>1.6404468577240442E-5</v>
      </c>
      <c r="L1369" s="43">
        <v>1.6966694378934153E-5</v>
      </c>
      <c r="M1369" s="43">
        <v>1.6362862846483621E-5</v>
      </c>
      <c r="N1369" s="43">
        <v>1.5426623266433209E-5</v>
      </c>
      <c r="O1369" s="43">
        <v>1.4852882201791255E-5</v>
      </c>
    </row>
    <row r="1370" spans="1:15" x14ac:dyDescent="0.25">
      <c r="A1370" s="42" t="s">
        <v>89</v>
      </c>
      <c r="B1370" s="42" t="s">
        <v>101</v>
      </c>
      <c r="C1370" s="42" t="s">
        <v>16</v>
      </c>
      <c r="D1370" s="42" t="s">
        <v>191</v>
      </c>
      <c r="E1370" s="43">
        <v>0</v>
      </c>
      <c r="F1370" s="43">
        <v>0</v>
      </c>
      <c r="G1370" s="43">
        <v>0</v>
      </c>
      <c r="H1370" s="43">
        <v>0</v>
      </c>
      <c r="I1370" s="43">
        <v>1.107153172234524E-3</v>
      </c>
      <c r="J1370" s="43">
        <v>1.0698747425952589E-2</v>
      </c>
      <c r="K1370" s="43">
        <v>4.4062402598467824E-2</v>
      </c>
      <c r="L1370" s="43">
        <v>9.1586216257486544E-2</v>
      </c>
      <c r="M1370" s="43">
        <v>0.10378963903524559</v>
      </c>
      <c r="N1370" s="43">
        <v>7.5729293614920631E-2</v>
      </c>
      <c r="O1370" s="43">
        <v>3.7830290967962324E-2</v>
      </c>
    </row>
    <row r="1371" spans="1:15" x14ac:dyDescent="0.25">
      <c r="A1371" s="42" t="s">
        <v>89</v>
      </c>
      <c r="B1371" s="42" t="s">
        <v>101</v>
      </c>
      <c r="C1371" s="42" t="s">
        <v>16</v>
      </c>
      <c r="D1371" s="42" t="s">
        <v>7</v>
      </c>
      <c r="E1371" s="43">
        <v>0.48594331300579141</v>
      </c>
      <c r="F1371" s="43">
        <v>0.51719559155490635</v>
      </c>
      <c r="G1371" s="43">
        <v>0.56988922691066168</v>
      </c>
      <c r="H1371" s="43">
        <v>0.6654781998520739</v>
      </c>
      <c r="I1371" s="43">
        <v>0.74564359295272942</v>
      </c>
      <c r="J1371" s="43">
        <v>0.75355721739668968</v>
      </c>
      <c r="K1371" s="43">
        <v>0.73131120917337888</v>
      </c>
      <c r="L1371" s="43">
        <v>0.58636895773596431</v>
      </c>
      <c r="M1371" s="43">
        <v>0.35261969434172197</v>
      </c>
      <c r="N1371" s="43">
        <v>0.17817749872730357</v>
      </c>
      <c r="O1371" s="43">
        <v>5.6916244597264083E-2</v>
      </c>
    </row>
    <row r="1372" spans="1:15" x14ac:dyDescent="0.25">
      <c r="A1372" s="42" t="s">
        <v>89</v>
      </c>
      <c r="B1372" s="42" t="s">
        <v>101</v>
      </c>
      <c r="C1372" s="42" t="s">
        <v>16</v>
      </c>
      <c r="D1372" s="42" t="s">
        <v>8</v>
      </c>
      <c r="E1372" s="43">
        <v>0.18283281555632264</v>
      </c>
      <c r="F1372" s="43">
        <v>0.15638693400610806</v>
      </c>
      <c r="G1372" s="43">
        <v>9.4865423469032303E-2</v>
      </c>
      <c r="H1372" s="43">
        <v>6.5580610290352573E-2</v>
      </c>
      <c r="I1372" s="43">
        <v>4.5537691344950421E-2</v>
      </c>
      <c r="J1372" s="43">
        <v>3.7685602365801166E-2</v>
      </c>
      <c r="K1372" s="43">
        <v>5.2100592201315639E-2</v>
      </c>
      <c r="L1372" s="43">
        <v>0.12051443017356929</v>
      </c>
      <c r="M1372" s="43">
        <v>0.26507837811303464</v>
      </c>
      <c r="N1372" s="43">
        <v>0.4023263347885781</v>
      </c>
      <c r="O1372" s="43">
        <v>0.48910541090498605</v>
      </c>
    </row>
    <row r="1373" spans="1:15" x14ac:dyDescent="0.25">
      <c r="A1373" s="42" t="s">
        <v>89</v>
      </c>
      <c r="B1373" s="42" t="s">
        <v>101</v>
      </c>
      <c r="C1373" s="42" t="s">
        <v>16</v>
      </c>
      <c r="D1373" s="42" t="s">
        <v>9</v>
      </c>
      <c r="E1373" s="43">
        <v>0.15824799601119935</v>
      </c>
      <c r="F1373" s="43">
        <v>0.19442969061213647</v>
      </c>
      <c r="G1373" s="43">
        <v>0.25870277048837698</v>
      </c>
      <c r="H1373" s="43">
        <v>0.22075138917863038</v>
      </c>
      <c r="I1373" s="43">
        <v>0.16238246526106351</v>
      </c>
      <c r="J1373" s="43">
        <v>0.11502314707294037</v>
      </c>
      <c r="K1373" s="43">
        <v>4.5505995833264985E-2</v>
      </c>
      <c r="L1373" s="43">
        <v>1.6966694378934153E-5</v>
      </c>
      <c r="M1373" s="43">
        <v>0</v>
      </c>
      <c r="N1373" s="43">
        <v>0</v>
      </c>
      <c r="O1373" s="43">
        <v>0</v>
      </c>
    </row>
    <row r="1374" spans="1:15" x14ac:dyDescent="0.25">
      <c r="A1374" s="42" t="s">
        <v>89</v>
      </c>
      <c r="B1374" s="42" t="s">
        <v>101</v>
      </c>
      <c r="C1374" s="42" t="s">
        <v>16</v>
      </c>
      <c r="D1374" s="42" t="s">
        <v>10</v>
      </c>
      <c r="E1374" s="43">
        <v>1.2273232846239405E-3</v>
      </c>
      <c r="F1374" s="43">
        <v>1.7494356659142209E-2</v>
      </c>
      <c r="G1374" s="43">
        <v>2.3129978402731011E-2</v>
      </c>
      <c r="H1374" s="43">
        <v>1.4792618862485542E-2</v>
      </c>
      <c r="I1374" s="43">
        <v>0</v>
      </c>
      <c r="J1374" s="43">
        <v>0</v>
      </c>
      <c r="K1374" s="43">
        <v>0</v>
      </c>
      <c r="L1374" s="43">
        <v>0</v>
      </c>
      <c r="M1374" s="43">
        <v>0</v>
      </c>
      <c r="N1374" s="43">
        <v>0</v>
      </c>
      <c r="O1374" s="43">
        <v>0</v>
      </c>
    </row>
    <row r="1375" spans="1:15" x14ac:dyDescent="0.25">
      <c r="A1375" s="42" t="s">
        <v>89</v>
      </c>
      <c r="B1375" s="42" t="s">
        <v>101</v>
      </c>
      <c r="C1375" s="42" t="s">
        <v>16</v>
      </c>
      <c r="D1375" s="42" t="s">
        <v>11</v>
      </c>
      <c r="E1375" s="43">
        <v>0</v>
      </c>
      <c r="F1375" s="43">
        <v>0</v>
      </c>
      <c r="G1375" s="43">
        <v>2.4151784677550452E-3</v>
      </c>
      <c r="H1375" s="43">
        <v>1.8964895977545567E-3</v>
      </c>
      <c r="I1375" s="43">
        <v>1.2515644555694619E-3</v>
      </c>
      <c r="J1375" s="43">
        <v>2.0127889513369562E-4</v>
      </c>
      <c r="K1375" s="43">
        <v>1.3123574861792354E-4</v>
      </c>
      <c r="L1375" s="43">
        <v>2.0529700198510322E-3</v>
      </c>
      <c r="M1375" s="43">
        <v>1.1699446935235787E-2</v>
      </c>
      <c r="N1375" s="43">
        <v>3.433966339108032E-2</v>
      </c>
      <c r="O1375" s="43">
        <v>7.0952218277956822E-2</v>
      </c>
    </row>
    <row r="1376" spans="1:15" x14ac:dyDescent="0.25">
      <c r="A1376" s="42" t="s">
        <v>89</v>
      </c>
      <c r="B1376" s="42" t="s">
        <v>101</v>
      </c>
      <c r="C1376" s="42" t="s">
        <v>16</v>
      </c>
      <c r="D1376" s="42" t="s">
        <v>12</v>
      </c>
      <c r="E1376" s="43">
        <v>0</v>
      </c>
      <c r="F1376" s="43">
        <v>6.6392245385738934E-5</v>
      </c>
      <c r="G1376" s="43">
        <v>9.2891479529040203E-5</v>
      </c>
      <c r="H1376" s="43">
        <v>9.4824479887727835E-5</v>
      </c>
      <c r="I1376" s="43">
        <v>3.2091396296652871E-4</v>
      </c>
      <c r="J1376" s="43">
        <v>4.5210336445414712E-3</v>
      </c>
      <c r="K1376" s="43">
        <v>2.4327826900047572E-2</v>
      </c>
      <c r="L1376" s="43">
        <v>7.1005615975839417E-2</v>
      </c>
      <c r="M1376" s="43">
        <v>0.12327780868540758</v>
      </c>
      <c r="N1376" s="43">
        <v>0.16722459620813601</v>
      </c>
      <c r="O1376" s="43">
        <v>0.19175070922512508</v>
      </c>
    </row>
    <row r="1377" spans="1:15" x14ac:dyDescent="0.25">
      <c r="A1377" s="42" t="s">
        <v>89</v>
      </c>
      <c r="B1377" s="42" t="s">
        <v>96</v>
      </c>
      <c r="C1377" s="42" t="s">
        <v>4</v>
      </c>
      <c r="D1377" s="42" t="s">
        <v>189</v>
      </c>
      <c r="E1377" s="43">
        <v>0</v>
      </c>
      <c r="F1377" s="43">
        <v>0</v>
      </c>
      <c r="G1377" s="43">
        <v>0</v>
      </c>
      <c r="H1377" s="43">
        <v>0</v>
      </c>
      <c r="I1377" s="43">
        <v>0</v>
      </c>
      <c r="J1377" s="43">
        <v>0</v>
      </c>
      <c r="K1377" s="43">
        <v>0</v>
      </c>
      <c r="L1377" s="43">
        <v>0</v>
      </c>
      <c r="M1377" s="43">
        <v>0</v>
      </c>
      <c r="N1377" s="43">
        <v>0</v>
      </c>
      <c r="O1377" s="43">
        <v>0</v>
      </c>
    </row>
    <row r="1378" spans="1:15" x14ac:dyDescent="0.25">
      <c r="A1378" s="42" t="s">
        <v>89</v>
      </c>
      <c r="B1378" s="42" t="s">
        <v>96</v>
      </c>
      <c r="C1378" s="42" t="s">
        <v>4</v>
      </c>
      <c r="D1378" s="42" t="s">
        <v>5</v>
      </c>
      <c r="E1378" s="43">
        <v>2.4544244067963012E-5</v>
      </c>
      <c r="F1378" s="43">
        <v>3.599959551016281E-4</v>
      </c>
      <c r="G1378" s="43">
        <v>1.7449837472490082E-3</v>
      </c>
      <c r="H1378" s="43">
        <v>1.9690747079927125E-3</v>
      </c>
      <c r="I1378" s="43">
        <v>2.7390980339618877E-3</v>
      </c>
      <c r="J1378" s="43">
        <v>4.6904315196998128E-3</v>
      </c>
      <c r="K1378" s="43">
        <v>8.1445908718635988E-3</v>
      </c>
      <c r="L1378" s="43">
        <v>1.3758025572553597E-2</v>
      </c>
      <c r="M1378" s="43">
        <v>1.8259094244403039E-2</v>
      </c>
      <c r="N1378" s="43">
        <v>2.0046789673078727E-2</v>
      </c>
      <c r="O1378" s="43">
        <v>2.0404528605861526E-2</v>
      </c>
    </row>
    <row r="1379" spans="1:15" x14ac:dyDescent="0.25">
      <c r="A1379" s="42" t="s">
        <v>89</v>
      </c>
      <c r="B1379" s="42" t="s">
        <v>96</v>
      </c>
      <c r="C1379" s="42" t="s">
        <v>4</v>
      </c>
      <c r="D1379" s="42" t="s">
        <v>190</v>
      </c>
      <c r="E1379" s="43">
        <v>0</v>
      </c>
      <c r="F1379" s="43">
        <v>0</v>
      </c>
      <c r="G1379" s="43">
        <v>0</v>
      </c>
      <c r="H1379" s="43">
        <v>0</v>
      </c>
      <c r="I1379" s="43">
        <v>0</v>
      </c>
      <c r="J1379" s="43">
        <v>0</v>
      </c>
      <c r="K1379" s="43">
        <v>0</v>
      </c>
      <c r="L1379" s="43">
        <v>0</v>
      </c>
      <c r="M1379" s="43">
        <v>0</v>
      </c>
      <c r="N1379" s="43">
        <v>0</v>
      </c>
      <c r="O1379" s="43">
        <v>0</v>
      </c>
    </row>
    <row r="1380" spans="1:15" x14ac:dyDescent="0.25">
      <c r="A1380" s="42" t="s">
        <v>89</v>
      </c>
      <c r="B1380" s="42" t="s">
        <v>96</v>
      </c>
      <c r="C1380" s="42" t="s">
        <v>4</v>
      </c>
      <c r="D1380" s="42" t="s">
        <v>6</v>
      </c>
      <c r="E1380" s="43">
        <v>0.63581864258058185</v>
      </c>
      <c r="F1380" s="43">
        <v>0.64811406613408851</v>
      </c>
      <c r="G1380" s="43">
        <v>0.5492094625081716</v>
      </c>
      <c r="H1380" s="43">
        <v>0.5241200832637305</v>
      </c>
      <c r="I1380" s="43">
        <v>0.55391114311551781</v>
      </c>
      <c r="J1380" s="43">
        <v>0.57310548089846125</v>
      </c>
      <c r="K1380" s="43">
        <v>0.58059712605167157</v>
      </c>
      <c r="L1380" s="43">
        <v>0.56015608843812659</v>
      </c>
      <c r="M1380" s="43">
        <v>0.50004487074585746</v>
      </c>
      <c r="N1380" s="43">
        <v>0.40502111280268915</v>
      </c>
      <c r="O1380" s="43">
        <v>0.2924462401117679</v>
      </c>
    </row>
    <row r="1381" spans="1:15" x14ac:dyDescent="0.25">
      <c r="A1381" s="42" t="s">
        <v>89</v>
      </c>
      <c r="B1381" s="42" t="s">
        <v>96</v>
      </c>
      <c r="C1381" s="42" t="s">
        <v>4</v>
      </c>
      <c r="D1381" s="42" t="s">
        <v>191</v>
      </c>
      <c r="E1381" s="43">
        <v>0</v>
      </c>
      <c r="F1381" s="43">
        <v>0</v>
      </c>
      <c r="G1381" s="43">
        <v>0</v>
      </c>
      <c r="H1381" s="43">
        <v>0</v>
      </c>
      <c r="I1381" s="43">
        <v>0</v>
      </c>
      <c r="J1381" s="43">
        <v>0</v>
      </c>
      <c r="K1381" s="43">
        <v>0</v>
      </c>
      <c r="L1381" s="43">
        <v>0</v>
      </c>
      <c r="M1381" s="43">
        <v>0</v>
      </c>
      <c r="N1381" s="43">
        <v>0</v>
      </c>
      <c r="O1381" s="43">
        <v>0</v>
      </c>
    </row>
    <row r="1382" spans="1:15" x14ac:dyDescent="0.25">
      <c r="A1382" s="42" t="s">
        <v>89</v>
      </c>
      <c r="B1382" s="42" t="s">
        <v>96</v>
      </c>
      <c r="C1382" s="42" t="s">
        <v>4</v>
      </c>
      <c r="D1382" s="42" t="s">
        <v>7</v>
      </c>
      <c r="E1382" s="43">
        <v>0.11244945419737254</v>
      </c>
      <c r="F1382" s="43">
        <v>0.12893922540196179</v>
      </c>
      <c r="G1382" s="43">
        <v>0.2312678987449015</v>
      </c>
      <c r="H1382" s="43">
        <v>0.31502310236736158</v>
      </c>
      <c r="I1382" s="43">
        <v>0.33721154168201689</v>
      </c>
      <c r="J1382" s="43">
        <v>0.32816072375858218</v>
      </c>
      <c r="K1382" s="43">
        <v>0.30556176010721464</v>
      </c>
      <c r="L1382" s="43">
        <v>0.28799727772025674</v>
      </c>
      <c r="M1382" s="43">
        <v>0.27120406687324811</v>
      </c>
      <c r="N1382" s="43">
        <v>0.24320416702572825</v>
      </c>
      <c r="O1382" s="43">
        <v>0.20795967300394599</v>
      </c>
    </row>
    <row r="1383" spans="1:15" x14ac:dyDescent="0.25">
      <c r="A1383" s="42" t="s">
        <v>89</v>
      </c>
      <c r="B1383" s="42" t="s">
        <v>96</v>
      </c>
      <c r="C1383" s="42" t="s">
        <v>4</v>
      </c>
      <c r="D1383" s="42" t="s">
        <v>8</v>
      </c>
      <c r="E1383" s="43">
        <v>0.13882838050941579</v>
      </c>
      <c r="F1383" s="43">
        <v>0.10866619476185663</v>
      </c>
      <c r="G1383" s="43">
        <v>6.1813401843513339E-2</v>
      </c>
      <c r="H1383" s="43">
        <v>3.6724325213244299E-2</v>
      </c>
      <c r="I1383" s="43">
        <v>2.6081614026861398E-2</v>
      </c>
      <c r="J1383" s="43">
        <v>2.3933488240448386E-2</v>
      </c>
      <c r="K1383" s="43">
        <v>2.861886680068498E-2</v>
      </c>
      <c r="L1383" s="43">
        <v>4.0887452130135483E-2</v>
      </c>
      <c r="M1383" s="43">
        <v>5.4491561660323179E-2</v>
      </c>
      <c r="N1383" s="43">
        <v>5.9639279068802599E-2</v>
      </c>
      <c r="O1383" s="43">
        <v>6.3976941617736871E-2</v>
      </c>
    </row>
    <row r="1384" spans="1:15" x14ac:dyDescent="0.25">
      <c r="A1384" s="42" t="s">
        <v>89</v>
      </c>
      <c r="B1384" s="42" t="s">
        <v>96</v>
      </c>
      <c r="C1384" s="42" t="s">
        <v>4</v>
      </c>
      <c r="D1384" s="42" t="s">
        <v>9</v>
      </c>
      <c r="E1384" s="43">
        <v>5.8734376054635488E-2</v>
      </c>
      <c r="F1384" s="43">
        <v>4.2552330872686832E-2</v>
      </c>
      <c r="G1384" s="43">
        <v>6.5319483963645356E-2</v>
      </c>
      <c r="H1384" s="43">
        <v>6.307674775215337E-2</v>
      </c>
      <c r="I1384" s="43">
        <v>4.8135696821515944E-2</v>
      </c>
      <c r="J1384" s="43">
        <v>3.7523452157598502E-2</v>
      </c>
      <c r="K1384" s="43">
        <v>2.9484029484029482E-2</v>
      </c>
      <c r="L1384" s="43">
        <v>3.0371816658332454E-2</v>
      </c>
      <c r="M1384" s="43">
        <v>5.5192996996299495E-2</v>
      </c>
      <c r="N1384" s="43">
        <v>0.10418202650989201</v>
      </c>
      <c r="O1384" s="43">
        <v>0.1694621179224795</v>
      </c>
    </row>
    <row r="1385" spans="1:15" x14ac:dyDescent="0.25">
      <c r="A1385" s="42" t="s">
        <v>89</v>
      </c>
      <c r="B1385" s="42" t="s">
        <v>96</v>
      </c>
      <c r="C1385" s="42" t="s">
        <v>4</v>
      </c>
      <c r="D1385" s="42" t="s">
        <v>10</v>
      </c>
      <c r="E1385" s="43">
        <v>5.2727172319001536E-2</v>
      </c>
      <c r="F1385" s="43">
        <v>5.3420972798058457E-2</v>
      </c>
      <c r="G1385" s="43">
        <v>3.5406134607769882E-2</v>
      </c>
      <c r="H1385" s="43">
        <v>1.4767339037158532E-2</v>
      </c>
      <c r="I1385" s="43">
        <v>0</v>
      </c>
      <c r="J1385" s="43">
        <v>0</v>
      </c>
      <c r="K1385" s="43">
        <v>0</v>
      </c>
      <c r="L1385" s="43">
        <v>0</v>
      </c>
      <c r="M1385" s="43">
        <v>0</v>
      </c>
      <c r="N1385" s="43">
        <v>0</v>
      </c>
      <c r="O1385" s="43">
        <v>0</v>
      </c>
    </row>
    <row r="1386" spans="1:15" x14ac:dyDescent="0.25">
      <c r="A1386" s="42" t="s">
        <v>89</v>
      </c>
      <c r="B1386" s="42" t="s">
        <v>96</v>
      </c>
      <c r="C1386" s="42" t="s">
        <v>4</v>
      </c>
      <c r="D1386" s="42" t="s">
        <v>11</v>
      </c>
      <c r="E1386" s="43">
        <v>6.1360610169907529E-6</v>
      </c>
      <c r="F1386" s="43">
        <v>6.1077965416118528E-4</v>
      </c>
      <c r="G1386" s="43">
        <v>1.1639363886663546E-2</v>
      </c>
      <c r="H1386" s="43">
        <v>7.0064438510773659E-3</v>
      </c>
      <c r="I1386" s="43">
        <v>3.9123991023880542E-3</v>
      </c>
      <c r="J1386" s="43">
        <v>5.2200647084644711E-4</v>
      </c>
      <c r="K1386" s="43">
        <v>9.2547092547092544E-4</v>
      </c>
      <c r="L1386" s="43">
        <v>6.44950675970555E-3</v>
      </c>
      <c r="M1386" s="43">
        <v>2.7800066514282098E-2</v>
      </c>
      <c r="N1386" s="43">
        <v>7.6216738957669158E-2</v>
      </c>
      <c r="O1386" s="43">
        <v>0.1391495333572477</v>
      </c>
    </row>
    <row r="1387" spans="1:15" x14ac:dyDescent="0.25">
      <c r="A1387" s="42" t="s">
        <v>89</v>
      </c>
      <c r="B1387" s="42" t="s">
        <v>96</v>
      </c>
      <c r="C1387" s="42" t="s">
        <v>4</v>
      </c>
      <c r="D1387" s="42" t="s">
        <v>12</v>
      </c>
      <c r="E1387" s="43">
        <v>1.411294033907873E-3</v>
      </c>
      <c r="F1387" s="43">
        <v>1.7336434422085108E-2</v>
      </c>
      <c r="G1387" s="43">
        <v>4.3599270698085703E-2</v>
      </c>
      <c r="H1387" s="43">
        <v>3.7312883807281677E-2</v>
      </c>
      <c r="I1387" s="43">
        <v>2.8008507217737913E-2</v>
      </c>
      <c r="J1387" s="43">
        <v>3.2064416954363413E-2</v>
      </c>
      <c r="K1387" s="43">
        <v>4.6668155759064772E-2</v>
      </c>
      <c r="L1387" s="43">
        <v>6.0379832720889558E-2</v>
      </c>
      <c r="M1387" s="43">
        <v>7.3007342965586794E-2</v>
      </c>
      <c r="N1387" s="43">
        <v>9.1689885962140047E-2</v>
      </c>
      <c r="O1387" s="43">
        <v>0.10660096538096055</v>
      </c>
    </row>
    <row r="1388" spans="1:15" x14ac:dyDescent="0.25">
      <c r="A1388" s="42" t="s">
        <v>89</v>
      </c>
      <c r="B1388" s="42" t="s">
        <v>96</v>
      </c>
      <c r="C1388" s="42" t="s">
        <v>13</v>
      </c>
      <c r="D1388" s="42" t="s">
        <v>189</v>
      </c>
      <c r="E1388" s="43">
        <v>0</v>
      </c>
      <c r="F1388" s="43">
        <v>0</v>
      </c>
      <c r="G1388" s="43">
        <v>0</v>
      </c>
      <c r="H1388" s="43">
        <v>0</v>
      </c>
      <c r="I1388" s="43">
        <v>0</v>
      </c>
      <c r="J1388" s="43">
        <v>0</v>
      </c>
      <c r="K1388" s="43">
        <v>0</v>
      </c>
      <c r="L1388" s="43">
        <v>0</v>
      </c>
      <c r="M1388" s="43">
        <v>0</v>
      </c>
      <c r="N1388" s="43">
        <v>0</v>
      </c>
      <c r="O1388" s="43">
        <v>0</v>
      </c>
    </row>
    <row r="1389" spans="1:15" x14ac:dyDescent="0.25">
      <c r="A1389" s="42" t="s">
        <v>89</v>
      </c>
      <c r="B1389" s="42" t="s">
        <v>96</v>
      </c>
      <c r="C1389" s="42" t="s">
        <v>13</v>
      </c>
      <c r="D1389" s="42" t="s">
        <v>5</v>
      </c>
      <c r="E1389" s="43">
        <v>0</v>
      </c>
      <c r="F1389" s="43">
        <v>7.6033125783449458E-4</v>
      </c>
      <c r="G1389" s="43">
        <v>2.8529163144547761E-3</v>
      </c>
      <c r="H1389" s="43">
        <v>2.9207245718043708E-3</v>
      </c>
      <c r="I1389" s="43">
        <v>7.4306923752388973E-3</v>
      </c>
      <c r="J1389" s="43">
        <v>1.5568277428351212E-2</v>
      </c>
      <c r="K1389" s="43">
        <v>1.8231908651339668E-2</v>
      </c>
      <c r="L1389" s="43">
        <v>2.0837494484056019E-2</v>
      </c>
      <c r="M1389" s="43">
        <v>2.4768076513628147E-2</v>
      </c>
      <c r="N1389" s="43">
        <v>2.6156887272502642E-2</v>
      </c>
      <c r="O1389" s="43">
        <v>2.4895481150252665E-2</v>
      </c>
    </row>
    <row r="1390" spans="1:15" x14ac:dyDescent="0.25">
      <c r="A1390" s="42" t="s">
        <v>89</v>
      </c>
      <c r="B1390" s="42" t="s">
        <v>96</v>
      </c>
      <c r="C1390" s="42" t="s">
        <v>13</v>
      </c>
      <c r="D1390" s="42" t="s">
        <v>190</v>
      </c>
      <c r="E1390" s="43">
        <v>0</v>
      </c>
      <c r="F1390" s="43">
        <v>0</v>
      </c>
      <c r="G1390" s="43">
        <v>0</v>
      </c>
      <c r="H1390" s="43">
        <v>0</v>
      </c>
      <c r="I1390" s="43">
        <v>0</v>
      </c>
      <c r="J1390" s="43">
        <v>0</v>
      </c>
      <c r="K1390" s="43">
        <v>0</v>
      </c>
      <c r="L1390" s="43">
        <v>0</v>
      </c>
      <c r="M1390" s="43">
        <v>0</v>
      </c>
      <c r="N1390" s="43">
        <v>0</v>
      </c>
      <c r="O1390" s="43">
        <v>0</v>
      </c>
    </row>
    <row r="1391" spans="1:15" x14ac:dyDescent="0.25">
      <c r="A1391" s="42" t="s">
        <v>89</v>
      </c>
      <c r="B1391" s="42" t="s">
        <v>96</v>
      </c>
      <c r="C1391" s="42" t="s">
        <v>13</v>
      </c>
      <c r="D1391" s="42" t="s">
        <v>6</v>
      </c>
      <c r="E1391" s="43">
        <v>5.0921094148200285E-2</v>
      </c>
      <c r="F1391" s="43">
        <v>5.9038694696175752E-2</v>
      </c>
      <c r="G1391" s="43">
        <v>0.11953191039729501</v>
      </c>
      <c r="H1391" s="43">
        <v>0.22514724513776735</v>
      </c>
      <c r="I1391" s="43">
        <v>0.31346158103291794</v>
      </c>
      <c r="J1391" s="43">
        <v>0.37220303481386907</v>
      </c>
      <c r="K1391" s="43">
        <v>0.39965038896782967</v>
      </c>
      <c r="L1391" s="43">
        <v>0.38943725758877767</v>
      </c>
      <c r="M1391" s="43">
        <v>0.35232092465232595</v>
      </c>
      <c r="N1391" s="43">
        <v>0.29890276201286414</v>
      </c>
      <c r="O1391" s="43">
        <v>0.24124768240811431</v>
      </c>
    </row>
    <row r="1392" spans="1:15" x14ac:dyDescent="0.25">
      <c r="A1392" s="42" t="s">
        <v>89</v>
      </c>
      <c r="B1392" s="42" t="s">
        <v>96</v>
      </c>
      <c r="C1392" s="42" t="s">
        <v>13</v>
      </c>
      <c r="D1392" s="42" t="s">
        <v>191</v>
      </c>
      <c r="E1392" s="43">
        <v>0</v>
      </c>
      <c r="F1392" s="43">
        <v>0</v>
      </c>
      <c r="G1392" s="43">
        <v>0</v>
      </c>
      <c r="H1392" s="43">
        <v>0</v>
      </c>
      <c r="I1392" s="43">
        <v>0</v>
      </c>
      <c r="J1392" s="43">
        <v>0</v>
      </c>
      <c r="K1392" s="43">
        <v>0</v>
      </c>
      <c r="L1392" s="43">
        <v>0</v>
      </c>
      <c r="M1392" s="43">
        <v>0</v>
      </c>
      <c r="N1392" s="43">
        <v>0</v>
      </c>
      <c r="O1392" s="43">
        <v>0</v>
      </c>
    </row>
    <row r="1393" spans="1:15" x14ac:dyDescent="0.25">
      <c r="A1393" s="42" t="s">
        <v>89</v>
      </c>
      <c r="B1393" s="42" t="s">
        <v>96</v>
      </c>
      <c r="C1393" s="42" t="s">
        <v>13</v>
      </c>
      <c r="D1393" s="42" t="s">
        <v>7</v>
      </c>
      <c r="E1393" s="43">
        <v>0.18943714958374797</v>
      </c>
      <c r="F1393" s="43">
        <v>0.27988410085691395</v>
      </c>
      <c r="G1393" s="43">
        <v>0.47231614539306849</v>
      </c>
      <c r="H1393" s="43">
        <v>0.49236452963761757</v>
      </c>
      <c r="I1393" s="43">
        <v>0.45122824105844944</v>
      </c>
      <c r="J1393" s="43">
        <v>0.38026370755643946</v>
      </c>
      <c r="K1393" s="43">
        <v>0.29681158827678567</v>
      </c>
      <c r="L1393" s="43">
        <v>0.23336507420396219</v>
      </c>
      <c r="M1393" s="43">
        <v>0.1673735615674479</v>
      </c>
      <c r="N1393" s="43">
        <v>0.10231107198838671</v>
      </c>
      <c r="O1393" s="43">
        <v>5.1804995092158364E-2</v>
      </c>
    </row>
    <row r="1394" spans="1:15" x14ac:dyDescent="0.25">
      <c r="A1394" s="42" t="s">
        <v>89</v>
      </c>
      <c r="B1394" s="42" t="s">
        <v>96</v>
      </c>
      <c r="C1394" s="42" t="s">
        <v>13</v>
      </c>
      <c r="D1394" s="42" t="s">
        <v>8</v>
      </c>
      <c r="E1394" s="43">
        <v>0.58687895924856204</v>
      </c>
      <c r="F1394" s="43">
        <v>0.53058792100774721</v>
      </c>
      <c r="G1394" s="43">
        <v>0.33574598478444628</v>
      </c>
      <c r="H1394" s="43">
        <v>0.22998288184605276</v>
      </c>
      <c r="I1394" s="43">
        <v>0.17134128793748482</v>
      </c>
      <c r="J1394" s="43">
        <v>0.15838927754014159</v>
      </c>
      <c r="K1394" s="43">
        <v>0.1932060967257189</v>
      </c>
      <c r="L1394" s="43">
        <v>0.23234317300322826</v>
      </c>
      <c r="M1394" s="43">
        <v>0.26521232193852545</v>
      </c>
      <c r="N1394" s="43">
        <v>0.26407838958511892</v>
      </c>
      <c r="O1394" s="43">
        <v>0.24866397644236013</v>
      </c>
    </row>
    <row r="1395" spans="1:15" x14ac:dyDescent="0.25">
      <c r="A1395" s="42" t="s">
        <v>89</v>
      </c>
      <c r="B1395" s="42" t="s">
        <v>96</v>
      </c>
      <c r="C1395" s="42" t="s">
        <v>13</v>
      </c>
      <c r="D1395" s="42" t="s">
        <v>9</v>
      </c>
      <c r="E1395" s="43">
        <v>2.4975121963059153E-2</v>
      </c>
      <c r="F1395" s="43">
        <v>2.2111254957565302E-2</v>
      </c>
      <c r="G1395" s="43">
        <v>1.69061707523246E-2</v>
      </c>
      <c r="H1395" s="43">
        <v>1.0425632743063283E-2</v>
      </c>
      <c r="I1395" s="43">
        <v>6.2205299625882728E-3</v>
      </c>
      <c r="J1395" s="43">
        <v>3.4066638817140406E-3</v>
      </c>
      <c r="K1395" s="43">
        <v>1.1807039244349489E-3</v>
      </c>
      <c r="L1395" s="43">
        <v>4.1805049120932712E-4</v>
      </c>
      <c r="M1395" s="43">
        <v>1.0687912942090943E-3</v>
      </c>
      <c r="N1395" s="43">
        <v>2.2740083547607465E-3</v>
      </c>
      <c r="O1395" s="43">
        <v>3.6427091285854514E-3</v>
      </c>
    </row>
    <row r="1396" spans="1:15" x14ac:dyDescent="0.25">
      <c r="A1396" s="42" t="s">
        <v>89</v>
      </c>
      <c r="B1396" s="42" t="s">
        <v>96</v>
      </c>
      <c r="C1396" s="42" t="s">
        <v>13</v>
      </c>
      <c r="D1396" s="42" t="s">
        <v>10</v>
      </c>
      <c r="E1396" s="43">
        <v>0.14742360622314993</v>
      </c>
      <c r="F1396" s="43">
        <v>0.1030351601833015</v>
      </c>
      <c r="G1396" s="43">
        <v>3.1540574809805579E-2</v>
      </c>
      <c r="H1396" s="43">
        <v>5.1161036373659338E-3</v>
      </c>
      <c r="I1396" s="43">
        <v>0</v>
      </c>
      <c r="J1396" s="43">
        <v>0</v>
      </c>
      <c r="K1396" s="43">
        <v>0</v>
      </c>
      <c r="L1396" s="43">
        <v>0</v>
      </c>
      <c r="M1396" s="43">
        <v>0</v>
      </c>
      <c r="N1396" s="43">
        <v>0</v>
      </c>
      <c r="O1396" s="43">
        <v>0</v>
      </c>
    </row>
    <row r="1397" spans="1:15" x14ac:dyDescent="0.25">
      <c r="A1397" s="42" t="s">
        <v>89</v>
      </c>
      <c r="B1397" s="42" t="s">
        <v>96</v>
      </c>
      <c r="C1397" s="42" t="s">
        <v>13</v>
      </c>
      <c r="D1397" s="42" t="s">
        <v>11</v>
      </c>
      <c r="E1397" s="43">
        <v>2.4271255552049708E-5</v>
      </c>
      <c r="F1397" s="43">
        <v>5.5483632328463123E-4</v>
      </c>
      <c r="G1397" s="43">
        <v>4.5435333896872354E-3</v>
      </c>
      <c r="H1397" s="43">
        <v>3.2011915008849224E-3</v>
      </c>
      <c r="I1397" s="43">
        <v>1.8668968926866345E-3</v>
      </c>
      <c r="J1397" s="43">
        <v>2.706503256629462E-4</v>
      </c>
      <c r="K1397" s="43">
        <v>1.2675955552375209E-3</v>
      </c>
      <c r="L1397" s="43">
        <v>1.0446617274775296E-2</v>
      </c>
      <c r="M1397" s="43">
        <v>4.5370824109903854E-2</v>
      </c>
      <c r="N1397" s="43">
        <v>0.12508976348768791</v>
      </c>
      <c r="O1397" s="43">
        <v>0.22147089831679209</v>
      </c>
    </row>
    <row r="1398" spans="1:15" x14ac:dyDescent="0.25">
      <c r="A1398" s="42" t="s">
        <v>89</v>
      </c>
      <c r="B1398" s="42" t="s">
        <v>96</v>
      </c>
      <c r="C1398" s="42" t="s">
        <v>13</v>
      </c>
      <c r="D1398" s="42" t="s">
        <v>12</v>
      </c>
      <c r="E1398" s="43">
        <v>3.3979757772869591E-4</v>
      </c>
      <c r="F1398" s="43">
        <v>4.0277007171773222E-3</v>
      </c>
      <c r="G1398" s="43">
        <v>1.6562764158918008E-2</v>
      </c>
      <c r="H1398" s="43">
        <v>3.0841690925444164E-2</v>
      </c>
      <c r="I1398" s="43">
        <v>4.8450770740634155E-2</v>
      </c>
      <c r="J1398" s="43">
        <v>6.9898388453821764E-2</v>
      </c>
      <c r="K1398" s="43">
        <v>8.9651717898653699E-2</v>
      </c>
      <c r="L1398" s="43">
        <v>0.11315233295399121</v>
      </c>
      <c r="M1398" s="43">
        <v>0.14388549992395952</v>
      </c>
      <c r="N1398" s="43">
        <v>0.18118711729867881</v>
      </c>
      <c r="O1398" s="43">
        <v>0.20827425746173703</v>
      </c>
    </row>
    <row r="1399" spans="1:15" x14ac:dyDescent="0.25">
      <c r="A1399" s="42" t="s">
        <v>89</v>
      </c>
      <c r="B1399" s="42" t="s">
        <v>96</v>
      </c>
      <c r="C1399" s="42" t="s">
        <v>14</v>
      </c>
      <c r="D1399" s="42" t="s">
        <v>189</v>
      </c>
      <c r="E1399" s="43">
        <v>0</v>
      </c>
      <c r="F1399" s="43">
        <v>0</v>
      </c>
      <c r="G1399" s="43">
        <v>0</v>
      </c>
      <c r="H1399" s="43">
        <v>0</v>
      </c>
      <c r="I1399" s="43">
        <v>0</v>
      </c>
      <c r="J1399" s="43">
        <v>0</v>
      </c>
      <c r="K1399" s="43">
        <v>0</v>
      </c>
      <c r="L1399" s="43">
        <v>0</v>
      </c>
      <c r="M1399" s="43">
        <v>0</v>
      </c>
      <c r="N1399" s="43">
        <v>0</v>
      </c>
      <c r="O1399" s="43">
        <v>0</v>
      </c>
    </row>
    <row r="1400" spans="1:15" x14ac:dyDescent="0.25">
      <c r="A1400" s="42" t="s">
        <v>89</v>
      </c>
      <c r="B1400" s="42" t="s">
        <v>96</v>
      </c>
      <c r="C1400" s="42" t="s">
        <v>14</v>
      </c>
      <c r="D1400" s="42" t="s">
        <v>5</v>
      </c>
      <c r="E1400" s="43">
        <v>0</v>
      </c>
      <c r="F1400" s="43">
        <v>0</v>
      </c>
      <c r="G1400" s="43">
        <v>0</v>
      </c>
      <c r="H1400" s="43">
        <v>2.1310147892426371E-5</v>
      </c>
      <c r="I1400" s="43">
        <v>1.556240692967554E-3</v>
      </c>
      <c r="J1400" s="43">
        <v>8.6105295267675172E-3</v>
      </c>
      <c r="K1400" s="43">
        <v>1.9644758785589425E-2</v>
      </c>
      <c r="L1400" s="43">
        <v>2.857986371543016E-2</v>
      </c>
      <c r="M1400" s="43">
        <v>3.612364896835131E-2</v>
      </c>
      <c r="N1400" s="43">
        <v>4.0373206810313658E-2</v>
      </c>
      <c r="O1400" s="43">
        <v>3.8619894841076689E-2</v>
      </c>
    </row>
    <row r="1401" spans="1:15" x14ac:dyDescent="0.25">
      <c r="A1401" s="42" t="s">
        <v>89</v>
      </c>
      <c r="B1401" s="42" t="s">
        <v>96</v>
      </c>
      <c r="C1401" s="42" t="s">
        <v>14</v>
      </c>
      <c r="D1401" s="42" t="s">
        <v>190</v>
      </c>
      <c r="E1401" s="43">
        <v>0</v>
      </c>
      <c r="F1401" s="43">
        <v>0</v>
      </c>
      <c r="G1401" s="43">
        <v>0</v>
      </c>
      <c r="H1401" s="43">
        <v>0</v>
      </c>
      <c r="I1401" s="43">
        <v>0</v>
      </c>
      <c r="J1401" s="43">
        <v>0</v>
      </c>
      <c r="K1401" s="43">
        <v>0</v>
      </c>
      <c r="L1401" s="43">
        <v>0</v>
      </c>
      <c r="M1401" s="43">
        <v>0</v>
      </c>
      <c r="N1401" s="43">
        <v>0</v>
      </c>
      <c r="O1401" s="43">
        <v>0</v>
      </c>
    </row>
    <row r="1402" spans="1:15" x14ac:dyDescent="0.25">
      <c r="A1402" s="42" t="s">
        <v>89</v>
      </c>
      <c r="B1402" s="42" t="s">
        <v>96</v>
      </c>
      <c r="C1402" s="42" t="s">
        <v>14</v>
      </c>
      <c r="D1402" s="42" t="s">
        <v>6</v>
      </c>
      <c r="E1402" s="43">
        <v>9.3479437229437232E-2</v>
      </c>
      <c r="F1402" s="43">
        <v>7.2536422043254029E-2</v>
      </c>
      <c r="G1402" s="43">
        <v>2.9253612961170156E-2</v>
      </c>
      <c r="H1402" s="43">
        <v>2.5678728210373779E-2</v>
      </c>
      <c r="I1402" s="43">
        <v>6.4305039954697038E-2</v>
      </c>
      <c r="J1402" s="43">
        <v>0.15137061327491302</v>
      </c>
      <c r="K1402" s="43">
        <v>0.24774658924229942</v>
      </c>
      <c r="L1402" s="43">
        <v>0.29922442270558386</v>
      </c>
      <c r="M1402" s="43">
        <v>0.3003516802500838</v>
      </c>
      <c r="N1402" s="43">
        <v>0.26919983440104078</v>
      </c>
      <c r="O1402" s="43">
        <v>0.23352479062124795</v>
      </c>
    </row>
    <row r="1403" spans="1:15" x14ac:dyDescent="0.25">
      <c r="A1403" s="42" t="s">
        <v>89</v>
      </c>
      <c r="B1403" s="42" t="s">
        <v>96</v>
      </c>
      <c r="C1403" s="42" t="s">
        <v>14</v>
      </c>
      <c r="D1403" s="42" t="s">
        <v>191</v>
      </c>
      <c r="E1403" s="43">
        <v>0</v>
      </c>
      <c r="F1403" s="43">
        <v>0</v>
      </c>
      <c r="G1403" s="43">
        <v>0</v>
      </c>
      <c r="H1403" s="43">
        <v>0</v>
      </c>
      <c r="I1403" s="43">
        <v>0</v>
      </c>
      <c r="J1403" s="43">
        <v>0</v>
      </c>
      <c r="K1403" s="43">
        <v>0</v>
      </c>
      <c r="L1403" s="43">
        <v>0</v>
      </c>
      <c r="M1403" s="43">
        <v>0</v>
      </c>
      <c r="N1403" s="43">
        <v>0</v>
      </c>
      <c r="O1403" s="43">
        <v>0</v>
      </c>
    </row>
    <row r="1404" spans="1:15" x14ac:dyDescent="0.25">
      <c r="A1404" s="42" t="s">
        <v>89</v>
      </c>
      <c r="B1404" s="42" t="s">
        <v>96</v>
      </c>
      <c r="C1404" s="42" t="s">
        <v>14</v>
      </c>
      <c r="D1404" s="42" t="s">
        <v>7</v>
      </c>
      <c r="E1404" s="43">
        <v>0.50067640692640691</v>
      </c>
      <c r="F1404" s="43">
        <v>0.62133743552619691</v>
      </c>
      <c r="G1404" s="43">
        <v>0.79525970163181059</v>
      </c>
      <c r="H1404" s="43">
        <v>0.88444217136200265</v>
      </c>
      <c r="I1404" s="43">
        <v>0.87703181694246957</v>
      </c>
      <c r="J1404" s="43">
        <v>0.77350563636111558</v>
      </c>
      <c r="K1404" s="43">
        <v>0.63553617713837929</v>
      </c>
      <c r="L1404" s="43">
        <v>0.52151987616296702</v>
      </c>
      <c r="M1404" s="43">
        <v>0.4238504601349305</v>
      </c>
      <c r="N1404" s="43">
        <v>0.31734536294711918</v>
      </c>
      <c r="O1404" s="43">
        <v>0.19566600487542493</v>
      </c>
    </row>
    <row r="1405" spans="1:15" x14ac:dyDescent="0.25">
      <c r="A1405" s="42" t="s">
        <v>89</v>
      </c>
      <c r="B1405" s="42" t="s">
        <v>96</v>
      </c>
      <c r="C1405" s="42" t="s">
        <v>14</v>
      </c>
      <c r="D1405" s="42" t="s">
        <v>8</v>
      </c>
      <c r="E1405" s="43">
        <v>0.14103084415584413</v>
      </c>
      <c r="F1405" s="43">
        <v>0.12292100262419695</v>
      </c>
      <c r="G1405" s="43">
        <v>7.1979284522879189E-2</v>
      </c>
      <c r="H1405" s="43">
        <v>4.0077284803023201E-2</v>
      </c>
      <c r="I1405" s="43">
        <v>2.5449359256695822E-2</v>
      </c>
      <c r="J1405" s="43">
        <v>2.9048404764215427E-2</v>
      </c>
      <c r="K1405" s="43">
        <v>4.3507002350860975E-2</v>
      </c>
      <c r="L1405" s="43">
        <v>6.1620094792780432E-2</v>
      </c>
      <c r="M1405" s="43">
        <v>7.5865112149582414E-2</v>
      </c>
      <c r="N1405" s="43">
        <v>7.6414669721448641E-2</v>
      </c>
      <c r="O1405" s="43">
        <v>7.4301554570243789E-2</v>
      </c>
    </row>
    <row r="1406" spans="1:15" x14ac:dyDescent="0.25">
      <c r="A1406" s="42" t="s">
        <v>89</v>
      </c>
      <c r="B1406" s="42" t="s">
        <v>96</v>
      </c>
      <c r="C1406" s="42" t="s">
        <v>14</v>
      </c>
      <c r="D1406" s="42" t="s">
        <v>9</v>
      </c>
      <c r="E1406" s="43">
        <v>2.3674242424242425E-3</v>
      </c>
      <c r="F1406" s="43">
        <v>6.9495973215093669E-3</v>
      </c>
      <c r="G1406" s="43">
        <v>3.8748206641549938E-2</v>
      </c>
      <c r="H1406" s="43">
        <v>3.3741067496341759E-2</v>
      </c>
      <c r="I1406" s="43">
        <v>1.8830092913022466E-2</v>
      </c>
      <c r="J1406" s="43">
        <v>1.0310450492921621E-2</v>
      </c>
      <c r="K1406" s="43">
        <v>4.1551970101870441E-3</v>
      </c>
      <c r="L1406" s="43">
        <v>1.0612323061455725E-3</v>
      </c>
      <c r="M1406" s="43">
        <v>2.3950408565793185E-3</v>
      </c>
      <c r="N1406" s="43">
        <v>4.6351915837825868E-3</v>
      </c>
      <c r="O1406" s="43">
        <v>7.4665392251437408E-3</v>
      </c>
    </row>
    <row r="1407" spans="1:15" x14ac:dyDescent="0.25">
      <c r="A1407" s="42" t="s">
        <v>89</v>
      </c>
      <c r="B1407" s="42" t="s">
        <v>96</v>
      </c>
      <c r="C1407" s="42" t="s">
        <v>14</v>
      </c>
      <c r="D1407" s="42" t="s">
        <v>10</v>
      </c>
      <c r="E1407" s="43">
        <v>0.26174693362193363</v>
      </c>
      <c r="F1407" s="43">
        <v>0.17341417066328826</v>
      </c>
      <c r="G1407" s="43">
        <v>5.3223379562128949E-2</v>
      </c>
      <c r="H1407" s="43">
        <v>7.1744164571168074E-3</v>
      </c>
      <c r="I1407" s="43">
        <v>0</v>
      </c>
      <c r="J1407" s="43">
        <v>0</v>
      </c>
      <c r="K1407" s="43">
        <v>0</v>
      </c>
      <c r="L1407" s="43">
        <v>0</v>
      </c>
      <c r="M1407" s="43">
        <v>0</v>
      </c>
      <c r="N1407" s="43">
        <v>0</v>
      </c>
      <c r="O1407" s="43">
        <v>0</v>
      </c>
    </row>
    <row r="1408" spans="1:15" x14ac:dyDescent="0.25">
      <c r="A1408" s="42" t="s">
        <v>89</v>
      </c>
      <c r="B1408" s="42" t="s">
        <v>96</v>
      </c>
      <c r="C1408" s="42" t="s">
        <v>14</v>
      </c>
      <c r="D1408" s="42" t="s">
        <v>11</v>
      </c>
      <c r="E1408" s="43">
        <v>0</v>
      </c>
      <c r="F1408" s="43">
        <v>1.067776671794408E-3</v>
      </c>
      <c r="G1408" s="43">
        <v>9.5412501603816518E-3</v>
      </c>
      <c r="H1408" s="43">
        <v>5.5690519825540921E-3</v>
      </c>
      <c r="I1408" s="43">
        <v>2.4916629962876743E-3</v>
      </c>
      <c r="J1408" s="43">
        <v>5.7680841918442626E-4</v>
      </c>
      <c r="K1408" s="43">
        <v>3.654885571339589E-3</v>
      </c>
      <c r="L1408" s="43">
        <v>1.9596891307470117E-2</v>
      </c>
      <c r="M1408" s="43">
        <v>7.0822501156318302E-2</v>
      </c>
      <c r="N1408" s="43">
        <v>0.17722924062498963</v>
      </c>
      <c r="O1408" s="43">
        <v>0.31797446646154087</v>
      </c>
    </row>
    <row r="1409" spans="1:15" x14ac:dyDescent="0.25">
      <c r="A1409" s="42" t="s">
        <v>89</v>
      </c>
      <c r="B1409" s="42" t="s">
        <v>96</v>
      </c>
      <c r="C1409" s="42" t="s">
        <v>14</v>
      </c>
      <c r="D1409" s="42" t="s">
        <v>12</v>
      </c>
      <c r="E1409" s="43">
        <v>6.9895382395382389E-4</v>
      </c>
      <c r="F1409" s="43">
        <v>1.7735951497602031E-3</v>
      </c>
      <c r="G1409" s="43">
        <v>1.9945645200797829E-3</v>
      </c>
      <c r="H1409" s="43">
        <v>3.2959695406952791E-3</v>
      </c>
      <c r="I1409" s="43">
        <v>1.033578724385994E-2</v>
      </c>
      <c r="J1409" s="43">
        <v>2.6577557160882385E-2</v>
      </c>
      <c r="K1409" s="43">
        <v>4.5755389901344215E-2</v>
      </c>
      <c r="L1409" s="43">
        <v>6.8397619009622906E-2</v>
      </c>
      <c r="M1409" s="43">
        <v>9.059155648415447E-2</v>
      </c>
      <c r="N1409" s="43">
        <v>0.1148024939113054</v>
      </c>
      <c r="O1409" s="43">
        <v>0.13244674940532206</v>
      </c>
    </row>
    <row r="1410" spans="1:15" x14ac:dyDescent="0.25">
      <c r="A1410" s="42" t="s">
        <v>89</v>
      </c>
      <c r="B1410" s="42" t="s">
        <v>96</v>
      </c>
      <c r="C1410" s="42" t="s">
        <v>15</v>
      </c>
      <c r="D1410" s="42" t="s">
        <v>189</v>
      </c>
      <c r="E1410" s="43">
        <v>0</v>
      </c>
      <c r="F1410" s="43">
        <v>0</v>
      </c>
      <c r="G1410" s="43">
        <v>0</v>
      </c>
      <c r="H1410" s="43">
        <v>0</v>
      </c>
      <c r="I1410" s="43">
        <v>0</v>
      </c>
      <c r="J1410" s="43">
        <v>0</v>
      </c>
      <c r="K1410" s="43">
        <v>0</v>
      </c>
      <c r="L1410" s="43">
        <v>0</v>
      </c>
      <c r="M1410" s="43">
        <v>0</v>
      </c>
      <c r="N1410" s="43">
        <v>0</v>
      </c>
      <c r="O1410" s="43">
        <v>0</v>
      </c>
    </row>
    <row r="1411" spans="1:15" x14ac:dyDescent="0.25">
      <c r="A1411" s="42" t="s">
        <v>89</v>
      </c>
      <c r="B1411" s="42" t="s">
        <v>96</v>
      </c>
      <c r="C1411" s="42" t="s">
        <v>15</v>
      </c>
      <c r="D1411" s="42" t="s">
        <v>5</v>
      </c>
      <c r="E1411" s="43">
        <v>8.8024241040621405E-3</v>
      </c>
      <c r="F1411" s="43">
        <v>1.2249112253211522E-2</v>
      </c>
      <c r="G1411" s="43">
        <v>1.1728722968593164E-2</v>
      </c>
      <c r="H1411" s="43">
        <v>1.1713805247438936E-2</v>
      </c>
      <c r="I1411" s="43">
        <v>1.7367277489508205E-2</v>
      </c>
      <c r="J1411" s="43">
        <v>2.2486441664047507E-2</v>
      </c>
      <c r="K1411" s="43">
        <v>2.3740736669771341E-2</v>
      </c>
      <c r="L1411" s="43">
        <v>2.1624583949239298E-2</v>
      </c>
      <c r="M1411" s="43">
        <v>1.9271779886161012E-2</v>
      </c>
      <c r="N1411" s="43">
        <v>1.9550367272075271E-2</v>
      </c>
      <c r="O1411" s="43">
        <v>2.2956787798846481E-2</v>
      </c>
    </row>
    <row r="1412" spans="1:15" x14ac:dyDescent="0.25">
      <c r="A1412" s="42" t="s">
        <v>89</v>
      </c>
      <c r="B1412" s="42" t="s">
        <v>96</v>
      </c>
      <c r="C1412" s="42" t="s">
        <v>15</v>
      </c>
      <c r="D1412" s="42" t="s">
        <v>190</v>
      </c>
      <c r="E1412" s="43">
        <v>0</v>
      </c>
      <c r="F1412" s="43">
        <v>0</v>
      </c>
      <c r="G1412" s="43">
        <v>0</v>
      </c>
      <c r="H1412" s="43">
        <v>0</v>
      </c>
      <c r="I1412" s="43">
        <v>0</v>
      </c>
      <c r="J1412" s="43">
        <v>0</v>
      </c>
      <c r="K1412" s="43">
        <v>0</v>
      </c>
      <c r="L1412" s="43">
        <v>0</v>
      </c>
      <c r="M1412" s="43">
        <v>0</v>
      </c>
      <c r="N1412" s="43">
        <v>0</v>
      </c>
      <c r="O1412" s="43">
        <v>0</v>
      </c>
    </row>
    <row r="1413" spans="1:15" x14ac:dyDescent="0.25">
      <c r="A1413" s="42" t="s">
        <v>89</v>
      </c>
      <c r="B1413" s="42" t="s">
        <v>96</v>
      </c>
      <c r="C1413" s="42" t="s">
        <v>15</v>
      </c>
      <c r="D1413" s="42" t="s">
        <v>6</v>
      </c>
      <c r="E1413" s="43">
        <v>0.39637889078560284</v>
      </c>
      <c r="F1413" s="43">
        <v>0.34780202606106703</v>
      </c>
      <c r="G1413" s="43">
        <v>0.28214926742283841</v>
      </c>
      <c r="H1413" s="43">
        <v>0.27815913567719214</v>
      </c>
      <c r="I1413" s="43">
        <v>0.30109233776155098</v>
      </c>
      <c r="J1413" s="43">
        <v>0.32166725737098684</v>
      </c>
      <c r="K1413" s="43">
        <v>0.35626840372789303</v>
      </c>
      <c r="L1413" s="43">
        <v>0.39202288656269174</v>
      </c>
      <c r="M1413" s="43">
        <v>0.40166698926186228</v>
      </c>
      <c r="N1413" s="43">
        <v>0.38389411277119201</v>
      </c>
      <c r="O1413" s="43">
        <v>0.35508160578729825</v>
      </c>
    </row>
    <row r="1414" spans="1:15" x14ac:dyDescent="0.25">
      <c r="A1414" s="42" t="s">
        <v>89</v>
      </c>
      <c r="B1414" s="42" t="s">
        <v>96</v>
      </c>
      <c r="C1414" s="42" t="s">
        <v>15</v>
      </c>
      <c r="D1414" s="42" t="s">
        <v>191</v>
      </c>
      <c r="E1414" s="43">
        <v>0</v>
      </c>
      <c r="F1414" s="43">
        <v>0</v>
      </c>
      <c r="G1414" s="43">
        <v>0</v>
      </c>
      <c r="H1414" s="43">
        <v>0</v>
      </c>
      <c r="I1414" s="43">
        <v>0</v>
      </c>
      <c r="J1414" s="43">
        <v>0</v>
      </c>
      <c r="K1414" s="43">
        <v>0</v>
      </c>
      <c r="L1414" s="43">
        <v>0</v>
      </c>
      <c r="M1414" s="43">
        <v>0</v>
      </c>
      <c r="N1414" s="43">
        <v>0</v>
      </c>
      <c r="O1414" s="43">
        <v>0</v>
      </c>
    </row>
    <row r="1415" spans="1:15" x14ac:dyDescent="0.25">
      <c r="A1415" s="42" t="s">
        <v>89</v>
      </c>
      <c r="B1415" s="42" t="s">
        <v>96</v>
      </c>
      <c r="C1415" s="42" t="s">
        <v>15</v>
      </c>
      <c r="D1415" s="42" t="s">
        <v>7</v>
      </c>
      <c r="E1415" s="43">
        <v>0.19715562104695147</v>
      </c>
      <c r="F1415" s="43">
        <v>0.23071168341386736</v>
      </c>
      <c r="G1415" s="43">
        <v>0.32960706905952664</v>
      </c>
      <c r="H1415" s="43">
        <v>0.43860389389857096</v>
      </c>
      <c r="I1415" s="43">
        <v>0.51838917385135885</v>
      </c>
      <c r="J1415" s="43">
        <v>0.53565959381833506</v>
      </c>
      <c r="K1415" s="43">
        <v>0.49727234335498927</v>
      </c>
      <c r="L1415" s="43">
        <v>0.43648375516606835</v>
      </c>
      <c r="M1415" s="43">
        <v>0.37449019967215197</v>
      </c>
      <c r="N1415" s="43">
        <v>0.30923456325633214</v>
      </c>
      <c r="O1415" s="43">
        <v>0.23463907379209925</v>
      </c>
    </row>
    <row r="1416" spans="1:15" x14ac:dyDescent="0.25">
      <c r="A1416" s="42" t="s">
        <v>89</v>
      </c>
      <c r="B1416" s="42" t="s">
        <v>96</v>
      </c>
      <c r="C1416" s="42" t="s">
        <v>15</v>
      </c>
      <c r="D1416" s="42" t="s">
        <v>8</v>
      </c>
      <c r="E1416" s="43">
        <v>0.12736145197191945</v>
      </c>
      <c r="F1416" s="43">
        <v>0.12553994988650194</v>
      </c>
      <c r="G1416" s="43">
        <v>0.10100695720139401</v>
      </c>
      <c r="H1416" s="43">
        <v>7.5673528364451445E-2</v>
      </c>
      <c r="I1416" s="43">
        <v>5.2214274139407844E-2</v>
      </c>
      <c r="J1416" s="43">
        <v>4.1899437604905748E-2</v>
      </c>
      <c r="K1416" s="43">
        <v>4.6708589081274385E-2</v>
      </c>
      <c r="L1416" s="43">
        <v>5.8413024022846351E-2</v>
      </c>
      <c r="M1416" s="43">
        <v>6.4471649020994878E-2</v>
      </c>
      <c r="N1416" s="43">
        <v>6.196889577350527E-2</v>
      </c>
      <c r="O1416" s="43">
        <v>5.7362599637249594E-2</v>
      </c>
    </row>
    <row r="1417" spans="1:15" x14ac:dyDescent="0.25">
      <c r="A1417" s="42" t="s">
        <v>89</v>
      </c>
      <c r="B1417" s="42" t="s">
        <v>96</v>
      </c>
      <c r="C1417" s="42" t="s">
        <v>15</v>
      </c>
      <c r="D1417" s="42" t="s">
        <v>9</v>
      </c>
      <c r="E1417" s="43">
        <v>0.22393906532939697</v>
      </c>
      <c r="F1417" s="43">
        <v>0.21522927694112998</v>
      </c>
      <c r="G1417" s="43">
        <v>0.18059472020256193</v>
      </c>
      <c r="H1417" s="43">
        <v>0.1271619905441537</v>
      </c>
      <c r="I1417" s="43">
        <v>7.5936159587802074E-2</v>
      </c>
      <c r="J1417" s="43">
        <v>4.2699228963681723E-2</v>
      </c>
      <c r="K1417" s="43">
        <v>2.0222262074870292E-2</v>
      </c>
      <c r="L1417" s="43">
        <v>6.737257031383552E-3</v>
      </c>
      <c r="M1417" s="43">
        <v>9.3780992691077716E-3</v>
      </c>
      <c r="N1417" s="43">
        <v>1.8124046547583709E-2</v>
      </c>
      <c r="O1417" s="43">
        <v>3.3381782724387361E-2</v>
      </c>
    </row>
    <row r="1418" spans="1:15" x14ac:dyDescent="0.25">
      <c r="A1418" s="42" t="s">
        <v>89</v>
      </c>
      <c r="B1418" s="42" t="s">
        <v>96</v>
      </c>
      <c r="C1418" s="42" t="s">
        <v>15</v>
      </c>
      <c r="D1418" s="42" t="s">
        <v>10</v>
      </c>
      <c r="E1418" s="43">
        <v>3.6934898900540136E-2</v>
      </c>
      <c r="F1418" s="43">
        <v>3.0106529614618047E-2</v>
      </c>
      <c r="G1418" s="43">
        <v>1.3093017759233591E-2</v>
      </c>
      <c r="H1418" s="43">
        <v>2.5522963463054482E-3</v>
      </c>
      <c r="I1418" s="43">
        <v>0</v>
      </c>
      <c r="J1418" s="43">
        <v>0</v>
      </c>
      <c r="K1418" s="43">
        <v>0</v>
      </c>
      <c r="L1418" s="43">
        <v>0</v>
      </c>
      <c r="M1418" s="43">
        <v>0</v>
      </c>
      <c r="N1418" s="43">
        <v>0</v>
      </c>
      <c r="O1418" s="43">
        <v>0</v>
      </c>
    </row>
    <row r="1419" spans="1:15" x14ac:dyDescent="0.25">
      <c r="A1419" s="42" t="s">
        <v>89</v>
      </c>
      <c r="B1419" s="42" t="s">
        <v>96</v>
      </c>
      <c r="C1419" s="42" t="s">
        <v>15</v>
      </c>
      <c r="D1419" s="42" t="s">
        <v>11</v>
      </c>
      <c r="E1419" s="43">
        <v>1.5565736700375138E-4</v>
      </c>
      <c r="F1419" s="43">
        <v>5.4571447603724314E-3</v>
      </c>
      <c r="G1419" s="43">
        <v>2.3845907232634547E-2</v>
      </c>
      <c r="H1419" s="43">
        <v>1.9632098831501101E-2</v>
      </c>
      <c r="I1419" s="43">
        <v>1.0939913155344767E-2</v>
      </c>
      <c r="J1419" s="43">
        <v>9.0946174576531894E-4</v>
      </c>
      <c r="K1419" s="43">
        <v>4.7090403160957825E-4</v>
      </c>
      <c r="L1419" s="43">
        <v>4.6466962301527351E-3</v>
      </c>
      <c r="M1419" s="43">
        <v>2.2883418664044797E-2</v>
      </c>
      <c r="N1419" s="43">
        <v>6.7475037550226186E-2</v>
      </c>
      <c r="O1419" s="43">
        <v>0.13226683757749563</v>
      </c>
    </row>
    <row r="1420" spans="1:15" x14ac:dyDescent="0.25">
      <c r="A1420" s="42" t="s">
        <v>89</v>
      </c>
      <c r="B1420" s="42" t="s">
        <v>96</v>
      </c>
      <c r="C1420" s="42" t="s">
        <v>15</v>
      </c>
      <c r="D1420" s="42" t="s">
        <v>12</v>
      </c>
      <c r="E1420" s="43">
        <v>9.271990494523456E-3</v>
      </c>
      <c r="F1420" s="43">
        <v>3.2904277069231519E-2</v>
      </c>
      <c r="G1420" s="43">
        <v>5.7974338153217689E-2</v>
      </c>
      <c r="H1420" s="43">
        <v>4.6503251090386284E-2</v>
      </c>
      <c r="I1420" s="43">
        <v>2.4060864015027342E-2</v>
      </c>
      <c r="J1420" s="43">
        <v>3.4678578832277873E-2</v>
      </c>
      <c r="K1420" s="43">
        <v>5.5316761059591976E-2</v>
      </c>
      <c r="L1420" s="43">
        <v>8.0071797037617937E-2</v>
      </c>
      <c r="M1420" s="43">
        <v>0.10783786422567734</v>
      </c>
      <c r="N1420" s="43">
        <v>0.1397529768290855</v>
      </c>
      <c r="O1420" s="43">
        <v>0.16431131268262342</v>
      </c>
    </row>
    <row r="1421" spans="1:15" x14ac:dyDescent="0.25">
      <c r="A1421" s="42" t="s">
        <v>89</v>
      </c>
      <c r="B1421" s="42" t="s">
        <v>96</v>
      </c>
      <c r="C1421" s="42" t="s">
        <v>16</v>
      </c>
      <c r="D1421" s="42" t="s">
        <v>189</v>
      </c>
      <c r="E1421" s="43">
        <v>0</v>
      </c>
      <c r="F1421" s="43">
        <v>0</v>
      </c>
      <c r="G1421" s="43">
        <v>0</v>
      </c>
      <c r="H1421" s="43">
        <v>0</v>
      </c>
      <c r="I1421" s="43">
        <v>0</v>
      </c>
      <c r="J1421" s="43">
        <v>0</v>
      </c>
      <c r="K1421" s="43">
        <v>0</v>
      </c>
      <c r="L1421" s="43">
        <v>0</v>
      </c>
      <c r="M1421" s="43">
        <v>0</v>
      </c>
      <c r="N1421" s="43">
        <v>0</v>
      </c>
      <c r="O1421" s="43">
        <v>0</v>
      </c>
    </row>
    <row r="1422" spans="1:15" x14ac:dyDescent="0.25">
      <c r="A1422" s="42" t="s">
        <v>89</v>
      </c>
      <c r="B1422" s="42" t="s">
        <v>96</v>
      </c>
      <c r="C1422" s="42" t="s">
        <v>16</v>
      </c>
      <c r="D1422" s="42" t="s">
        <v>5</v>
      </c>
      <c r="E1422" s="43">
        <v>2.7998312430483644E-3</v>
      </c>
      <c r="F1422" s="43">
        <v>3.7843579869871195E-3</v>
      </c>
      <c r="G1422" s="43">
        <v>9.4333158219318917E-3</v>
      </c>
      <c r="H1422" s="43">
        <v>2.1816724941724947E-2</v>
      </c>
      <c r="I1422" s="43">
        <v>4.0823705100998184E-2</v>
      </c>
      <c r="J1422" s="43">
        <v>6.8582364111084732E-2</v>
      </c>
      <c r="K1422" s="43">
        <v>7.957587607158971E-2</v>
      </c>
      <c r="L1422" s="43">
        <v>8.2097552260139359E-2</v>
      </c>
      <c r="M1422" s="43">
        <v>8.8680022581974091E-2</v>
      </c>
      <c r="N1422" s="43">
        <v>0.10079938236855228</v>
      </c>
      <c r="O1422" s="43">
        <v>0.12893404268957118</v>
      </c>
    </row>
    <row r="1423" spans="1:15" x14ac:dyDescent="0.25">
      <c r="A1423" s="42" t="s">
        <v>89</v>
      </c>
      <c r="B1423" s="42" t="s">
        <v>96</v>
      </c>
      <c r="C1423" s="42" t="s">
        <v>16</v>
      </c>
      <c r="D1423" s="42" t="s">
        <v>190</v>
      </c>
      <c r="E1423" s="43">
        <v>0</v>
      </c>
      <c r="F1423" s="43">
        <v>0</v>
      </c>
      <c r="G1423" s="43">
        <v>0</v>
      </c>
      <c r="H1423" s="43">
        <v>0</v>
      </c>
      <c r="I1423" s="43">
        <v>0</v>
      </c>
      <c r="J1423" s="43">
        <v>0</v>
      </c>
      <c r="K1423" s="43">
        <v>0</v>
      </c>
      <c r="L1423" s="43">
        <v>0</v>
      </c>
      <c r="M1423" s="43">
        <v>0</v>
      </c>
      <c r="N1423" s="43">
        <v>0</v>
      </c>
      <c r="O1423" s="43">
        <v>0</v>
      </c>
    </row>
    <row r="1424" spans="1:15" x14ac:dyDescent="0.25">
      <c r="A1424" s="42" t="s">
        <v>89</v>
      </c>
      <c r="B1424" s="42" t="s">
        <v>96</v>
      </c>
      <c r="C1424" s="42" t="s">
        <v>16</v>
      </c>
      <c r="D1424" s="42" t="s">
        <v>6</v>
      </c>
      <c r="E1424" s="43">
        <v>0.1689487208990143</v>
      </c>
      <c r="F1424" s="43">
        <v>0.11064267693533393</v>
      </c>
      <c r="G1424" s="43">
        <v>2.6929489961398788E-2</v>
      </c>
      <c r="H1424" s="43">
        <v>7.4664918414918435E-4</v>
      </c>
      <c r="I1424" s="43">
        <v>3.1439125992297406E-4</v>
      </c>
      <c r="J1424" s="43">
        <v>5.9340137669119395E-5</v>
      </c>
      <c r="K1424" s="43">
        <v>1.5039855617386074E-5</v>
      </c>
      <c r="L1424" s="43">
        <v>1.488892859269847E-5</v>
      </c>
      <c r="M1424" s="43">
        <v>1.5258090602541998E-5</v>
      </c>
      <c r="N1424" s="43">
        <v>1.9300982741704597E-4</v>
      </c>
      <c r="O1424" s="43">
        <v>9.9352605602204985E-4</v>
      </c>
    </row>
    <row r="1425" spans="1:15" x14ac:dyDescent="0.25">
      <c r="A1425" s="42" t="s">
        <v>89</v>
      </c>
      <c r="B1425" s="42" t="s">
        <v>96</v>
      </c>
      <c r="C1425" s="42" t="s">
        <v>16</v>
      </c>
      <c r="D1425" s="42" t="s">
        <v>191</v>
      </c>
      <c r="E1425" s="43">
        <v>0</v>
      </c>
      <c r="F1425" s="43">
        <v>0</v>
      </c>
      <c r="G1425" s="43">
        <v>0</v>
      </c>
      <c r="H1425" s="43">
        <v>0</v>
      </c>
      <c r="I1425" s="43">
        <v>0</v>
      </c>
      <c r="J1425" s="43">
        <v>0</v>
      </c>
      <c r="K1425" s="43">
        <v>0</v>
      </c>
      <c r="L1425" s="43">
        <v>0</v>
      </c>
      <c r="M1425" s="43">
        <v>0</v>
      </c>
      <c r="N1425" s="43">
        <v>0</v>
      </c>
      <c r="O1425" s="43">
        <v>0</v>
      </c>
    </row>
    <row r="1426" spans="1:15" x14ac:dyDescent="0.25">
      <c r="A1426" s="42" t="s">
        <v>89</v>
      </c>
      <c r="B1426" s="42" t="s">
        <v>96</v>
      </c>
      <c r="C1426" s="42" t="s">
        <v>16</v>
      </c>
      <c r="D1426" s="42" t="s">
        <v>7</v>
      </c>
      <c r="E1426" s="43">
        <v>0.48594331300579141</v>
      </c>
      <c r="F1426" s="43">
        <v>0.51719559155490635</v>
      </c>
      <c r="G1426" s="43">
        <v>0.59066718439505728</v>
      </c>
      <c r="H1426" s="43">
        <v>0.68618881118881125</v>
      </c>
      <c r="I1426" s="43">
        <v>0.75391024129529183</v>
      </c>
      <c r="J1426" s="43">
        <v>0.78788867790173267</v>
      </c>
      <c r="K1426" s="43">
        <v>0.85065423371935622</v>
      </c>
      <c r="L1426" s="43">
        <v>0.87517122267881609</v>
      </c>
      <c r="M1426" s="43">
        <v>0.79509910129846351</v>
      </c>
      <c r="N1426" s="43">
        <v>0.57693854245412002</v>
      </c>
      <c r="O1426" s="43">
        <v>0.28523812576116914</v>
      </c>
    </row>
    <row r="1427" spans="1:15" x14ac:dyDescent="0.25">
      <c r="A1427" s="42" t="s">
        <v>89</v>
      </c>
      <c r="B1427" s="42" t="s">
        <v>96</v>
      </c>
      <c r="C1427" s="42" t="s">
        <v>16</v>
      </c>
      <c r="D1427" s="42" t="s">
        <v>8</v>
      </c>
      <c r="E1427" s="43">
        <v>0.18283281555632264</v>
      </c>
      <c r="F1427" s="43">
        <v>0.15638693400610806</v>
      </c>
      <c r="G1427" s="43">
        <v>9.3305315091021232E-2</v>
      </c>
      <c r="H1427" s="43">
        <v>6.2973484848484862E-2</v>
      </c>
      <c r="I1427" s="43">
        <v>4.4549241531085422E-2</v>
      </c>
      <c r="J1427" s="43">
        <v>3.2918941371943983E-2</v>
      </c>
      <c r="K1427" s="43">
        <v>2.627462776357347E-2</v>
      </c>
      <c r="L1427" s="43">
        <v>3.1192305401703292E-2</v>
      </c>
      <c r="M1427" s="43">
        <v>7.5191870489326962E-2</v>
      </c>
      <c r="N1427" s="43">
        <v>0.22003120325543243</v>
      </c>
      <c r="O1427" s="43">
        <v>0.42304980449971158</v>
      </c>
    </row>
    <row r="1428" spans="1:15" x14ac:dyDescent="0.25">
      <c r="A1428" s="42" t="s">
        <v>89</v>
      </c>
      <c r="B1428" s="42" t="s">
        <v>96</v>
      </c>
      <c r="C1428" s="42" t="s">
        <v>16</v>
      </c>
      <c r="D1428" s="42" t="s">
        <v>9</v>
      </c>
      <c r="E1428" s="43">
        <v>0.15824799601119935</v>
      </c>
      <c r="F1428" s="43">
        <v>0.19442969061213647</v>
      </c>
      <c r="G1428" s="43">
        <v>0.25444827664968828</v>
      </c>
      <c r="H1428" s="43">
        <v>0.21215763403263407</v>
      </c>
      <c r="I1428" s="43">
        <v>0.15908197752102488</v>
      </c>
      <c r="J1428" s="43">
        <v>0.11023914075480655</v>
      </c>
      <c r="K1428" s="43">
        <v>4.173559933824636E-2</v>
      </c>
      <c r="L1428" s="43">
        <v>1.488892859269847E-5</v>
      </c>
      <c r="M1428" s="43">
        <v>0</v>
      </c>
      <c r="N1428" s="43">
        <v>0</v>
      </c>
      <c r="O1428" s="43">
        <v>0</v>
      </c>
    </row>
    <row r="1429" spans="1:15" x14ac:dyDescent="0.25">
      <c r="A1429" s="42" t="s">
        <v>89</v>
      </c>
      <c r="B1429" s="42" t="s">
        <v>96</v>
      </c>
      <c r="C1429" s="42" t="s">
        <v>16</v>
      </c>
      <c r="D1429" s="42" t="s">
        <v>10</v>
      </c>
      <c r="E1429" s="43">
        <v>1.2273232846239405E-3</v>
      </c>
      <c r="F1429" s="43">
        <v>1.7494356659142209E-2</v>
      </c>
      <c r="G1429" s="43">
        <v>2.2749594572988287E-2</v>
      </c>
      <c r="H1429" s="43">
        <v>1.4204545454545456E-2</v>
      </c>
      <c r="I1429" s="43">
        <v>0</v>
      </c>
      <c r="J1429" s="43">
        <v>0</v>
      </c>
      <c r="K1429" s="43">
        <v>0</v>
      </c>
      <c r="L1429" s="43">
        <v>0</v>
      </c>
      <c r="M1429" s="43">
        <v>0</v>
      </c>
      <c r="N1429" s="43">
        <v>0</v>
      </c>
      <c r="O1429" s="43">
        <v>0</v>
      </c>
    </row>
    <row r="1430" spans="1:15" x14ac:dyDescent="0.25">
      <c r="A1430" s="42" t="s">
        <v>89</v>
      </c>
      <c r="B1430" s="42" t="s">
        <v>96</v>
      </c>
      <c r="C1430" s="42" t="s">
        <v>16</v>
      </c>
      <c r="D1430" s="42" t="s">
        <v>11</v>
      </c>
      <c r="E1430" s="43">
        <v>0</v>
      </c>
      <c r="F1430" s="43">
        <v>0</v>
      </c>
      <c r="G1430" s="43">
        <v>2.3754596742879336E-3</v>
      </c>
      <c r="H1430" s="43">
        <v>1.8210955710955714E-3</v>
      </c>
      <c r="I1430" s="43">
        <v>1.2261259136995988E-3</v>
      </c>
      <c r="J1430" s="43">
        <v>2.0769048184191786E-4</v>
      </c>
      <c r="K1430" s="43">
        <v>1.0527898932170251E-4</v>
      </c>
      <c r="L1430" s="43">
        <v>1.0422250014888928E-4</v>
      </c>
      <c r="M1430" s="43">
        <v>1.0680663421779397E-4</v>
      </c>
      <c r="N1430" s="43">
        <v>2.5252119087063513E-3</v>
      </c>
      <c r="O1430" s="43">
        <v>1.4374078584706108E-2</v>
      </c>
    </row>
    <row r="1431" spans="1:15" x14ac:dyDescent="0.25">
      <c r="A1431" s="42" t="s">
        <v>89</v>
      </c>
      <c r="B1431" s="42" t="s">
        <v>96</v>
      </c>
      <c r="C1431" s="42" t="s">
        <v>16</v>
      </c>
      <c r="D1431" s="42" t="s">
        <v>12</v>
      </c>
      <c r="E1431" s="43">
        <v>0</v>
      </c>
      <c r="F1431" s="43">
        <v>6.6392245385738934E-5</v>
      </c>
      <c r="G1431" s="43">
        <v>9.1363833626458986E-5</v>
      </c>
      <c r="H1431" s="43">
        <v>9.1054778554778575E-5</v>
      </c>
      <c r="I1431" s="43">
        <v>9.4317377976892215E-5</v>
      </c>
      <c r="J1431" s="43">
        <v>1.0384524092095893E-4</v>
      </c>
      <c r="K1431" s="43">
        <v>1.639344262295082E-3</v>
      </c>
      <c r="L1431" s="43">
        <v>1.1404919302007028E-2</v>
      </c>
      <c r="M1431" s="43">
        <v>4.0906940905415093E-2</v>
      </c>
      <c r="N1431" s="43">
        <v>9.9512650185771961E-2</v>
      </c>
      <c r="O1431" s="43">
        <v>0.14741042240881996</v>
      </c>
    </row>
  </sheetData>
  <autoFilter ref="A1:O1431" xr:uid="{9D5B2E60-3A39-4345-8365-1921E0E15E6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4F70-EDF4-4F44-B15A-A59AFC636AF9}">
  <sheetPr>
    <tabColor theme="9" tint="0.59999389629810485"/>
  </sheetPr>
  <dimension ref="A1:M26"/>
  <sheetViews>
    <sheetView workbookViewId="0">
      <selection activeCell="S22" sqref="S22"/>
    </sheetView>
  </sheetViews>
  <sheetFormatPr defaultRowHeight="15" x14ac:dyDescent="0.25"/>
  <cols>
    <col min="1" max="1" width="10.7109375" bestFit="1" customWidth="1"/>
    <col min="2" max="2" width="10.7109375" customWidth="1"/>
    <col min="3" max="3" width="5.85546875" bestFit="1" customWidth="1"/>
    <col min="4" max="4" width="5" bestFit="1" customWidth="1"/>
    <col min="5" max="5" width="5.85546875" bestFit="1" customWidth="1"/>
    <col min="6" max="11" width="5" bestFit="1" customWidth="1"/>
    <col min="12" max="13" width="5.5703125" bestFit="1" customWidth="1"/>
  </cols>
  <sheetData>
    <row r="1" spans="1:13" ht="15.75" thickBot="1" x14ac:dyDescent="0.3">
      <c r="A1" s="36"/>
      <c r="B1" s="37"/>
      <c r="C1" s="37">
        <v>2005</v>
      </c>
      <c r="D1" s="37">
        <v>2010</v>
      </c>
      <c r="E1" s="37">
        <v>2020</v>
      </c>
      <c r="F1" s="37">
        <v>2030</v>
      </c>
      <c r="G1" s="37">
        <v>2040</v>
      </c>
      <c r="H1" s="37">
        <v>2050</v>
      </c>
      <c r="I1" s="37">
        <v>2060</v>
      </c>
      <c r="J1" s="37">
        <v>2070</v>
      </c>
      <c r="K1" s="37">
        <v>2080</v>
      </c>
      <c r="L1" s="37">
        <v>2090</v>
      </c>
      <c r="M1" s="38">
        <v>2100</v>
      </c>
    </row>
    <row r="2" spans="1:13" x14ac:dyDescent="0.25">
      <c r="A2" s="28" t="s">
        <v>85</v>
      </c>
      <c r="B2" s="25" t="s">
        <v>4</v>
      </c>
      <c r="C2" s="31">
        <f>Data_D_in!Q$3</f>
        <v>0</v>
      </c>
      <c r="D2" s="5">
        <f>Data_D_in!R$3</f>
        <v>0</v>
      </c>
      <c r="E2" s="5">
        <f>Data_D_in!S$3</f>
        <v>2.4726231566347743E-3</v>
      </c>
      <c r="F2" s="5">
        <f>Data_D_in!T$3</f>
        <v>1.098694263059318E-2</v>
      </c>
      <c r="G2" s="5">
        <f>Data_D_in!U$3</f>
        <v>4.7425873177566781E-2</v>
      </c>
      <c r="H2" s="5">
        <f>Data_D_in!V$3</f>
        <v>0.18242552380635635</v>
      </c>
      <c r="I2" s="5">
        <f>Data_D_in!W$3</f>
        <v>0.5</v>
      </c>
      <c r="J2" s="5">
        <f>Data_D_in!X$3</f>
        <v>0.81757447619364365</v>
      </c>
      <c r="K2" s="5">
        <f>Data_D_in!Y$3</f>
        <v>0.95257412682243336</v>
      </c>
      <c r="L2" s="5">
        <f>Data_D_in!Z$3</f>
        <v>0.98901305736940681</v>
      </c>
      <c r="M2" s="6">
        <f>Data_D_in!AA$3</f>
        <v>0.99752737684336534</v>
      </c>
    </row>
    <row r="3" spans="1:13" x14ac:dyDescent="0.25">
      <c r="A3" s="29" t="s">
        <v>85</v>
      </c>
      <c r="B3" s="26" t="s">
        <v>13</v>
      </c>
      <c r="C3" s="32">
        <f>Data_D_in!Q$3</f>
        <v>0</v>
      </c>
      <c r="D3" s="7">
        <f>Data_D_in!R$3</f>
        <v>0</v>
      </c>
      <c r="E3" s="7">
        <f>Data_D_in!S$3</f>
        <v>2.4726231566347743E-3</v>
      </c>
      <c r="F3" s="7">
        <f>Data_D_in!T$3</f>
        <v>1.098694263059318E-2</v>
      </c>
      <c r="G3" s="7">
        <f>Data_D_in!U$3</f>
        <v>4.7425873177566781E-2</v>
      </c>
      <c r="H3" s="7">
        <f>Data_D_in!V$3</f>
        <v>0.18242552380635635</v>
      </c>
      <c r="I3" s="7">
        <f>Data_D_in!W$3</f>
        <v>0.5</v>
      </c>
      <c r="J3" s="7">
        <f>Data_D_in!X$3</f>
        <v>0.81757447619364365</v>
      </c>
      <c r="K3" s="7">
        <f>Data_D_in!Y$3</f>
        <v>0.95257412682243336</v>
      </c>
      <c r="L3" s="7">
        <f>Data_D_in!Z$3</f>
        <v>0.98901305736940681</v>
      </c>
      <c r="M3" s="8">
        <f>Data_D_in!AA$3</f>
        <v>0.99752737684336534</v>
      </c>
    </row>
    <row r="4" spans="1:13" x14ac:dyDescent="0.25">
      <c r="A4" s="29" t="s">
        <v>85</v>
      </c>
      <c r="B4" s="26" t="s">
        <v>14</v>
      </c>
      <c r="C4" s="32">
        <f>Data_D_in!Q$3</f>
        <v>0</v>
      </c>
      <c r="D4" s="7">
        <f>Data_D_in!R$3</f>
        <v>0</v>
      </c>
      <c r="E4" s="7">
        <f>Data_D_in!S$3</f>
        <v>2.4726231566347743E-3</v>
      </c>
      <c r="F4" s="7">
        <f>Data_D_in!T$3</f>
        <v>1.098694263059318E-2</v>
      </c>
      <c r="G4" s="7">
        <f>Data_D_in!U$3</f>
        <v>4.7425873177566781E-2</v>
      </c>
      <c r="H4" s="7">
        <f>Data_D_in!V$3</f>
        <v>0.18242552380635635</v>
      </c>
      <c r="I4" s="7">
        <f>Data_D_in!W$3</f>
        <v>0.5</v>
      </c>
      <c r="J4" s="7">
        <f>Data_D_in!X$3</f>
        <v>0.81757447619364365</v>
      </c>
      <c r="K4" s="7">
        <f>Data_D_in!Y$3</f>
        <v>0.95257412682243336</v>
      </c>
      <c r="L4" s="7">
        <f>Data_D_in!Z$3</f>
        <v>0.98901305736940681</v>
      </c>
      <c r="M4" s="8">
        <f>Data_D_in!AA$3</f>
        <v>0.99752737684336534</v>
      </c>
    </row>
    <row r="5" spans="1:13" x14ac:dyDescent="0.25">
      <c r="A5" s="29" t="s">
        <v>85</v>
      </c>
      <c r="B5" s="26" t="s">
        <v>15</v>
      </c>
      <c r="C5" s="32">
        <f>Data_D_in!Q$3</f>
        <v>0</v>
      </c>
      <c r="D5" s="7">
        <f>Data_D_in!R$3</f>
        <v>0</v>
      </c>
      <c r="E5" s="7">
        <f>Data_D_in!S$3</f>
        <v>2.4726231566347743E-3</v>
      </c>
      <c r="F5" s="7">
        <f>Data_D_in!T$3</f>
        <v>1.098694263059318E-2</v>
      </c>
      <c r="G5" s="7">
        <f>Data_D_in!U$3</f>
        <v>4.7425873177566781E-2</v>
      </c>
      <c r="H5" s="7">
        <f>Data_D_in!V$3</f>
        <v>0.18242552380635635</v>
      </c>
      <c r="I5" s="7">
        <f>Data_D_in!W$3</f>
        <v>0.5</v>
      </c>
      <c r="J5" s="7">
        <f>Data_D_in!X$3</f>
        <v>0.81757447619364365</v>
      </c>
      <c r="K5" s="7">
        <f>Data_D_in!Y$3</f>
        <v>0.95257412682243336</v>
      </c>
      <c r="L5" s="7">
        <f>Data_D_in!Z$3</f>
        <v>0.98901305736940681</v>
      </c>
      <c r="M5" s="8">
        <f>Data_D_in!AA$3</f>
        <v>0.99752737684336534</v>
      </c>
    </row>
    <row r="6" spans="1:13" ht="15.75" thickBot="1" x14ac:dyDescent="0.3">
      <c r="A6" s="27" t="s">
        <v>85</v>
      </c>
      <c r="B6" s="30" t="s">
        <v>16</v>
      </c>
      <c r="C6" s="34">
        <f>Data_D_in!Q$3</f>
        <v>0</v>
      </c>
      <c r="D6" s="9">
        <f>Data_D_in!R$3</f>
        <v>0</v>
      </c>
      <c r="E6" s="9">
        <f>Data_D_in!S$3</f>
        <v>2.4726231566347743E-3</v>
      </c>
      <c r="F6" s="9">
        <f>Data_D_in!T$3</f>
        <v>1.098694263059318E-2</v>
      </c>
      <c r="G6" s="9">
        <f>Data_D_in!U$3</f>
        <v>4.7425873177566781E-2</v>
      </c>
      <c r="H6" s="9">
        <f>Data_D_in!V$3</f>
        <v>0.18242552380635635</v>
      </c>
      <c r="I6" s="9">
        <f>Data_D_in!W$3</f>
        <v>0.5</v>
      </c>
      <c r="J6" s="9">
        <f>Data_D_in!X$3</f>
        <v>0.81757447619364365</v>
      </c>
      <c r="K6" s="9">
        <f>Data_D_in!Y$3</f>
        <v>0.95257412682243336</v>
      </c>
      <c r="L6" s="9">
        <f>Data_D_in!Z$3</f>
        <v>0.98901305736940681</v>
      </c>
      <c r="M6" s="10">
        <f>Data_D_in!AA$3</f>
        <v>0.99752737684336534</v>
      </c>
    </row>
    <row r="7" spans="1:13" x14ac:dyDescent="0.25">
      <c r="A7" s="28" t="s">
        <v>86</v>
      </c>
      <c r="B7" s="25" t="s">
        <v>4</v>
      </c>
      <c r="C7" s="31">
        <f>Data_D_in!Q$4</f>
        <v>0</v>
      </c>
      <c r="D7" s="5">
        <f>Data_D_in!R$4</f>
        <v>0</v>
      </c>
      <c r="E7" s="5">
        <f>Data_D_in!S$4</f>
        <v>3.0526032869220955E-3</v>
      </c>
      <c r="F7" s="5">
        <f>Data_D_in!T$4</f>
        <v>8.2402069729448843E-3</v>
      </c>
      <c r="G7" s="5">
        <f>Data_D_in!U$4</f>
        <v>2.1984173063517239E-2</v>
      </c>
      <c r="H7" s="5">
        <f>Data_D_in!V$4</f>
        <v>5.6893635015932656E-2</v>
      </c>
      <c r="I7" s="5">
        <f>Data_D_in!W$4</f>
        <v>0.13681914285476726</v>
      </c>
      <c r="J7" s="5">
        <f>Data_D_in!X$4</f>
        <v>0.28315550159860903</v>
      </c>
      <c r="K7" s="5">
        <f>Data_D_in!Y$4</f>
        <v>0.46684449840139097</v>
      </c>
      <c r="L7" s="5">
        <f>Data_D_in!Z$4</f>
        <v>0.61318085714523274</v>
      </c>
      <c r="M7" s="6">
        <f>Data_D_in!AA$4</f>
        <v>0.69310636498406741</v>
      </c>
    </row>
    <row r="8" spans="1:13" x14ac:dyDescent="0.25">
      <c r="A8" s="29" t="s">
        <v>86</v>
      </c>
      <c r="B8" s="26" t="s">
        <v>13</v>
      </c>
      <c r="C8" s="32">
        <f>Data_D_in!Q$4</f>
        <v>0</v>
      </c>
      <c r="D8" s="7">
        <f>Data_D_in!R$4</f>
        <v>0</v>
      </c>
      <c r="E8" s="7">
        <f>Data_D_in!S$4</f>
        <v>3.0526032869220955E-3</v>
      </c>
      <c r="F8" s="7">
        <f>Data_D_in!T$4</f>
        <v>8.2402069729448843E-3</v>
      </c>
      <c r="G8" s="7">
        <f>Data_D_in!U$4</f>
        <v>2.1984173063517239E-2</v>
      </c>
      <c r="H8" s="7">
        <f>Data_D_in!V$4</f>
        <v>5.6893635015932656E-2</v>
      </c>
      <c r="I8" s="7">
        <f>Data_D_in!W$4</f>
        <v>0.13681914285476726</v>
      </c>
      <c r="J8" s="7">
        <f>Data_D_in!X$4</f>
        <v>0.28315550159860903</v>
      </c>
      <c r="K8" s="7">
        <f>Data_D_in!Y$4</f>
        <v>0.46684449840139097</v>
      </c>
      <c r="L8" s="7">
        <f>Data_D_in!Z$4</f>
        <v>0.61318085714523274</v>
      </c>
      <c r="M8" s="8">
        <f>Data_D_in!AA$4</f>
        <v>0.69310636498406741</v>
      </c>
    </row>
    <row r="9" spans="1:13" x14ac:dyDescent="0.25">
      <c r="A9" s="29" t="s">
        <v>86</v>
      </c>
      <c r="B9" s="26" t="s">
        <v>14</v>
      </c>
      <c r="C9" s="32">
        <f>Data_D_in!Q$4</f>
        <v>0</v>
      </c>
      <c r="D9" s="7">
        <f>Data_D_in!R$4</f>
        <v>0</v>
      </c>
      <c r="E9" s="7">
        <f>Data_D_in!S$4</f>
        <v>3.0526032869220955E-3</v>
      </c>
      <c r="F9" s="7">
        <f>Data_D_in!T$4</f>
        <v>8.2402069729448843E-3</v>
      </c>
      <c r="G9" s="7">
        <f>Data_D_in!U$4</f>
        <v>2.1984173063517239E-2</v>
      </c>
      <c r="H9" s="7">
        <f>Data_D_in!V$4</f>
        <v>5.6893635015932656E-2</v>
      </c>
      <c r="I9" s="7">
        <f>Data_D_in!W$4</f>
        <v>0.13681914285476726</v>
      </c>
      <c r="J9" s="7">
        <f>Data_D_in!X$4</f>
        <v>0.28315550159860903</v>
      </c>
      <c r="K9" s="7">
        <f>Data_D_in!Y$4</f>
        <v>0.46684449840139097</v>
      </c>
      <c r="L9" s="7">
        <f>Data_D_in!Z$4</f>
        <v>0.61318085714523274</v>
      </c>
      <c r="M9" s="8">
        <f>Data_D_in!AA$4</f>
        <v>0.69310636498406741</v>
      </c>
    </row>
    <row r="10" spans="1:13" x14ac:dyDescent="0.25">
      <c r="A10" s="29" t="s">
        <v>86</v>
      </c>
      <c r="B10" s="26" t="s">
        <v>15</v>
      </c>
      <c r="C10" s="32">
        <f>Data_D_in!Q$4</f>
        <v>0</v>
      </c>
      <c r="D10" s="7">
        <f>Data_D_in!R$4</f>
        <v>0</v>
      </c>
      <c r="E10" s="7">
        <f>Data_D_in!S$4</f>
        <v>3.0526032869220955E-3</v>
      </c>
      <c r="F10" s="7">
        <f>Data_D_in!T$4</f>
        <v>8.2402069729448843E-3</v>
      </c>
      <c r="G10" s="7">
        <f>Data_D_in!U$4</f>
        <v>2.1984173063517239E-2</v>
      </c>
      <c r="H10" s="7">
        <f>Data_D_in!V$4</f>
        <v>5.6893635015932656E-2</v>
      </c>
      <c r="I10" s="7">
        <f>Data_D_in!W$4</f>
        <v>0.13681914285476726</v>
      </c>
      <c r="J10" s="7">
        <f>Data_D_in!X$4</f>
        <v>0.28315550159860903</v>
      </c>
      <c r="K10" s="7">
        <f>Data_D_in!Y$4</f>
        <v>0.46684449840139097</v>
      </c>
      <c r="L10" s="7">
        <f>Data_D_in!Z$4</f>
        <v>0.61318085714523274</v>
      </c>
      <c r="M10" s="8">
        <f>Data_D_in!AA$4</f>
        <v>0.69310636498406741</v>
      </c>
    </row>
    <row r="11" spans="1:13" ht="15.75" thickBot="1" x14ac:dyDescent="0.3">
      <c r="A11" s="27" t="s">
        <v>86</v>
      </c>
      <c r="B11" s="30" t="s">
        <v>16</v>
      </c>
      <c r="C11" s="33">
        <f>Data_D_in!Q$4</f>
        <v>0</v>
      </c>
      <c r="D11" s="11">
        <f>Data_D_in!R$4</f>
        <v>0</v>
      </c>
      <c r="E11" s="11">
        <f>Data_D_in!S$4</f>
        <v>3.0526032869220955E-3</v>
      </c>
      <c r="F11" s="11">
        <f>Data_D_in!T$4</f>
        <v>8.2402069729448843E-3</v>
      </c>
      <c r="G11" s="11">
        <f>Data_D_in!U$4</f>
        <v>2.1984173063517239E-2</v>
      </c>
      <c r="H11" s="11">
        <f>Data_D_in!V$4</f>
        <v>5.6893635015932656E-2</v>
      </c>
      <c r="I11" s="11">
        <f>Data_D_in!W$4</f>
        <v>0.13681914285476726</v>
      </c>
      <c r="J11" s="11">
        <f>Data_D_in!X$4</f>
        <v>0.28315550159860903</v>
      </c>
      <c r="K11" s="11">
        <f>Data_D_in!Y$4</f>
        <v>0.46684449840139097</v>
      </c>
      <c r="L11" s="11">
        <f>Data_D_in!Z$4</f>
        <v>0.61318085714523274</v>
      </c>
      <c r="M11" s="12">
        <f>Data_D_in!AA$4</f>
        <v>0.69310636498406741</v>
      </c>
    </row>
    <row r="12" spans="1:13" x14ac:dyDescent="0.25">
      <c r="A12" s="28" t="s">
        <v>87</v>
      </c>
      <c r="B12" s="25" t="s">
        <v>4</v>
      </c>
      <c r="C12" s="35">
        <f>Data_D_in!Q$5</f>
        <v>0</v>
      </c>
      <c r="D12" s="13">
        <f>Data_D_in!R$5</f>
        <v>0</v>
      </c>
      <c r="E12" s="13">
        <f>Data_D_in!S$5</f>
        <v>0</v>
      </c>
      <c r="F12" s="13">
        <f>Data_D_in!T$5</f>
        <v>0</v>
      </c>
      <c r="G12" s="13">
        <f>Data_D_in!U$5</f>
        <v>0</v>
      </c>
      <c r="H12" s="13">
        <f>Data_D_in!V$5</f>
        <v>0</v>
      </c>
      <c r="I12" s="13">
        <f>Data_D_in!W$5</f>
        <v>0</v>
      </c>
      <c r="J12" s="13">
        <f>Data_D_in!X$5</f>
        <v>0</v>
      </c>
      <c r="K12" s="13">
        <f>Data_D_in!Y$5</f>
        <v>0</v>
      </c>
      <c r="L12" s="13">
        <f>Data_D_in!Z$5</f>
        <v>0</v>
      </c>
      <c r="M12" s="14">
        <f>Data_D_in!AA$5</f>
        <v>0</v>
      </c>
    </row>
    <row r="13" spans="1:13" x14ac:dyDescent="0.25">
      <c r="A13" s="29" t="s">
        <v>87</v>
      </c>
      <c r="B13" s="26" t="s">
        <v>13</v>
      </c>
      <c r="C13" s="32">
        <f>Data_D_in!Q$5</f>
        <v>0</v>
      </c>
      <c r="D13" s="7">
        <f>Data_D_in!R$5</f>
        <v>0</v>
      </c>
      <c r="E13" s="7">
        <f>Data_D_in!S$5</f>
        <v>0</v>
      </c>
      <c r="F13" s="7">
        <f>Data_D_in!T$5</f>
        <v>0</v>
      </c>
      <c r="G13" s="7">
        <f>Data_D_in!U$5</f>
        <v>0</v>
      </c>
      <c r="H13" s="7">
        <f>Data_D_in!V$5</f>
        <v>0</v>
      </c>
      <c r="I13" s="7">
        <f>Data_D_in!W$5</f>
        <v>0</v>
      </c>
      <c r="J13" s="7">
        <f>Data_D_in!X$5</f>
        <v>0</v>
      </c>
      <c r="K13" s="7">
        <f>Data_D_in!Y$5</f>
        <v>0</v>
      </c>
      <c r="L13" s="7">
        <f>Data_D_in!Z$5</f>
        <v>0</v>
      </c>
      <c r="M13" s="8">
        <f>Data_D_in!AA$5</f>
        <v>0</v>
      </c>
    </row>
    <row r="14" spans="1:13" x14ac:dyDescent="0.25">
      <c r="A14" s="29" t="s">
        <v>87</v>
      </c>
      <c r="B14" s="26" t="s">
        <v>14</v>
      </c>
      <c r="C14" s="32">
        <f>Data_D_in!Q$5</f>
        <v>0</v>
      </c>
      <c r="D14" s="7">
        <f>Data_D_in!R$5</f>
        <v>0</v>
      </c>
      <c r="E14" s="7">
        <f>Data_D_in!S$5</f>
        <v>0</v>
      </c>
      <c r="F14" s="7">
        <f>Data_D_in!T$5</f>
        <v>0</v>
      </c>
      <c r="G14" s="7">
        <f>Data_D_in!U$5</f>
        <v>0</v>
      </c>
      <c r="H14" s="7">
        <f>Data_D_in!V$5</f>
        <v>0</v>
      </c>
      <c r="I14" s="7">
        <f>Data_D_in!W$5</f>
        <v>0</v>
      </c>
      <c r="J14" s="7">
        <f>Data_D_in!X$5</f>
        <v>0</v>
      </c>
      <c r="K14" s="7">
        <f>Data_D_in!Y$5</f>
        <v>0</v>
      </c>
      <c r="L14" s="7">
        <f>Data_D_in!Z$5</f>
        <v>0</v>
      </c>
      <c r="M14" s="8">
        <f>Data_D_in!AA$5</f>
        <v>0</v>
      </c>
    </row>
    <row r="15" spans="1:13" x14ac:dyDescent="0.25">
      <c r="A15" s="29" t="s">
        <v>87</v>
      </c>
      <c r="B15" s="26" t="s">
        <v>15</v>
      </c>
      <c r="C15" s="32">
        <f>Data_D_in!Q$5</f>
        <v>0</v>
      </c>
      <c r="D15" s="7">
        <f>Data_D_in!R$5</f>
        <v>0</v>
      </c>
      <c r="E15" s="7">
        <f>Data_D_in!S$5</f>
        <v>0</v>
      </c>
      <c r="F15" s="7">
        <f>Data_D_in!T$5</f>
        <v>0</v>
      </c>
      <c r="G15" s="7">
        <f>Data_D_in!U$5</f>
        <v>0</v>
      </c>
      <c r="H15" s="7">
        <f>Data_D_in!V$5</f>
        <v>0</v>
      </c>
      <c r="I15" s="7">
        <f>Data_D_in!W$5</f>
        <v>0</v>
      </c>
      <c r="J15" s="7">
        <f>Data_D_in!X$5</f>
        <v>0</v>
      </c>
      <c r="K15" s="7">
        <f>Data_D_in!Y$5</f>
        <v>0</v>
      </c>
      <c r="L15" s="7">
        <f>Data_D_in!Z$5</f>
        <v>0</v>
      </c>
      <c r="M15" s="8">
        <f>Data_D_in!AA$5</f>
        <v>0</v>
      </c>
    </row>
    <row r="16" spans="1:13" ht="15.75" thickBot="1" x14ac:dyDescent="0.3">
      <c r="A16" s="27" t="s">
        <v>87</v>
      </c>
      <c r="B16" s="30" t="s">
        <v>16</v>
      </c>
      <c r="C16" s="34">
        <f>Data_D_in!Q$5</f>
        <v>0</v>
      </c>
      <c r="D16" s="9">
        <f>Data_D_in!R$5</f>
        <v>0</v>
      </c>
      <c r="E16" s="9">
        <f>Data_D_in!S$5</f>
        <v>0</v>
      </c>
      <c r="F16" s="9">
        <f>Data_D_in!T$5</f>
        <v>0</v>
      </c>
      <c r="G16" s="9">
        <f>Data_D_in!U$5</f>
        <v>0</v>
      </c>
      <c r="H16" s="9">
        <f>Data_D_in!V$5</f>
        <v>0</v>
      </c>
      <c r="I16" s="9">
        <f>Data_D_in!W$5</f>
        <v>0</v>
      </c>
      <c r="J16" s="9">
        <f>Data_D_in!X$5</f>
        <v>0</v>
      </c>
      <c r="K16" s="9">
        <f>Data_D_in!Y$5</f>
        <v>0</v>
      </c>
      <c r="L16" s="9">
        <f>Data_D_in!Z$5</f>
        <v>0</v>
      </c>
      <c r="M16" s="10">
        <f>Data_D_in!AA$5</f>
        <v>0</v>
      </c>
    </row>
    <row r="17" spans="1:13" x14ac:dyDescent="0.25">
      <c r="A17" s="28" t="s">
        <v>88</v>
      </c>
      <c r="B17" s="25" t="s">
        <v>4</v>
      </c>
      <c r="C17" s="31">
        <f>Data_D_in!Q6</f>
        <v>0</v>
      </c>
      <c r="D17" s="5">
        <f>Data_D_in!R6</f>
        <v>0</v>
      </c>
      <c r="E17" s="5">
        <f>Data_D_in!S6</f>
        <v>6.8328839580048407E-4</v>
      </c>
      <c r="F17" s="5">
        <f>Data_D_in!T6</f>
        <v>1.8544673674760806E-3</v>
      </c>
      <c r="G17" s="5">
        <f>Data_D_in!U6</f>
        <v>5.0196381932136411E-3</v>
      </c>
      <c r="H17" s="5">
        <f>Data_D_in!V6</f>
        <v>1.3489657471568668E-2</v>
      </c>
      <c r="I17" s="5">
        <f>Data_D_in!W6</f>
        <v>3.5569404883175088E-2</v>
      </c>
      <c r="J17" s="5">
        <f>Data_D_in!X6</f>
        <v>8.9402191516588153E-2</v>
      </c>
      <c r="K17" s="5">
        <f>Data_D_in!Y6</f>
        <v>0.20170606602749633</v>
      </c>
      <c r="L17" s="5">
        <f>Data_D_in!Z6</f>
        <v>0.375</v>
      </c>
      <c r="M17" s="6">
        <f>Data_D_in!AA6</f>
        <v>0.5482939339725037</v>
      </c>
    </row>
    <row r="18" spans="1:13" x14ac:dyDescent="0.25">
      <c r="A18" s="29" t="s">
        <v>88</v>
      </c>
      <c r="B18" s="26" t="s">
        <v>13</v>
      </c>
      <c r="C18" s="32">
        <f>Data_D_in!Q6</f>
        <v>0</v>
      </c>
      <c r="D18" s="7">
        <f>Data_D_in!R6</f>
        <v>0</v>
      </c>
      <c r="E18" s="7">
        <f>Data_D_in!S6</f>
        <v>6.8328839580048407E-4</v>
      </c>
      <c r="F18" s="7">
        <f>Data_D_in!T6</f>
        <v>1.8544673674760806E-3</v>
      </c>
      <c r="G18" s="7">
        <f>Data_D_in!U6</f>
        <v>5.0196381932136411E-3</v>
      </c>
      <c r="H18" s="7">
        <f>Data_D_in!V6</f>
        <v>1.3489657471568668E-2</v>
      </c>
      <c r="I18" s="7">
        <f>Data_D_in!W6</f>
        <v>3.5569404883175088E-2</v>
      </c>
      <c r="J18" s="7">
        <f>Data_D_in!X6</f>
        <v>8.9402191516588153E-2</v>
      </c>
      <c r="K18" s="7">
        <f>Data_D_in!Y6</f>
        <v>0.20170606602749633</v>
      </c>
      <c r="L18" s="7">
        <f>Data_D_in!Z6</f>
        <v>0.375</v>
      </c>
      <c r="M18" s="8">
        <f>Data_D_in!AA6</f>
        <v>0.5482939339725037</v>
      </c>
    </row>
    <row r="19" spans="1:13" x14ac:dyDescent="0.25">
      <c r="A19" s="29" t="s">
        <v>88</v>
      </c>
      <c r="B19" s="26" t="s">
        <v>14</v>
      </c>
      <c r="C19" s="32">
        <f>Data_D_in!Q7</f>
        <v>0</v>
      </c>
      <c r="D19" s="7">
        <f>Data_D_in!R7</f>
        <v>0</v>
      </c>
      <c r="E19" s="7">
        <f>Data_D_in!S7</f>
        <v>4.555255972003227E-4</v>
      </c>
      <c r="F19" s="7">
        <f>Data_D_in!T7</f>
        <v>1.2363115783173872E-3</v>
      </c>
      <c r="G19" s="7">
        <f>Data_D_in!U7</f>
        <v>3.3464254621424277E-3</v>
      </c>
      <c r="H19" s="7">
        <f>Data_D_in!V7</f>
        <v>8.9931049810457794E-3</v>
      </c>
      <c r="I19" s="7">
        <f>Data_D_in!W7</f>
        <v>2.3712936588783391E-2</v>
      </c>
      <c r="J19" s="7">
        <f>Data_D_in!X7</f>
        <v>5.9601461011058773E-2</v>
      </c>
      <c r="K19" s="7">
        <f>Data_D_in!Y7</f>
        <v>0.13447071068499755</v>
      </c>
      <c r="L19" s="7">
        <f>Data_D_in!Z7</f>
        <v>0.25</v>
      </c>
      <c r="M19" s="8">
        <f>Data_D_in!AA7</f>
        <v>0.36552928931500245</v>
      </c>
    </row>
    <row r="20" spans="1:13" x14ac:dyDescent="0.25">
      <c r="A20" s="29" t="s">
        <v>88</v>
      </c>
      <c r="B20" s="26" t="s">
        <v>15</v>
      </c>
      <c r="C20" s="32">
        <f>Data_D_in!Q8</f>
        <v>0</v>
      </c>
      <c r="D20" s="7">
        <f>Data_D_in!R8</f>
        <v>0</v>
      </c>
      <c r="E20" s="7">
        <f>Data_D_in!S8</f>
        <v>4.0701377158961277E-3</v>
      </c>
      <c r="F20" s="7">
        <f>Data_D_in!T8</f>
        <v>1.098694263059318E-2</v>
      </c>
      <c r="G20" s="7">
        <f>Data_D_in!U8</f>
        <v>2.9312230751356319E-2</v>
      </c>
      <c r="H20" s="7">
        <f>Data_D_in!V8</f>
        <v>7.5858180021243546E-2</v>
      </c>
      <c r="I20" s="7">
        <f>Data_D_in!W8</f>
        <v>0.18242552380635635</v>
      </c>
      <c r="J20" s="7">
        <f>Data_D_in!X8</f>
        <v>0.37754066879814541</v>
      </c>
      <c r="K20" s="7">
        <f>Data_D_in!Y8</f>
        <v>0.62245933120185459</v>
      </c>
      <c r="L20" s="7">
        <f>Data_D_in!Z8</f>
        <v>0.81757447619364365</v>
      </c>
      <c r="M20" s="8">
        <f>Data_D_in!AA8</f>
        <v>0.92414181997875655</v>
      </c>
    </row>
    <row r="21" spans="1:13" ht="15.75" thickBot="1" x14ac:dyDescent="0.3">
      <c r="A21" s="27" t="s">
        <v>88</v>
      </c>
      <c r="B21" s="30" t="s">
        <v>16</v>
      </c>
      <c r="C21" s="33">
        <f>Data_D_in!Q6</f>
        <v>0</v>
      </c>
      <c r="D21" s="11">
        <f>Data_D_in!R6</f>
        <v>0</v>
      </c>
      <c r="E21" s="11">
        <f>Data_D_in!S6</f>
        <v>6.8328839580048407E-4</v>
      </c>
      <c r="F21" s="11">
        <f>Data_D_in!T6</f>
        <v>1.8544673674760806E-3</v>
      </c>
      <c r="G21" s="11">
        <f>Data_D_in!U6</f>
        <v>5.0196381932136411E-3</v>
      </c>
      <c r="H21" s="11">
        <f>Data_D_in!V6</f>
        <v>1.3489657471568668E-2</v>
      </c>
      <c r="I21" s="11">
        <f>Data_D_in!W6</f>
        <v>3.5569404883175088E-2</v>
      </c>
      <c r="J21" s="11">
        <f>Data_D_in!X6</f>
        <v>8.9402191516588153E-2</v>
      </c>
      <c r="K21" s="11">
        <f>Data_D_in!Y6</f>
        <v>0.20170606602749633</v>
      </c>
      <c r="L21" s="11">
        <f>Data_D_in!Z6</f>
        <v>0.375</v>
      </c>
      <c r="M21" s="12">
        <f>Data_D_in!AA6</f>
        <v>0.5482939339725037</v>
      </c>
    </row>
    <row r="22" spans="1:13" x14ac:dyDescent="0.25">
      <c r="A22" s="28" t="s">
        <v>89</v>
      </c>
      <c r="B22" s="25" t="s">
        <v>4</v>
      </c>
      <c r="C22" s="35">
        <f>Data_D_in!Q$9</f>
        <v>0</v>
      </c>
      <c r="D22" s="13">
        <f>Data_D_in!R$9</f>
        <v>0</v>
      </c>
      <c r="E22" s="13">
        <f>Data_D_in!S$9</f>
        <v>1.2339457598623172E-4</v>
      </c>
      <c r="F22" s="13">
        <f>Data_D_in!T$9</f>
        <v>5.5277863692359955E-4</v>
      </c>
      <c r="G22" s="13">
        <f>Data_D_in!U$9</f>
        <v>2.4726231566347743E-3</v>
      </c>
      <c r="H22" s="13">
        <f>Data_D_in!V$9</f>
        <v>1.098694263059318E-2</v>
      </c>
      <c r="I22" s="13">
        <f>Data_D_in!W$9</f>
        <v>4.7425873177566781E-2</v>
      </c>
      <c r="J22" s="13">
        <f>Data_D_in!X$9</f>
        <v>0.18242552380635635</v>
      </c>
      <c r="K22" s="13">
        <f>Data_D_in!Y$9</f>
        <v>0.5</v>
      </c>
      <c r="L22" s="13">
        <f>Data_D_in!Z$9</f>
        <v>0.81757447619364365</v>
      </c>
      <c r="M22" s="14">
        <f>Data_D_in!AA$9</f>
        <v>0.95257412682243336</v>
      </c>
    </row>
    <row r="23" spans="1:13" x14ac:dyDescent="0.25">
      <c r="A23" s="29" t="s">
        <v>89</v>
      </c>
      <c r="B23" s="26" t="s">
        <v>13</v>
      </c>
      <c r="C23" s="32">
        <f>Data_D_in!Q$9</f>
        <v>0</v>
      </c>
      <c r="D23" s="7">
        <f>Data_D_in!R$9</f>
        <v>0</v>
      </c>
      <c r="E23" s="7">
        <f>Data_D_in!S$9</f>
        <v>1.2339457598623172E-4</v>
      </c>
      <c r="F23" s="7">
        <f>Data_D_in!T$9</f>
        <v>5.5277863692359955E-4</v>
      </c>
      <c r="G23" s="7">
        <f>Data_D_in!U$9</f>
        <v>2.4726231566347743E-3</v>
      </c>
      <c r="H23" s="7">
        <f>Data_D_in!V$9</f>
        <v>1.098694263059318E-2</v>
      </c>
      <c r="I23" s="7">
        <f>Data_D_in!W$9</f>
        <v>4.7425873177566781E-2</v>
      </c>
      <c r="J23" s="7">
        <f>Data_D_in!X$9</f>
        <v>0.18242552380635635</v>
      </c>
      <c r="K23" s="7">
        <f>Data_D_in!Y$9</f>
        <v>0.5</v>
      </c>
      <c r="L23" s="7">
        <f>Data_D_in!Z$9</f>
        <v>0.81757447619364365</v>
      </c>
      <c r="M23" s="8">
        <f>Data_D_in!AA$9</f>
        <v>0.95257412682243336</v>
      </c>
    </row>
    <row r="24" spans="1:13" x14ac:dyDescent="0.25">
      <c r="A24" s="29" t="s">
        <v>89</v>
      </c>
      <c r="B24" s="26" t="s">
        <v>14</v>
      </c>
      <c r="C24" s="32">
        <f>Data_D_in!Q$9</f>
        <v>0</v>
      </c>
      <c r="D24" s="7">
        <f>Data_D_in!R$9</f>
        <v>0</v>
      </c>
      <c r="E24" s="7">
        <f>Data_D_in!S$9</f>
        <v>1.2339457598623172E-4</v>
      </c>
      <c r="F24" s="7">
        <f>Data_D_in!T$9</f>
        <v>5.5277863692359955E-4</v>
      </c>
      <c r="G24" s="7">
        <f>Data_D_in!U$9</f>
        <v>2.4726231566347743E-3</v>
      </c>
      <c r="H24" s="7">
        <f>Data_D_in!V$9</f>
        <v>1.098694263059318E-2</v>
      </c>
      <c r="I24" s="7">
        <f>Data_D_in!W$9</f>
        <v>4.7425873177566781E-2</v>
      </c>
      <c r="J24" s="7">
        <f>Data_D_in!X$9</f>
        <v>0.18242552380635635</v>
      </c>
      <c r="K24" s="7">
        <f>Data_D_in!Y$9</f>
        <v>0.5</v>
      </c>
      <c r="L24" s="7">
        <f>Data_D_in!Z$9</f>
        <v>0.81757447619364365</v>
      </c>
      <c r="M24" s="8">
        <f>Data_D_in!AA$9</f>
        <v>0.95257412682243336</v>
      </c>
    </row>
    <row r="25" spans="1:13" x14ac:dyDescent="0.25">
      <c r="A25" s="29" t="s">
        <v>89</v>
      </c>
      <c r="B25" s="26" t="s">
        <v>15</v>
      </c>
      <c r="C25" s="32">
        <f>Data_D_in!Q$9</f>
        <v>0</v>
      </c>
      <c r="D25" s="7">
        <f>Data_D_in!R$9</f>
        <v>0</v>
      </c>
      <c r="E25" s="7">
        <f>Data_D_in!S$9</f>
        <v>1.2339457598623172E-4</v>
      </c>
      <c r="F25" s="7">
        <f>Data_D_in!T$9</f>
        <v>5.5277863692359955E-4</v>
      </c>
      <c r="G25" s="7">
        <f>Data_D_in!U$9</f>
        <v>2.4726231566347743E-3</v>
      </c>
      <c r="H25" s="7">
        <f>Data_D_in!V$9</f>
        <v>1.098694263059318E-2</v>
      </c>
      <c r="I25" s="7">
        <f>Data_D_in!W$9</f>
        <v>4.7425873177566781E-2</v>
      </c>
      <c r="J25" s="7">
        <f>Data_D_in!X$9</f>
        <v>0.18242552380635635</v>
      </c>
      <c r="K25" s="7">
        <f>Data_D_in!Y$9</f>
        <v>0.5</v>
      </c>
      <c r="L25" s="7">
        <f>Data_D_in!Z$9</f>
        <v>0.81757447619364365</v>
      </c>
      <c r="M25" s="8">
        <f>Data_D_in!AA$9</f>
        <v>0.95257412682243336</v>
      </c>
    </row>
    <row r="26" spans="1:13" ht="15.75" thickBot="1" x14ac:dyDescent="0.3">
      <c r="A26" s="27" t="s">
        <v>89</v>
      </c>
      <c r="B26" s="30" t="s">
        <v>16</v>
      </c>
      <c r="C26" s="33">
        <f>Data_D_in!Q$9</f>
        <v>0</v>
      </c>
      <c r="D26" s="11">
        <f>Data_D_in!R$9</f>
        <v>0</v>
      </c>
      <c r="E26" s="11">
        <f>Data_D_in!S$9</f>
        <v>1.2339457598623172E-4</v>
      </c>
      <c r="F26" s="11">
        <f>Data_D_in!T$9</f>
        <v>5.5277863692359955E-4</v>
      </c>
      <c r="G26" s="11">
        <f>Data_D_in!U$9</f>
        <v>2.4726231566347743E-3</v>
      </c>
      <c r="H26" s="11">
        <f>Data_D_in!V$9</f>
        <v>1.098694263059318E-2</v>
      </c>
      <c r="I26" s="11">
        <f>Data_D_in!W$9</f>
        <v>4.7425873177566781E-2</v>
      </c>
      <c r="J26" s="11">
        <f>Data_D_in!X$9</f>
        <v>0.18242552380635635</v>
      </c>
      <c r="K26" s="11">
        <f>Data_D_in!Y$9</f>
        <v>0.5</v>
      </c>
      <c r="L26" s="11">
        <f>Data_D_in!Z$9</f>
        <v>0.81757447619364365</v>
      </c>
      <c r="M26" s="12">
        <f>Data_D_in!AA$9</f>
        <v>0.95257412682243336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15B6-FDD1-44D6-886B-9E45073CDF19}">
  <sheetPr>
    <tabColor theme="9" tint="0.59999389629810485"/>
  </sheetPr>
  <dimension ref="A1:M26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5.855468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s="20" t="s">
        <v>4</v>
      </c>
      <c r="C2" s="21">
        <f>Data_elec_int!AD4</f>
        <v>14.48715772027551</v>
      </c>
      <c r="D2" s="21">
        <f>Data_elec_int!AE4</f>
        <v>14.207343946216522</v>
      </c>
      <c r="E2" s="21">
        <f>Data_elec_int!AF4</f>
        <v>13.700998224505142</v>
      </c>
      <c r="F2" s="21">
        <f>Data_elec_int!AG4</f>
        <v>13.255094590540867</v>
      </c>
      <c r="G2" s="21">
        <f>Data_elec_int!AH4</f>
        <v>12.859420208391164</v>
      </c>
      <c r="H2" s="21">
        <f>Data_elec_int!AI4</f>
        <v>12.505940429402923</v>
      </c>
      <c r="I2" s="21">
        <f>Data_elec_int!AJ4</f>
        <v>12.188247484846258</v>
      </c>
      <c r="J2" s="21">
        <f>Data_elec_int!AK4</f>
        <v>11.901168556272683</v>
      </c>
      <c r="K2" s="21">
        <f>Data_elec_int!AL4</f>
        <v>11.640481940807046</v>
      </c>
      <c r="L2" s="21">
        <f>Data_elec_int!AM4</f>
        <v>11.402708058333257</v>
      </c>
      <c r="M2" s="21">
        <f>Data_elec_int!AN4</f>
        <v>11.184953246318479</v>
      </c>
    </row>
    <row r="3" spans="1:13" x14ac:dyDescent="0.25">
      <c r="A3" t="s">
        <v>85</v>
      </c>
      <c r="B3" s="20" t="s">
        <v>13</v>
      </c>
      <c r="C3" s="21">
        <f>Data_elec_int!AD5</f>
        <v>14.48715772027551</v>
      </c>
      <c r="D3" s="21">
        <f>Data_elec_int!AE5</f>
        <v>14.207343946216522</v>
      </c>
      <c r="E3" s="21">
        <f>Data_elec_int!AF5</f>
        <v>13.700998224505142</v>
      </c>
      <c r="F3" s="21">
        <f>Data_elec_int!AG5</f>
        <v>13.255094590540867</v>
      </c>
      <c r="G3" s="21">
        <f>Data_elec_int!AH5</f>
        <v>12.859420208391164</v>
      </c>
      <c r="H3" s="21">
        <f>Data_elec_int!AI5</f>
        <v>12.505940429402923</v>
      </c>
      <c r="I3" s="21">
        <f>Data_elec_int!AJ5</f>
        <v>12.188247484846258</v>
      </c>
      <c r="J3" s="21">
        <f>Data_elec_int!AK5</f>
        <v>11.901168556272683</v>
      </c>
      <c r="K3" s="21">
        <f>Data_elec_int!AL5</f>
        <v>11.640481940807046</v>
      </c>
      <c r="L3" s="21">
        <f>Data_elec_int!AM5</f>
        <v>11.402708058333257</v>
      </c>
      <c r="M3" s="21">
        <f>Data_elec_int!AN5</f>
        <v>11.184953246318479</v>
      </c>
    </row>
    <row r="4" spans="1:13" x14ac:dyDescent="0.25">
      <c r="A4" t="s">
        <v>85</v>
      </c>
      <c r="B4" s="20" t="s">
        <v>14</v>
      </c>
      <c r="C4" s="21">
        <f>Data_elec_int!AD6</f>
        <v>14.48715772027551</v>
      </c>
      <c r="D4" s="21">
        <f>Data_elec_int!AE6</f>
        <v>14.207343946216522</v>
      </c>
      <c r="E4" s="21">
        <f>Data_elec_int!AF6</f>
        <v>13.700998224505142</v>
      </c>
      <c r="F4" s="21">
        <f>Data_elec_int!AG6</f>
        <v>13.255094590540867</v>
      </c>
      <c r="G4" s="21">
        <f>Data_elec_int!AH6</f>
        <v>12.859420208391164</v>
      </c>
      <c r="H4" s="21">
        <f>Data_elec_int!AI6</f>
        <v>12.505940429402923</v>
      </c>
      <c r="I4" s="21">
        <f>Data_elec_int!AJ6</f>
        <v>12.188247484846258</v>
      </c>
      <c r="J4" s="21">
        <f>Data_elec_int!AK6</f>
        <v>11.901168556272683</v>
      </c>
      <c r="K4" s="21">
        <f>Data_elec_int!AL6</f>
        <v>11.640481940807046</v>
      </c>
      <c r="L4" s="21">
        <f>Data_elec_int!AM6</f>
        <v>11.402708058333257</v>
      </c>
      <c r="M4" s="21">
        <f>Data_elec_int!AN6</f>
        <v>11.184953246318479</v>
      </c>
    </row>
    <row r="5" spans="1:13" x14ac:dyDescent="0.25">
      <c r="A5" t="s">
        <v>85</v>
      </c>
      <c r="B5" s="20" t="s">
        <v>15</v>
      </c>
      <c r="C5" s="21">
        <f>Data_elec_int!AD7</f>
        <v>14.48715772027551</v>
      </c>
      <c r="D5" s="21">
        <f>Data_elec_int!AE7</f>
        <v>14.207343946216522</v>
      </c>
      <c r="E5" s="21">
        <f>Data_elec_int!AF7</f>
        <v>13.700998224505142</v>
      </c>
      <c r="F5" s="21">
        <f>Data_elec_int!AG7</f>
        <v>13.255094590540867</v>
      </c>
      <c r="G5" s="21">
        <f>Data_elec_int!AH7</f>
        <v>12.859420208391164</v>
      </c>
      <c r="H5" s="21">
        <f>Data_elec_int!AI7</f>
        <v>12.505940429402923</v>
      </c>
      <c r="I5" s="21">
        <f>Data_elec_int!AJ7</f>
        <v>12.188247484846258</v>
      </c>
      <c r="J5" s="21">
        <f>Data_elec_int!AK7</f>
        <v>11.901168556272683</v>
      </c>
      <c r="K5" s="21">
        <f>Data_elec_int!AL7</f>
        <v>11.640481940807046</v>
      </c>
      <c r="L5" s="21">
        <f>Data_elec_int!AM7</f>
        <v>11.402708058333257</v>
      </c>
      <c r="M5" s="21">
        <f>Data_elec_int!AN7</f>
        <v>11.184953246318479</v>
      </c>
    </row>
    <row r="6" spans="1:13" x14ac:dyDescent="0.25">
      <c r="A6" t="s">
        <v>85</v>
      </c>
      <c r="B6" s="20" t="s">
        <v>16</v>
      </c>
      <c r="C6" s="21">
        <f>Data_elec_int!AD8</f>
        <v>14.48715772027551</v>
      </c>
      <c r="D6" s="21">
        <f>Data_elec_int!AE8</f>
        <v>14.207343946216522</v>
      </c>
      <c r="E6" s="21">
        <f>Data_elec_int!AF8</f>
        <v>13.700998224505142</v>
      </c>
      <c r="F6" s="21">
        <f>Data_elec_int!AG8</f>
        <v>13.255094590540867</v>
      </c>
      <c r="G6" s="21">
        <f>Data_elec_int!AH8</f>
        <v>12.859420208391164</v>
      </c>
      <c r="H6" s="21">
        <f>Data_elec_int!AI8</f>
        <v>12.505940429402923</v>
      </c>
      <c r="I6" s="21">
        <f>Data_elec_int!AJ8</f>
        <v>12.188247484846258</v>
      </c>
      <c r="J6" s="21">
        <f>Data_elec_int!AK8</f>
        <v>11.901168556272683</v>
      </c>
      <c r="K6" s="21">
        <f>Data_elec_int!AL8</f>
        <v>11.640481940807046</v>
      </c>
      <c r="L6" s="21">
        <f>Data_elec_int!AM8</f>
        <v>11.402708058333257</v>
      </c>
      <c r="M6" s="21">
        <f>Data_elec_int!AN8</f>
        <v>11.184953246318479</v>
      </c>
    </row>
    <row r="7" spans="1:13" x14ac:dyDescent="0.25">
      <c r="A7" t="s">
        <v>86</v>
      </c>
      <c r="B7" s="20" t="s">
        <v>4</v>
      </c>
      <c r="C7" s="21">
        <f>Data_elec_int!AD9</f>
        <v>14.48715772027551</v>
      </c>
      <c r="D7" s="21">
        <f>Data_elec_int!AE9</f>
        <v>14.308115103765083</v>
      </c>
      <c r="E7" s="21">
        <f>Data_elec_int!AF9</f>
        <v>13.976670783947522</v>
      </c>
      <c r="F7" s="21">
        <f>Data_elec_int!AG9</f>
        <v>13.675447508003517</v>
      </c>
      <c r="G7" s="21">
        <f>Data_elec_int!AH9</f>
        <v>13.399338857966796</v>
      </c>
      <c r="H7" s="21">
        <f>Data_elec_int!AI9</f>
        <v>13.144327509510806</v>
      </c>
      <c r="I7" s="21">
        <f>Data_elec_int!AJ9</f>
        <v>12.907209578270605</v>
      </c>
      <c r="J7" s="21">
        <f>Data_elec_int!AK9</f>
        <v>12.685398655021949</v>
      </c>
      <c r="K7" s="21">
        <f>Data_elec_int!AL9</f>
        <v>12.476783888327262</v>
      </c>
      <c r="L7" s="21">
        <f>Data_elec_int!AM9</f>
        <v>12.279625488128497</v>
      </c>
      <c r="M7" s="21">
        <f>Data_elec_int!AN9</f>
        <v>12.092476623159239</v>
      </c>
    </row>
    <row r="8" spans="1:13" x14ac:dyDescent="0.25">
      <c r="A8" t="s">
        <v>86</v>
      </c>
      <c r="B8" s="20" t="s">
        <v>13</v>
      </c>
      <c r="C8" s="21">
        <f>Data_elec_int!AD10</f>
        <v>14.48715772027551</v>
      </c>
      <c r="D8" s="21">
        <f>Data_elec_int!AE10</f>
        <v>14.308115103765083</v>
      </c>
      <c r="E8" s="21">
        <f>Data_elec_int!AF10</f>
        <v>13.976670783947522</v>
      </c>
      <c r="F8" s="21">
        <f>Data_elec_int!AG10</f>
        <v>13.675447508003517</v>
      </c>
      <c r="G8" s="21">
        <f>Data_elec_int!AH10</f>
        <v>13.399338857966796</v>
      </c>
      <c r="H8" s="21">
        <f>Data_elec_int!AI10</f>
        <v>13.144327509510806</v>
      </c>
      <c r="I8" s="21">
        <f>Data_elec_int!AJ10</f>
        <v>12.907209578270605</v>
      </c>
      <c r="J8" s="21">
        <f>Data_elec_int!AK10</f>
        <v>12.685398655021949</v>
      </c>
      <c r="K8" s="21">
        <f>Data_elec_int!AL10</f>
        <v>12.476783888327262</v>
      </c>
      <c r="L8" s="21">
        <f>Data_elec_int!AM10</f>
        <v>12.279625488128497</v>
      </c>
      <c r="M8" s="21">
        <f>Data_elec_int!AN10</f>
        <v>12.092476623159239</v>
      </c>
    </row>
    <row r="9" spans="1:13" x14ac:dyDescent="0.25">
      <c r="A9" t="s">
        <v>86</v>
      </c>
      <c r="B9" s="20" t="s">
        <v>14</v>
      </c>
      <c r="C9" s="21">
        <f>Data_elec_int!AD11</f>
        <v>14.48715772027551</v>
      </c>
      <c r="D9" s="21">
        <f>Data_elec_int!AE11</f>
        <v>14.308115103765083</v>
      </c>
      <c r="E9" s="21">
        <f>Data_elec_int!AF11</f>
        <v>13.976670783947522</v>
      </c>
      <c r="F9" s="21">
        <f>Data_elec_int!AG11</f>
        <v>13.675447508003517</v>
      </c>
      <c r="G9" s="21">
        <f>Data_elec_int!AH11</f>
        <v>13.399338857966796</v>
      </c>
      <c r="H9" s="21">
        <f>Data_elec_int!AI11</f>
        <v>13.144327509510806</v>
      </c>
      <c r="I9" s="21">
        <f>Data_elec_int!AJ11</f>
        <v>12.907209578270605</v>
      </c>
      <c r="J9" s="21">
        <f>Data_elec_int!AK11</f>
        <v>12.685398655021949</v>
      </c>
      <c r="K9" s="21">
        <f>Data_elec_int!AL11</f>
        <v>12.476783888327262</v>
      </c>
      <c r="L9" s="21">
        <f>Data_elec_int!AM11</f>
        <v>12.279625488128497</v>
      </c>
      <c r="M9" s="21">
        <f>Data_elec_int!AN11</f>
        <v>12.092476623159239</v>
      </c>
    </row>
    <row r="10" spans="1:13" x14ac:dyDescent="0.25">
      <c r="A10" t="s">
        <v>86</v>
      </c>
      <c r="B10" s="20" t="s">
        <v>15</v>
      </c>
      <c r="C10" s="21">
        <f>Data_elec_int!AD12</f>
        <v>14.48715772027551</v>
      </c>
      <c r="D10" s="21">
        <f>Data_elec_int!AE12</f>
        <v>14.308115103765083</v>
      </c>
      <c r="E10" s="21">
        <f>Data_elec_int!AF12</f>
        <v>13.976670783947522</v>
      </c>
      <c r="F10" s="21">
        <f>Data_elec_int!AG12</f>
        <v>13.675447508003517</v>
      </c>
      <c r="G10" s="21">
        <f>Data_elec_int!AH12</f>
        <v>13.399338857966796</v>
      </c>
      <c r="H10" s="21">
        <f>Data_elec_int!AI12</f>
        <v>13.144327509510806</v>
      </c>
      <c r="I10" s="21">
        <f>Data_elec_int!AJ12</f>
        <v>12.907209578270605</v>
      </c>
      <c r="J10" s="21">
        <f>Data_elec_int!AK12</f>
        <v>12.685398655021949</v>
      </c>
      <c r="K10" s="21">
        <f>Data_elec_int!AL12</f>
        <v>12.476783888327262</v>
      </c>
      <c r="L10" s="21">
        <f>Data_elec_int!AM12</f>
        <v>12.279625488128497</v>
      </c>
      <c r="M10" s="21">
        <f>Data_elec_int!AN12</f>
        <v>12.092476623159239</v>
      </c>
    </row>
    <row r="11" spans="1:13" x14ac:dyDescent="0.25">
      <c r="A11" t="s">
        <v>86</v>
      </c>
      <c r="B11" s="20" t="s">
        <v>16</v>
      </c>
      <c r="C11" s="21">
        <f>Data_elec_int!AD13</f>
        <v>14.48715772027551</v>
      </c>
      <c r="D11" s="21">
        <f>Data_elec_int!AE13</f>
        <v>14.308115103765083</v>
      </c>
      <c r="E11" s="21">
        <f>Data_elec_int!AF13</f>
        <v>13.976670783947522</v>
      </c>
      <c r="F11" s="21">
        <f>Data_elec_int!AG13</f>
        <v>13.675447508003517</v>
      </c>
      <c r="G11" s="21">
        <f>Data_elec_int!AH13</f>
        <v>13.399338857966796</v>
      </c>
      <c r="H11" s="21">
        <f>Data_elec_int!AI13</f>
        <v>13.144327509510806</v>
      </c>
      <c r="I11" s="21">
        <f>Data_elec_int!AJ13</f>
        <v>12.907209578270605</v>
      </c>
      <c r="J11" s="21">
        <f>Data_elec_int!AK13</f>
        <v>12.685398655021949</v>
      </c>
      <c r="K11" s="21">
        <f>Data_elec_int!AL13</f>
        <v>12.476783888327262</v>
      </c>
      <c r="L11" s="21">
        <f>Data_elec_int!AM13</f>
        <v>12.279625488128497</v>
      </c>
      <c r="M11" s="21">
        <f>Data_elec_int!AN13</f>
        <v>12.092476623159239</v>
      </c>
    </row>
    <row r="12" spans="1:13" x14ac:dyDescent="0.25">
      <c r="A12" t="s">
        <v>87</v>
      </c>
      <c r="B12" s="20" t="s">
        <v>4</v>
      </c>
      <c r="C12" s="21">
        <f>Data_elec_int!AD14</f>
        <v>14.48715772027551</v>
      </c>
      <c r="D12" s="21">
        <f>Data_elec_int!AE14</f>
        <v>14.408886261313642</v>
      </c>
      <c r="E12" s="21">
        <f>Data_elec_int!AF14</f>
        <v>14.252343343389903</v>
      </c>
      <c r="F12" s="21">
        <f>Data_elec_int!AG14</f>
        <v>14.095800425466166</v>
      </c>
      <c r="G12" s="21">
        <f>Data_elec_int!AH14</f>
        <v>13.939257507542427</v>
      </c>
      <c r="H12" s="21">
        <f>Data_elec_int!AI14</f>
        <v>13.78271458961869</v>
      </c>
      <c r="I12" s="21">
        <f>Data_elec_int!AJ14</f>
        <v>13.626171671694951</v>
      </c>
      <c r="J12" s="21">
        <f>Data_elec_int!AK14</f>
        <v>13.469628753771214</v>
      </c>
      <c r="K12" s="21">
        <f>Data_elec_int!AL14</f>
        <v>13.313085835847476</v>
      </c>
      <c r="L12" s="21">
        <f>Data_elec_int!AM14</f>
        <v>13.156542917923737</v>
      </c>
      <c r="M12" s="21">
        <f>Data_elec_int!AN14</f>
        <v>13</v>
      </c>
    </row>
    <row r="13" spans="1:13" x14ac:dyDescent="0.25">
      <c r="A13" t="s">
        <v>87</v>
      </c>
      <c r="B13" s="20" t="s">
        <v>13</v>
      </c>
      <c r="C13" s="21">
        <f>Data_elec_int!AD15</f>
        <v>14.48715772027551</v>
      </c>
      <c r="D13" s="21">
        <f>Data_elec_int!AE15</f>
        <v>14.408886261313642</v>
      </c>
      <c r="E13" s="21">
        <f>Data_elec_int!AF15</f>
        <v>14.252343343389903</v>
      </c>
      <c r="F13" s="21">
        <f>Data_elec_int!AG15</f>
        <v>14.095800425466166</v>
      </c>
      <c r="G13" s="21">
        <f>Data_elec_int!AH15</f>
        <v>13.939257507542427</v>
      </c>
      <c r="H13" s="21">
        <f>Data_elec_int!AI15</f>
        <v>13.78271458961869</v>
      </c>
      <c r="I13" s="21">
        <f>Data_elec_int!AJ15</f>
        <v>13.626171671694951</v>
      </c>
      <c r="J13" s="21">
        <f>Data_elec_int!AK15</f>
        <v>13.469628753771214</v>
      </c>
      <c r="K13" s="21">
        <f>Data_elec_int!AL15</f>
        <v>13.313085835847476</v>
      </c>
      <c r="L13" s="21">
        <f>Data_elec_int!AM15</f>
        <v>13.156542917923737</v>
      </c>
      <c r="M13" s="21">
        <f>Data_elec_int!AN15</f>
        <v>13</v>
      </c>
    </row>
    <row r="14" spans="1:13" x14ac:dyDescent="0.25">
      <c r="A14" t="s">
        <v>87</v>
      </c>
      <c r="B14" s="20" t="s">
        <v>14</v>
      </c>
      <c r="C14" s="21">
        <f>Data_elec_int!AD16</f>
        <v>14.48715772027551</v>
      </c>
      <c r="D14" s="21">
        <f>Data_elec_int!AE16</f>
        <v>14.408886261313642</v>
      </c>
      <c r="E14" s="21">
        <f>Data_elec_int!AF16</f>
        <v>14.252343343389903</v>
      </c>
      <c r="F14" s="21">
        <f>Data_elec_int!AG16</f>
        <v>14.095800425466166</v>
      </c>
      <c r="G14" s="21">
        <f>Data_elec_int!AH16</f>
        <v>13.939257507542427</v>
      </c>
      <c r="H14" s="21">
        <f>Data_elec_int!AI16</f>
        <v>13.78271458961869</v>
      </c>
      <c r="I14" s="21">
        <f>Data_elec_int!AJ16</f>
        <v>13.626171671694951</v>
      </c>
      <c r="J14" s="21">
        <f>Data_elec_int!AK16</f>
        <v>13.469628753771214</v>
      </c>
      <c r="K14" s="21">
        <f>Data_elec_int!AL16</f>
        <v>13.313085835847476</v>
      </c>
      <c r="L14" s="21">
        <f>Data_elec_int!AM16</f>
        <v>13.156542917923737</v>
      </c>
      <c r="M14" s="21">
        <f>Data_elec_int!AN16</f>
        <v>13</v>
      </c>
    </row>
    <row r="15" spans="1:13" x14ac:dyDescent="0.25">
      <c r="A15" t="s">
        <v>87</v>
      </c>
      <c r="B15" s="20" t="s">
        <v>15</v>
      </c>
      <c r="C15" s="21">
        <f>Data_elec_int!AD17</f>
        <v>14.48715772027551</v>
      </c>
      <c r="D15" s="21">
        <f>Data_elec_int!AE17</f>
        <v>14.408886261313642</v>
      </c>
      <c r="E15" s="21">
        <f>Data_elec_int!AF17</f>
        <v>14.252343343389903</v>
      </c>
      <c r="F15" s="21">
        <f>Data_elec_int!AG17</f>
        <v>14.095800425466166</v>
      </c>
      <c r="G15" s="21">
        <f>Data_elec_int!AH17</f>
        <v>13.939257507542427</v>
      </c>
      <c r="H15" s="21">
        <f>Data_elec_int!AI17</f>
        <v>13.78271458961869</v>
      </c>
      <c r="I15" s="21">
        <f>Data_elec_int!AJ17</f>
        <v>13.626171671694951</v>
      </c>
      <c r="J15" s="21">
        <f>Data_elec_int!AK17</f>
        <v>13.469628753771214</v>
      </c>
      <c r="K15" s="21">
        <f>Data_elec_int!AL17</f>
        <v>13.313085835847476</v>
      </c>
      <c r="L15" s="21">
        <f>Data_elec_int!AM17</f>
        <v>13.156542917923737</v>
      </c>
      <c r="M15" s="21">
        <f>Data_elec_int!AN17</f>
        <v>13</v>
      </c>
    </row>
    <row r="16" spans="1:13" x14ac:dyDescent="0.25">
      <c r="A16" t="s">
        <v>87</v>
      </c>
      <c r="B16" s="20" t="s">
        <v>16</v>
      </c>
      <c r="C16" s="21">
        <f>Data_elec_int!AD18</f>
        <v>14.48715772027551</v>
      </c>
      <c r="D16" s="21">
        <f>Data_elec_int!AE18</f>
        <v>14.408886261313642</v>
      </c>
      <c r="E16" s="21">
        <f>Data_elec_int!AF18</f>
        <v>14.252343343389903</v>
      </c>
      <c r="F16" s="21">
        <f>Data_elec_int!AG18</f>
        <v>14.095800425466166</v>
      </c>
      <c r="G16" s="21">
        <f>Data_elec_int!AH18</f>
        <v>13.939257507542427</v>
      </c>
      <c r="H16" s="21">
        <f>Data_elec_int!AI18</f>
        <v>13.78271458961869</v>
      </c>
      <c r="I16" s="21">
        <f>Data_elec_int!AJ18</f>
        <v>13.626171671694951</v>
      </c>
      <c r="J16" s="21">
        <f>Data_elec_int!AK18</f>
        <v>13.469628753771214</v>
      </c>
      <c r="K16" s="21">
        <f>Data_elec_int!AL18</f>
        <v>13.313085835847476</v>
      </c>
      <c r="L16" s="21">
        <f>Data_elec_int!AM18</f>
        <v>13.156542917923737</v>
      </c>
      <c r="M16" s="21">
        <f>Data_elec_int!AN18</f>
        <v>13</v>
      </c>
    </row>
    <row r="17" spans="1:13" x14ac:dyDescent="0.25">
      <c r="A17" t="s">
        <v>88</v>
      </c>
      <c r="B17" s="20" t="s">
        <v>4</v>
      </c>
      <c r="C17" s="21">
        <f>Data_elec_int!AD19</f>
        <v>14.48715772027551</v>
      </c>
      <c r="D17" s="21">
        <f>Data_elec_int!AE19</f>
        <v>14.308115103765083</v>
      </c>
      <c r="E17" s="21">
        <f>Data_elec_int!AF19</f>
        <v>13.976670783947522</v>
      </c>
      <c r="F17" s="21">
        <f>Data_elec_int!AG19</f>
        <v>13.675447508003517</v>
      </c>
      <c r="G17" s="21">
        <f>Data_elec_int!AH19</f>
        <v>13.399338857966796</v>
      </c>
      <c r="H17" s="21">
        <f>Data_elec_int!AI19</f>
        <v>13.144327509510806</v>
      </c>
      <c r="I17" s="21">
        <f>Data_elec_int!AJ19</f>
        <v>12.907209578270605</v>
      </c>
      <c r="J17" s="21">
        <f>Data_elec_int!AK19</f>
        <v>12.685398655021949</v>
      </c>
      <c r="K17" s="21">
        <f>Data_elec_int!AL19</f>
        <v>12.476783888327262</v>
      </c>
      <c r="L17" s="21">
        <f>Data_elec_int!AM19</f>
        <v>12.279625488128497</v>
      </c>
      <c r="M17" s="21">
        <f>Data_elec_int!AN19</f>
        <v>12.092476623159239</v>
      </c>
    </row>
    <row r="18" spans="1:13" x14ac:dyDescent="0.25">
      <c r="A18" t="s">
        <v>88</v>
      </c>
      <c r="B18" s="20" t="s">
        <v>13</v>
      </c>
      <c r="C18" s="21">
        <f>Data_elec_int!AD20</f>
        <v>14.48715772027551</v>
      </c>
      <c r="D18" s="21">
        <f>Data_elec_int!AE20</f>
        <v>14.308115103765083</v>
      </c>
      <c r="E18" s="21">
        <f>Data_elec_int!AF20</f>
        <v>13.976670783947522</v>
      </c>
      <c r="F18" s="21">
        <f>Data_elec_int!AG20</f>
        <v>13.675447508003517</v>
      </c>
      <c r="G18" s="21">
        <f>Data_elec_int!AH20</f>
        <v>13.399338857966796</v>
      </c>
      <c r="H18" s="21">
        <f>Data_elec_int!AI20</f>
        <v>13.144327509510806</v>
      </c>
      <c r="I18" s="21">
        <f>Data_elec_int!AJ20</f>
        <v>12.907209578270605</v>
      </c>
      <c r="J18" s="21">
        <f>Data_elec_int!AK20</f>
        <v>12.685398655021949</v>
      </c>
      <c r="K18" s="21">
        <f>Data_elec_int!AL20</f>
        <v>12.476783888327262</v>
      </c>
      <c r="L18" s="21">
        <f>Data_elec_int!AM20</f>
        <v>12.279625488128497</v>
      </c>
      <c r="M18" s="21">
        <f>Data_elec_int!AN20</f>
        <v>12.092476623159239</v>
      </c>
    </row>
    <row r="19" spans="1:13" x14ac:dyDescent="0.25">
      <c r="A19" t="s">
        <v>88</v>
      </c>
      <c r="B19" s="20" t="s">
        <v>14</v>
      </c>
      <c r="C19" s="21">
        <f>Data_elec_int!AD21</f>
        <v>14.48715772027551</v>
      </c>
      <c r="D19" s="21">
        <f>Data_elec_int!AE21</f>
        <v>14.308115103765083</v>
      </c>
      <c r="E19" s="21">
        <f>Data_elec_int!AF21</f>
        <v>13.976670783947522</v>
      </c>
      <c r="F19" s="21">
        <f>Data_elec_int!AG21</f>
        <v>13.675447508003517</v>
      </c>
      <c r="G19" s="21">
        <f>Data_elec_int!AH21</f>
        <v>13.399338857966796</v>
      </c>
      <c r="H19" s="21">
        <f>Data_elec_int!AI21</f>
        <v>13.144327509510806</v>
      </c>
      <c r="I19" s="21">
        <f>Data_elec_int!AJ21</f>
        <v>12.907209578270605</v>
      </c>
      <c r="J19" s="21">
        <f>Data_elec_int!AK21</f>
        <v>12.685398655021949</v>
      </c>
      <c r="K19" s="21">
        <f>Data_elec_int!AL21</f>
        <v>12.476783888327262</v>
      </c>
      <c r="L19" s="21">
        <f>Data_elec_int!AM21</f>
        <v>12.279625488128497</v>
      </c>
      <c r="M19" s="21">
        <f>Data_elec_int!AN21</f>
        <v>12.092476623159239</v>
      </c>
    </row>
    <row r="20" spans="1:13" x14ac:dyDescent="0.25">
      <c r="A20" t="s">
        <v>88</v>
      </c>
      <c r="B20" s="20" t="s">
        <v>15</v>
      </c>
      <c r="C20" s="21">
        <f>Data_elec_int!AD22</f>
        <v>14.48715772027551</v>
      </c>
      <c r="D20" s="21">
        <f>Data_elec_int!AE22</f>
        <v>14.308115103765083</v>
      </c>
      <c r="E20" s="21">
        <f>Data_elec_int!AF22</f>
        <v>13.976670783947522</v>
      </c>
      <c r="F20" s="21">
        <f>Data_elec_int!AG22</f>
        <v>13.675447508003517</v>
      </c>
      <c r="G20" s="21">
        <f>Data_elec_int!AH22</f>
        <v>13.399338857966796</v>
      </c>
      <c r="H20" s="21">
        <f>Data_elec_int!AI22</f>
        <v>13.144327509510806</v>
      </c>
      <c r="I20" s="21">
        <f>Data_elec_int!AJ22</f>
        <v>12.907209578270605</v>
      </c>
      <c r="J20" s="21">
        <f>Data_elec_int!AK22</f>
        <v>12.685398655021949</v>
      </c>
      <c r="K20" s="21">
        <f>Data_elec_int!AL22</f>
        <v>12.476783888327262</v>
      </c>
      <c r="L20" s="21">
        <f>Data_elec_int!AM22</f>
        <v>12.279625488128497</v>
      </c>
      <c r="M20" s="21">
        <f>Data_elec_int!AN22</f>
        <v>12.092476623159239</v>
      </c>
    </row>
    <row r="21" spans="1:13" x14ac:dyDescent="0.25">
      <c r="A21" t="s">
        <v>88</v>
      </c>
      <c r="B21" s="20" t="s">
        <v>16</v>
      </c>
      <c r="C21" s="21">
        <f>Data_elec_int!AD23</f>
        <v>14.48715772027551</v>
      </c>
      <c r="D21" s="21">
        <f>Data_elec_int!AE23</f>
        <v>14.308115103765083</v>
      </c>
      <c r="E21" s="21">
        <f>Data_elec_int!AF23</f>
        <v>13.976670783947522</v>
      </c>
      <c r="F21" s="21">
        <f>Data_elec_int!AG23</f>
        <v>13.675447508003517</v>
      </c>
      <c r="G21" s="21">
        <f>Data_elec_int!AH23</f>
        <v>13.399338857966796</v>
      </c>
      <c r="H21" s="21">
        <f>Data_elec_int!AI23</f>
        <v>13.144327509510806</v>
      </c>
      <c r="I21" s="21">
        <f>Data_elec_int!AJ23</f>
        <v>12.907209578270605</v>
      </c>
      <c r="J21" s="21">
        <f>Data_elec_int!AK23</f>
        <v>12.685398655021949</v>
      </c>
      <c r="K21" s="21">
        <f>Data_elec_int!AL23</f>
        <v>12.476783888327262</v>
      </c>
      <c r="L21" s="21">
        <f>Data_elec_int!AM23</f>
        <v>12.279625488128497</v>
      </c>
      <c r="M21" s="21">
        <f>Data_elec_int!AN23</f>
        <v>12.092476623159239</v>
      </c>
    </row>
    <row r="22" spans="1:13" x14ac:dyDescent="0.25">
      <c r="A22" t="s">
        <v>89</v>
      </c>
      <c r="B22" s="20" t="s">
        <v>4</v>
      </c>
      <c r="C22" s="21">
        <f>Data_elec_int!AD24</f>
        <v>14.48715772027551</v>
      </c>
      <c r="D22" s="21">
        <f>Data_elec_int!AE24</f>
        <v>14.308115103765083</v>
      </c>
      <c r="E22" s="21">
        <f>Data_elec_int!AF24</f>
        <v>13.976670783947522</v>
      </c>
      <c r="F22" s="21">
        <f>Data_elec_int!AG24</f>
        <v>13.675447508003517</v>
      </c>
      <c r="G22" s="21">
        <f>Data_elec_int!AH24</f>
        <v>13.399338857966796</v>
      </c>
      <c r="H22" s="21">
        <f>Data_elec_int!AI24</f>
        <v>13.144327509510806</v>
      </c>
      <c r="I22" s="21">
        <f>Data_elec_int!AJ24</f>
        <v>12.907209578270605</v>
      </c>
      <c r="J22" s="21">
        <f>Data_elec_int!AK24</f>
        <v>12.685398655021949</v>
      </c>
      <c r="K22" s="21">
        <f>Data_elec_int!AL24</f>
        <v>12.476783888327262</v>
      </c>
      <c r="L22" s="21">
        <f>Data_elec_int!AM24</f>
        <v>12.279625488128497</v>
      </c>
      <c r="M22" s="21">
        <f>Data_elec_int!AN24</f>
        <v>12.092476623159239</v>
      </c>
    </row>
    <row r="23" spans="1:13" x14ac:dyDescent="0.25">
      <c r="A23" t="s">
        <v>89</v>
      </c>
      <c r="B23" s="20" t="s">
        <v>13</v>
      </c>
      <c r="C23" s="21">
        <f>Data_elec_int!AD25</f>
        <v>14.48715772027551</v>
      </c>
      <c r="D23" s="21">
        <f>Data_elec_int!AE25</f>
        <v>14.308115103765083</v>
      </c>
      <c r="E23" s="21">
        <f>Data_elec_int!AF25</f>
        <v>13.976670783947522</v>
      </c>
      <c r="F23" s="21">
        <f>Data_elec_int!AG25</f>
        <v>13.675447508003517</v>
      </c>
      <c r="G23" s="21">
        <f>Data_elec_int!AH25</f>
        <v>13.399338857966796</v>
      </c>
      <c r="H23" s="21">
        <f>Data_elec_int!AI25</f>
        <v>13.144327509510806</v>
      </c>
      <c r="I23" s="21">
        <f>Data_elec_int!AJ25</f>
        <v>12.907209578270605</v>
      </c>
      <c r="J23" s="21">
        <f>Data_elec_int!AK25</f>
        <v>12.685398655021949</v>
      </c>
      <c r="K23" s="21">
        <f>Data_elec_int!AL25</f>
        <v>12.476783888327262</v>
      </c>
      <c r="L23" s="21">
        <f>Data_elec_int!AM25</f>
        <v>12.279625488128497</v>
      </c>
      <c r="M23" s="21">
        <f>Data_elec_int!AN25</f>
        <v>12.092476623159239</v>
      </c>
    </row>
    <row r="24" spans="1:13" x14ac:dyDescent="0.25">
      <c r="A24" t="s">
        <v>89</v>
      </c>
      <c r="B24" s="20" t="s">
        <v>14</v>
      </c>
      <c r="C24" s="21">
        <f>Data_elec_int!AD26</f>
        <v>14.48715772027551</v>
      </c>
      <c r="D24" s="21">
        <f>Data_elec_int!AE26</f>
        <v>14.308115103765083</v>
      </c>
      <c r="E24" s="21">
        <f>Data_elec_int!AF26</f>
        <v>13.976670783947522</v>
      </c>
      <c r="F24" s="21">
        <f>Data_elec_int!AG26</f>
        <v>13.675447508003517</v>
      </c>
      <c r="G24" s="21">
        <f>Data_elec_int!AH26</f>
        <v>13.399338857966796</v>
      </c>
      <c r="H24" s="21">
        <f>Data_elec_int!AI26</f>
        <v>13.144327509510806</v>
      </c>
      <c r="I24" s="21">
        <f>Data_elec_int!AJ26</f>
        <v>12.907209578270605</v>
      </c>
      <c r="J24" s="21">
        <f>Data_elec_int!AK26</f>
        <v>12.685398655021949</v>
      </c>
      <c r="K24" s="21">
        <f>Data_elec_int!AL26</f>
        <v>12.476783888327262</v>
      </c>
      <c r="L24" s="21">
        <f>Data_elec_int!AM26</f>
        <v>12.279625488128497</v>
      </c>
      <c r="M24" s="21">
        <f>Data_elec_int!AN26</f>
        <v>12.092476623159239</v>
      </c>
    </row>
    <row r="25" spans="1:13" x14ac:dyDescent="0.25">
      <c r="A25" t="s">
        <v>89</v>
      </c>
      <c r="B25" s="20" t="s">
        <v>15</v>
      </c>
      <c r="C25" s="21">
        <f>Data_elec_int!AD27</f>
        <v>14.48715772027551</v>
      </c>
      <c r="D25" s="21">
        <f>Data_elec_int!AE27</f>
        <v>14.308115103765083</v>
      </c>
      <c r="E25" s="21">
        <f>Data_elec_int!AF27</f>
        <v>13.976670783947522</v>
      </c>
      <c r="F25" s="21">
        <f>Data_elec_int!AG27</f>
        <v>13.675447508003517</v>
      </c>
      <c r="G25" s="21">
        <f>Data_elec_int!AH27</f>
        <v>13.399338857966796</v>
      </c>
      <c r="H25" s="21">
        <f>Data_elec_int!AI27</f>
        <v>13.144327509510806</v>
      </c>
      <c r="I25" s="21">
        <f>Data_elec_int!AJ27</f>
        <v>12.907209578270605</v>
      </c>
      <c r="J25" s="21">
        <f>Data_elec_int!AK27</f>
        <v>12.685398655021949</v>
      </c>
      <c r="K25" s="21">
        <f>Data_elec_int!AL27</f>
        <v>12.476783888327262</v>
      </c>
      <c r="L25" s="21">
        <f>Data_elec_int!AM27</f>
        <v>12.279625488128497</v>
      </c>
      <c r="M25" s="21">
        <f>Data_elec_int!AN27</f>
        <v>12.092476623159239</v>
      </c>
    </row>
    <row r="26" spans="1:13" x14ac:dyDescent="0.25">
      <c r="A26" t="s">
        <v>89</v>
      </c>
      <c r="B26" s="20" t="s">
        <v>16</v>
      </c>
      <c r="C26" s="21">
        <f>Data_elec_int!AD28</f>
        <v>14.48715772027551</v>
      </c>
      <c r="D26" s="21">
        <f>Data_elec_int!AE28</f>
        <v>14.308115103765083</v>
      </c>
      <c r="E26" s="21">
        <f>Data_elec_int!AF28</f>
        <v>13.976670783947522</v>
      </c>
      <c r="F26" s="21">
        <f>Data_elec_int!AG28</f>
        <v>13.675447508003517</v>
      </c>
      <c r="G26" s="21">
        <f>Data_elec_int!AH28</f>
        <v>13.399338857966796</v>
      </c>
      <c r="H26" s="21">
        <f>Data_elec_int!AI28</f>
        <v>13.144327509510806</v>
      </c>
      <c r="I26" s="21">
        <f>Data_elec_int!AJ28</f>
        <v>12.907209578270605</v>
      </c>
      <c r="J26" s="21">
        <f>Data_elec_int!AK28</f>
        <v>12.685398655021949</v>
      </c>
      <c r="K26" s="21">
        <f>Data_elec_int!AL28</f>
        <v>12.476783888327262</v>
      </c>
      <c r="L26" s="21">
        <f>Data_elec_int!AM28</f>
        <v>12.279625488128497</v>
      </c>
      <c r="M26" s="21">
        <f>Data_elec_int!AN28</f>
        <v>12.092476623159239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Intro</vt:lpstr>
      <vt:lpstr>Data_elec_int</vt:lpstr>
      <vt:lpstr>Data_D_in</vt:lpstr>
      <vt:lpstr>Data_a</vt:lpstr>
      <vt:lpstr>Data_Prod</vt:lpstr>
      <vt:lpstr>a</vt:lpstr>
      <vt:lpstr>d_elec</vt:lpstr>
      <vt:lpstr>d_in</vt:lpstr>
      <vt:lpstr>elec_int_in</vt:lpstr>
      <vt:lpstr>elec_int_pb</vt:lpstr>
      <vt:lpstr>impacts</vt:lpstr>
      <vt:lpstr>impacts_elec_SSP</vt:lpstr>
      <vt:lpstr>prod</vt:lpstr>
      <vt:lpstr>prod_geo_bl</vt:lpstr>
      <vt:lpstr>prod_geo_sag1</vt:lpstr>
      <vt:lpstr>prod_geo_sag2</vt:lpstr>
      <vt:lpstr>prod_geo_sag3</vt:lpstr>
      <vt:lpstr>prod_geo_sag4</vt:lpstr>
      <vt:lpstr>prod_geo_sag5</vt:lpstr>
      <vt:lpstr>Inert_anode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2020-07-16T14:34:33Z</dcterms:modified>
</cp:coreProperties>
</file>