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3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2120" windowHeight="844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N109" i="1"/>
  <c r="C121"/>
  <c r="D121"/>
  <c r="C116"/>
  <c r="D116"/>
  <c r="B116"/>
  <c r="C113"/>
  <c r="D113"/>
  <c r="C112"/>
  <c r="D112"/>
  <c r="B112"/>
  <c r="B121"/>
  <c r="C120"/>
  <c r="D120"/>
  <c r="B120"/>
  <c r="C119"/>
  <c r="D119"/>
  <c r="B119"/>
  <c r="C117"/>
  <c r="D117"/>
  <c r="B117"/>
  <c r="C115"/>
  <c r="D115"/>
  <c r="B115"/>
  <c r="B113"/>
  <c r="C111"/>
  <c r="D111"/>
  <c r="B111"/>
  <c r="C109"/>
  <c r="D109"/>
  <c r="B109"/>
  <c r="C108"/>
  <c r="D108"/>
  <c r="B108"/>
  <c r="C107"/>
  <c r="D107"/>
  <c r="B107"/>
  <c r="J59"/>
  <c r="M99"/>
  <c r="M98"/>
  <c r="J98"/>
  <c r="K98"/>
  <c r="I98"/>
  <c r="J95"/>
  <c r="K95"/>
  <c r="I95"/>
  <c r="J97"/>
  <c r="K97"/>
  <c r="K96"/>
  <c r="K93"/>
  <c r="K92"/>
  <c r="J94"/>
  <c r="K94"/>
  <c r="J93"/>
  <c r="J92"/>
  <c r="I96"/>
  <c r="J96"/>
  <c r="I97"/>
  <c r="I94"/>
  <c r="I93"/>
  <c r="I92"/>
  <c r="E61"/>
  <c r="C63"/>
  <c r="E121"/>
  <c r="E120"/>
  <c r="E117"/>
  <c r="E115"/>
  <c r="E112"/>
  <c r="E108"/>
  <c r="E109"/>
  <c r="E107"/>
  <c r="B93"/>
  <c r="B92"/>
  <c r="B94" s="1"/>
  <c r="B96" s="1"/>
  <c r="D63"/>
  <c r="B63"/>
  <c r="E62"/>
  <c r="C62"/>
  <c r="D61"/>
  <c r="B61"/>
  <c r="E60"/>
  <c r="B32"/>
  <c r="C30" s="1"/>
  <c r="D26"/>
  <c r="I23" s="1"/>
  <c r="C26"/>
  <c r="H23" s="1"/>
  <c r="B26"/>
  <c r="G23" s="1"/>
  <c r="E111" l="1"/>
  <c r="F111" s="1"/>
  <c r="E113"/>
  <c r="F113" s="1"/>
  <c r="E116"/>
  <c r="F116" s="1"/>
  <c r="E119"/>
  <c r="F119" s="1"/>
  <c r="F120"/>
  <c r="F117"/>
  <c r="F112"/>
  <c r="F121"/>
  <c r="F115"/>
  <c r="F107"/>
  <c r="G22"/>
  <c r="F109"/>
  <c r="I22"/>
  <c r="F108"/>
  <c r="G24"/>
  <c r="I24"/>
  <c r="H22"/>
  <c r="H24"/>
  <c r="C31"/>
  <c r="G25"/>
  <c r="H25"/>
  <c r="I25"/>
  <c r="C29"/>
  <c r="C32" s="1"/>
</calcChain>
</file>

<file path=xl/sharedStrings.xml><?xml version="1.0" encoding="utf-8"?>
<sst xmlns="http://schemas.openxmlformats.org/spreadsheetml/2006/main" count="204" uniqueCount="109">
  <si>
    <t>PROBLEMA Nº 1</t>
  </si>
  <si>
    <t>Evaluación de cada Software para cada criterio</t>
  </si>
  <si>
    <t>Software</t>
  </si>
  <si>
    <t>Herramientas disponibles</t>
  </si>
  <si>
    <t>Facilidad de uso</t>
  </si>
  <si>
    <t>Asesoramiento de posventa</t>
  </si>
  <si>
    <t>Software 1</t>
  </si>
  <si>
    <t>MB</t>
  </si>
  <si>
    <t>Software 2</t>
  </si>
  <si>
    <t>Exc</t>
  </si>
  <si>
    <t>Software 3</t>
  </si>
  <si>
    <t>B</t>
  </si>
  <si>
    <t>Software 4</t>
  </si>
  <si>
    <t>Reg</t>
  </si>
  <si>
    <t>Escala lingüística</t>
  </si>
  <si>
    <t>Excelente</t>
  </si>
  <si>
    <t>Muy Bueno</t>
  </si>
  <si>
    <t>Bueno</t>
  </si>
  <si>
    <t>Regular</t>
  </si>
  <si>
    <t>Malo</t>
  </si>
  <si>
    <t>1º Normalizar la matriz</t>
  </si>
  <si>
    <t>Suma</t>
  </si>
  <si>
    <t>HD</t>
  </si>
  <si>
    <t>FU</t>
  </si>
  <si>
    <t>AP</t>
  </si>
  <si>
    <t>wj</t>
  </si>
  <si>
    <t xml:space="preserve">1º Paso: </t>
  </si>
  <si>
    <t>Normalizar las evaluaciones y los pesos</t>
  </si>
  <si>
    <t xml:space="preserve">2º Paso: </t>
  </si>
  <si>
    <t>Calcular Indices de Concordancia</t>
  </si>
  <si>
    <t>1.-</t>
  </si>
  <si>
    <t xml:space="preserve">2.- </t>
  </si>
  <si>
    <t>Todos los criterios son a maximizar</t>
  </si>
  <si>
    <t>MATRIZA DE CONCORDANCIA</t>
  </si>
  <si>
    <r>
      <t>(c</t>
    </r>
    <r>
      <rPr>
        <b/>
        <vertAlign val="subscript"/>
        <sz val="11"/>
        <color theme="1"/>
        <rFont val="Calibri"/>
        <family val="2"/>
        <scheme val="minor"/>
      </rPr>
      <t>ik</t>
    </r>
    <r>
      <rPr>
        <b/>
        <sz val="11"/>
        <color theme="1"/>
        <rFont val="Calibri"/>
        <family val="2"/>
        <scheme val="minor"/>
      </rPr>
      <t>)</t>
    </r>
  </si>
  <si>
    <t xml:space="preserve">3º Paso: </t>
  </si>
  <si>
    <t>Calcular Indices de Discordancia</t>
  </si>
  <si>
    <r>
      <rPr>
        <b/>
        <i/>
        <sz val="14"/>
        <color theme="1"/>
        <rFont val="Calibri"/>
        <family val="2"/>
        <scheme val="minor"/>
      </rPr>
      <t>d</t>
    </r>
    <r>
      <rPr>
        <sz val="14"/>
        <color theme="1"/>
        <rFont val="Calibri"/>
        <family val="2"/>
        <scheme val="minor"/>
      </rPr>
      <t xml:space="preserve"> se puede calcuar como el máximo  de la matriz menos el mínimo del de la matriz normalizada</t>
    </r>
  </si>
  <si>
    <t>d =</t>
  </si>
  <si>
    <t>1/d =</t>
  </si>
  <si>
    <t>S1 y S2</t>
  </si>
  <si>
    <t>S1 y S3</t>
  </si>
  <si>
    <t>S1 y S4</t>
  </si>
  <si>
    <t>Máx</t>
  </si>
  <si>
    <t>(1/d)*máx</t>
  </si>
  <si>
    <t>S2 y S1</t>
  </si>
  <si>
    <t>S2 y S3</t>
  </si>
  <si>
    <t>S2 y S4</t>
  </si>
  <si>
    <t>S3 y S1</t>
  </si>
  <si>
    <t>S3 y S2</t>
  </si>
  <si>
    <t>S3 y S4</t>
  </si>
  <si>
    <t>S4 y S1</t>
  </si>
  <si>
    <t>S4 y S2</t>
  </si>
  <si>
    <t>S4 y S3</t>
  </si>
  <si>
    <t xml:space="preserve">4º Paso: </t>
  </si>
  <si>
    <t>Fijar límites de concordancia y discordancia</t>
  </si>
  <si>
    <t>Ejemplo: c = 0,60 y d = 0,4</t>
  </si>
  <si>
    <r>
      <t>Recordando que : x</t>
    </r>
    <r>
      <rPr>
        <vertAlign val="subscript"/>
        <sz val="16"/>
        <rFont val="Arial"/>
        <family val="2"/>
      </rPr>
      <t>i</t>
    </r>
    <r>
      <rPr>
        <sz val="16"/>
        <rFont val="Arial"/>
        <family val="2"/>
      </rPr>
      <t xml:space="preserve"> S x</t>
    </r>
    <r>
      <rPr>
        <vertAlign val="subscript"/>
        <sz val="16"/>
        <rFont val="Arial"/>
        <family val="2"/>
      </rPr>
      <t>k</t>
    </r>
    <r>
      <rPr>
        <sz val="16"/>
        <rFont val="Arial"/>
        <family val="2"/>
      </rPr>
      <t xml:space="preserve"> &lt;==&gt; c</t>
    </r>
    <r>
      <rPr>
        <vertAlign val="subscript"/>
        <sz val="16"/>
        <rFont val="Arial"/>
        <family val="2"/>
      </rPr>
      <t>ik</t>
    </r>
    <r>
      <rPr>
        <sz val="16"/>
        <rFont val="Arial"/>
        <family val="2"/>
      </rPr>
      <t xml:space="preserve"> </t>
    </r>
    <r>
      <rPr>
        <sz val="16"/>
        <rFont val="Calibri"/>
        <family val="2"/>
      </rPr>
      <t>≥</t>
    </r>
    <r>
      <rPr>
        <sz val="16"/>
        <rFont val="Arial"/>
        <family val="2"/>
      </rPr>
      <t xml:space="preserve"> c y d</t>
    </r>
    <r>
      <rPr>
        <vertAlign val="subscript"/>
        <sz val="16"/>
        <rFont val="Arial"/>
        <family val="2"/>
      </rPr>
      <t>ik</t>
    </r>
    <r>
      <rPr>
        <sz val="16"/>
        <rFont val="Arial"/>
        <family val="2"/>
      </rPr>
      <t xml:space="preserve"> </t>
    </r>
    <r>
      <rPr>
        <sz val="16"/>
        <rFont val="Calibri"/>
        <family val="2"/>
      </rPr>
      <t xml:space="preserve">≤ </t>
    </r>
    <r>
      <rPr>
        <sz val="16"/>
        <rFont val="Arial"/>
        <family val="2"/>
      </rPr>
      <t>d</t>
    </r>
  </si>
  <si>
    <t>MATRIZ DE DISCORDANCIA</t>
  </si>
  <si>
    <t>MATRIZ DE SUPERACIÓN</t>
  </si>
  <si>
    <t>MATRIZ DE CONCORDANCIA</t>
  </si>
  <si>
    <r>
      <t>c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 xml:space="preserve">  = 0.833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&gt; 0.6</t>
    </r>
  </si>
  <si>
    <r>
      <t>c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 xml:space="preserve">  = 0.833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&gt; 0.6</t>
    </r>
  </si>
  <si>
    <r>
      <t>c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 xml:space="preserve">  = 0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&lt; 0.6</t>
    </r>
  </si>
  <si>
    <r>
      <t>c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 xml:space="preserve">  = 0.167 &lt; 0.6</t>
    </r>
  </si>
  <si>
    <r>
      <t>c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theme="1"/>
        <rFont val="Calibri"/>
        <family val="2"/>
        <scheme val="minor"/>
      </rPr>
      <t xml:space="preserve">  = 0.25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&lt; 0.6</t>
    </r>
  </si>
  <si>
    <r>
      <t>c</t>
    </r>
    <r>
      <rPr>
        <vertAlign val="subscript"/>
        <sz val="11"/>
        <color theme="1"/>
        <rFont val="Calibri"/>
        <family val="2"/>
        <scheme val="minor"/>
      </rPr>
      <t>41</t>
    </r>
    <r>
      <rPr>
        <sz val="11"/>
        <color theme="1"/>
        <rFont val="Calibri"/>
        <family val="2"/>
        <scheme val="minor"/>
      </rPr>
      <t xml:space="preserve">  = 0.75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&gt; 0.6</t>
    </r>
  </si>
  <si>
    <r>
      <t>c</t>
    </r>
    <r>
      <rPr>
        <vertAlign val="subscript"/>
        <sz val="11"/>
        <color theme="1"/>
        <rFont val="Calibri"/>
        <family val="2"/>
        <scheme val="minor"/>
      </rPr>
      <t>42</t>
    </r>
    <r>
      <rPr>
        <sz val="11"/>
        <color theme="1"/>
        <rFont val="Calibri"/>
        <family val="2"/>
        <scheme val="minor"/>
      </rPr>
      <t xml:space="preserve">  = 0.75 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&gt; 0.6</t>
    </r>
  </si>
  <si>
    <r>
      <t>c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 xml:space="preserve"> = 0.75 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&gt; 0.6</t>
    </r>
  </si>
  <si>
    <r>
      <t xml:space="preserve">S1 </t>
    </r>
    <r>
      <rPr>
        <i/>
        <sz val="11"/>
        <color theme="1"/>
        <rFont val="Calibri"/>
        <family val="2"/>
        <scheme val="minor"/>
      </rPr>
      <t>NS</t>
    </r>
    <r>
      <rPr>
        <sz val="11"/>
        <color theme="1"/>
        <rFont val="Calibri"/>
        <family val="2"/>
        <scheme val="minor"/>
      </rPr>
      <t xml:space="preserve"> S2</t>
    </r>
  </si>
  <si>
    <r>
      <t xml:space="preserve">S1 </t>
    </r>
    <r>
      <rPr>
        <i/>
        <sz val="11"/>
        <color theme="1"/>
        <rFont val="Calibri"/>
        <family val="2"/>
        <scheme val="minor"/>
      </rPr>
      <t>NS</t>
    </r>
    <r>
      <rPr>
        <sz val="11"/>
        <color theme="1"/>
        <rFont val="Calibri"/>
        <family val="2"/>
        <scheme val="minor"/>
      </rPr>
      <t xml:space="preserve"> S4</t>
    </r>
  </si>
  <si>
    <r>
      <t xml:space="preserve">S3 </t>
    </r>
    <r>
      <rPr>
        <i/>
        <sz val="11"/>
        <color theme="1"/>
        <rFont val="Calibri"/>
        <family val="2"/>
        <scheme val="minor"/>
      </rPr>
      <t>NS</t>
    </r>
    <r>
      <rPr>
        <sz val="11"/>
        <color theme="1"/>
        <rFont val="Calibri"/>
        <family val="2"/>
        <scheme val="minor"/>
      </rPr>
      <t xml:space="preserve"> S1</t>
    </r>
  </si>
  <si>
    <r>
      <t xml:space="preserve">S3 </t>
    </r>
    <r>
      <rPr>
        <i/>
        <sz val="11"/>
        <color theme="1"/>
        <rFont val="Calibri"/>
        <family val="2"/>
        <scheme val="minor"/>
      </rPr>
      <t>NS</t>
    </r>
    <r>
      <rPr>
        <sz val="11"/>
        <color theme="1"/>
        <rFont val="Calibri"/>
        <family val="2"/>
        <scheme val="minor"/>
      </rPr>
      <t xml:space="preserve"> S2</t>
    </r>
  </si>
  <si>
    <r>
      <t xml:space="preserve">S3 </t>
    </r>
    <r>
      <rPr>
        <i/>
        <sz val="11"/>
        <color theme="1"/>
        <rFont val="Calibri"/>
        <family val="2"/>
        <scheme val="minor"/>
      </rPr>
      <t>NS</t>
    </r>
    <r>
      <rPr>
        <sz val="11"/>
        <color theme="1"/>
        <rFont val="Calibri"/>
        <family val="2"/>
        <scheme val="minor"/>
      </rPr>
      <t xml:space="preserve"> S4</t>
    </r>
  </si>
  <si>
    <t xml:space="preserve">5º Paso: </t>
  </si>
  <si>
    <t>Análisis de las Relaciones de Superación</t>
  </si>
  <si>
    <t>1y2</t>
  </si>
  <si>
    <t>1y3</t>
  </si>
  <si>
    <t>1y4</t>
  </si>
  <si>
    <t>2y3</t>
  </si>
  <si>
    <t>2y4</t>
  </si>
  <si>
    <t>3 y 4</t>
  </si>
  <si>
    <t>max</t>
  </si>
  <si>
    <t>1/d=</t>
  </si>
  <si>
    <t>max dif</t>
  </si>
  <si>
    <r>
      <t xml:space="preserve">S1 </t>
    </r>
    <r>
      <rPr>
        <b/>
        <i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S3</t>
    </r>
  </si>
  <si>
    <r>
      <t xml:space="preserve">S2 </t>
    </r>
    <r>
      <rPr>
        <i/>
        <sz val="11"/>
        <color theme="1"/>
        <rFont val="Calibri"/>
        <family val="2"/>
        <scheme val="minor"/>
      </rPr>
      <t>NS</t>
    </r>
    <r>
      <rPr>
        <sz val="11"/>
        <color theme="1"/>
        <rFont val="Calibri"/>
        <family val="2"/>
        <scheme val="minor"/>
      </rPr>
      <t xml:space="preserve"> S4</t>
    </r>
  </si>
  <si>
    <r>
      <t xml:space="preserve">S2 </t>
    </r>
    <r>
      <rPr>
        <b/>
        <i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S3</t>
    </r>
  </si>
  <si>
    <t>"Amplitud de la escala"</t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</si>
  <si>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12 </t>
    </r>
    <r>
      <rPr>
        <sz val="11"/>
        <color theme="1"/>
        <rFont val="Calibri"/>
        <family val="2"/>
        <scheme val="minor"/>
      </rPr>
      <t>= 0,1667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&lt; 0.6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</si>
  <si>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13 </t>
    </r>
    <r>
      <rPr>
        <sz val="11"/>
        <color theme="1"/>
        <rFont val="Calibri"/>
        <family val="2"/>
        <scheme val="minor"/>
      </rPr>
      <t>= 1 &gt;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0.6</t>
    </r>
  </si>
  <si>
    <r>
      <t>c</t>
    </r>
    <r>
      <rPr>
        <vertAlign val="subscript"/>
        <sz val="11"/>
        <color theme="1"/>
        <rFont val="Calibri"/>
        <family val="2"/>
        <scheme val="minor"/>
      </rPr>
      <t xml:space="preserve">14 </t>
    </r>
    <r>
      <rPr>
        <sz val="11"/>
        <color theme="1"/>
        <rFont val="Calibri"/>
        <family val="2"/>
        <scheme val="minor"/>
      </rPr>
      <t>= 0,25 &lt; 0.6</t>
    </r>
  </si>
  <si>
    <r>
      <t>d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= 0,182540 &lt; 0.4</t>
    </r>
  </si>
  <si>
    <r>
      <t>d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= 0 &lt; 0.4</t>
    </r>
  </si>
  <si>
    <r>
      <t>d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1"/>
        <color theme="1"/>
        <rFont val="Calibri"/>
        <family val="2"/>
        <scheme val="minor"/>
      </rPr>
      <t xml:space="preserve"> = 0,253 &gt; 0.4</t>
    </r>
  </si>
  <si>
    <r>
      <t>d</t>
    </r>
    <r>
      <rPr>
        <vertAlign val="subscript"/>
        <sz val="11"/>
        <color theme="1"/>
        <rFont val="Calibri"/>
        <family val="2"/>
        <scheme val="minor"/>
      </rPr>
      <t>21</t>
    </r>
    <r>
      <rPr>
        <sz val="11"/>
        <color theme="1"/>
        <rFont val="Calibri"/>
        <family val="2"/>
        <scheme val="minor"/>
      </rPr>
      <t xml:space="preserve"> = 0.555 &gt; 0.4</t>
    </r>
  </si>
  <si>
    <r>
      <t>S2 N</t>
    </r>
    <r>
      <rPr>
        <b/>
        <i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S1</t>
    </r>
  </si>
  <si>
    <r>
      <t>d</t>
    </r>
    <r>
      <rPr>
        <vertAlign val="subscript"/>
        <sz val="11"/>
        <color theme="1"/>
        <rFont val="Calibri"/>
        <family val="2"/>
        <scheme val="minor"/>
      </rPr>
      <t>23</t>
    </r>
    <r>
      <rPr>
        <sz val="11"/>
        <color theme="1"/>
        <rFont val="Calibri"/>
        <family val="2"/>
        <scheme val="minor"/>
      </rPr>
      <t xml:space="preserve"> = 0.222 &lt; 0.4</t>
    </r>
  </si>
  <si>
    <r>
      <t>c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 xml:space="preserve">  = 0.25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&lt; 0.6</t>
    </r>
  </si>
  <si>
    <r>
      <t>d</t>
    </r>
    <r>
      <rPr>
        <vertAlign val="subscript"/>
        <sz val="11"/>
        <color theme="1"/>
        <rFont val="Calibri"/>
        <family val="2"/>
        <scheme val="minor"/>
      </rPr>
      <t>24</t>
    </r>
    <r>
      <rPr>
        <sz val="11"/>
        <color theme="1"/>
        <rFont val="Calibri"/>
        <family val="2"/>
        <scheme val="minor"/>
      </rPr>
      <t xml:space="preserve"> = 0.181 &lt; 0.4</t>
    </r>
  </si>
  <si>
    <r>
      <t>d</t>
    </r>
    <r>
      <rPr>
        <vertAlign val="subscript"/>
        <sz val="11"/>
        <color theme="1"/>
        <rFont val="Calibri"/>
        <family val="2"/>
        <scheme val="minor"/>
      </rPr>
      <t>31</t>
    </r>
    <r>
      <rPr>
        <sz val="11"/>
        <color theme="1"/>
        <rFont val="Calibri"/>
        <family val="2"/>
        <scheme val="minor"/>
      </rPr>
      <t xml:space="preserve"> = 0,333 &lt; 0.4</t>
    </r>
  </si>
  <si>
    <r>
      <t>d</t>
    </r>
    <r>
      <rPr>
        <vertAlign val="subscript"/>
        <sz val="11"/>
        <color theme="1"/>
        <rFont val="Calibri"/>
        <family val="2"/>
        <scheme val="minor"/>
      </rPr>
      <t>32</t>
    </r>
    <r>
      <rPr>
        <sz val="11"/>
        <color theme="1"/>
        <rFont val="Calibri"/>
        <family val="2"/>
        <scheme val="minor"/>
      </rPr>
      <t xml:space="preserve"> = 0,365 &lt; 0.4</t>
    </r>
  </si>
  <si>
    <r>
      <t>d</t>
    </r>
    <r>
      <rPr>
        <vertAlign val="subscript"/>
        <sz val="11"/>
        <color theme="1"/>
        <rFont val="Calibri"/>
        <family val="2"/>
        <scheme val="minor"/>
      </rPr>
      <t>34</t>
    </r>
    <r>
      <rPr>
        <sz val="11"/>
        <color theme="1"/>
        <rFont val="Calibri"/>
        <family val="2"/>
        <scheme val="minor"/>
      </rPr>
      <t xml:space="preserve"> = 0,271  &gt; 0.4</t>
    </r>
  </si>
  <si>
    <r>
      <t>S4 N</t>
    </r>
    <r>
      <rPr>
        <b/>
        <i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S1</t>
    </r>
  </si>
  <si>
    <r>
      <t>d</t>
    </r>
    <r>
      <rPr>
        <vertAlign val="subscript"/>
        <sz val="11"/>
        <color theme="1"/>
        <rFont val="Calibri"/>
        <family val="2"/>
        <scheme val="minor"/>
      </rPr>
      <t>42</t>
    </r>
    <r>
      <rPr>
        <sz val="11"/>
        <color theme="1"/>
        <rFont val="Calibri"/>
        <family val="2"/>
        <scheme val="minor"/>
      </rPr>
      <t xml:space="preserve"> = 0.547 &gt; 0.4</t>
    </r>
  </si>
  <si>
    <r>
      <t>S4 N</t>
    </r>
    <r>
      <rPr>
        <b/>
        <i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S2</t>
    </r>
  </si>
  <si>
    <r>
      <t>d</t>
    </r>
    <r>
      <rPr>
        <vertAlign val="subscript"/>
        <sz val="11"/>
        <color theme="1"/>
        <rFont val="Calibri"/>
        <family val="2"/>
        <scheme val="minor"/>
      </rPr>
      <t>43</t>
    </r>
    <r>
      <rPr>
        <sz val="11"/>
        <color theme="1"/>
        <rFont val="Calibri"/>
        <family val="2"/>
        <scheme val="minor"/>
      </rPr>
      <t xml:space="preserve"> = 0.666 &lt; 0.4</t>
    </r>
  </si>
  <si>
    <r>
      <t>S4 N</t>
    </r>
    <r>
      <rPr>
        <b/>
        <i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S3</t>
    </r>
  </si>
  <si>
    <r>
      <t>d</t>
    </r>
    <r>
      <rPr>
        <vertAlign val="subscript"/>
        <sz val="11"/>
        <color theme="1"/>
        <rFont val="Calibri"/>
        <family val="2"/>
        <scheme val="minor"/>
      </rPr>
      <t>41</t>
    </r>
    <r>
      <rPr>
        <sz val="11"/>
        <color theme="1"/>
        <rFont val="Calibri"/>
        <family val="2"/>
        <scheme val="minor"/>
      </rPr>
      <t xml:space="preserve"> = 1 &gt; 0.4</t>
    </r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</si>
</sst>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b/>
      <sz val="12"/>
      <name val="Verdana"/>
      <family val="2"/>
    </font>
    <font>
      <sz val="12"/>
      <name val="Arial"/>
      <family val="2"/>
    </font>
    <font>
      <b/>
      <i/>
      <sz val="11"/>
      <color theme="1"/>
      <name val="Calibri"/>
      <family val="2"/>
      <scheme val="minor"/>
    </font>
    <font>
      <sz val="14"/>
      <name val="Arial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Arial"/>
      <family val="2"/>
    </font>
    <font>
      <vertAlign val="subscript"/>
      <sz val="16"/>
      <name val="Arial"/>
      <family val="2"/>
    </font>
    <font>
      <sz val="16"/>
      <name val="Calibri"/>
      <family val="2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justify"/>
    </xf>
    <xf numFmtId="0" fontId="9" fillId="0" borderId="0" xfId="0" applyFont="1"/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1" fillId="0" borderId="0" xfId="0" applyFont="1"/>
    <xf numFmtId="0" fontId="10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0" fillId="5" borderId="1" xfId="0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6" fillId="0" borderId="0" xfId="0" applyFont="1"/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65" fontId="0" fillId="0" borderId="0" xfId="0" applyNumberFormat="1" applyFill="1" applyBorder="1"/>
    <xf numFmtId="0" fontId="10" fillId="0" borderId="0" xfId="0" applyFont="1" applyAlignment="1">
      <alignment horizontal="center" vertical="center"/>
    </xf>
    <xf numFmtId="0" fontId="18" fillId="4" borderId="1" xfId="0" applyFont="1" applyFill="1" applyBorder="1" applyAlignment="1">
      <alignment horizontal="right" vertical="center"/>
    </xf>
    <xf numFmtId="16" fontId="0" fillId="0" borderId="0" xfId="0" applyNumberFormat="1"/>
    <xf numFmtId="2" fontId="0" fillId="0" borderId="0" xfId="0" applyNumberFormat="1"/>
    <xf numFmtId="0" fontId="0" fillId="0" borderId="0" xfId="0" applyNumberFormat="1"/>
    <xf numFmtId="0" fontId="10" fillId="0" borderId="0" xfId="0" applyNumberFormat="1" applyFont="1" applyAlignment="1">
      <alignment horizontal="right"/>
    </xf>
    <xf numFmtId="0" fontId="1" fillId="8" borderId="1" xfId="0" applyFont="1" applyFill="1" applyBorder="1" applyAlignment="1">
      <alignment horizontal="right" vertical="center"/>
    </xf>
    <xf numFmtId="0" fontId="1" fillId="8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4" fillId="0" borderId="0" xfId="0" applyFont="1" applyAlignment="1">
      <alignment vertical="center"/>
    </xf>
    <xf numFmtId="165" fontId="14" fillId="0" borderId="0" xfId="0" applyNumberFormat="1" applyFont="1" applyAlignment="1">
      <alignment vertical="center"/>
    </xf>
    <xf numFmtId="165" fontId="15" fillId="4" borderId="1" xfId="0" applyNumberFormat="1" applyFont="1" applyFill="1" applyBorder="1" applyAlignment="1">
      <alignment vertical="center"/>
    </xf>
    <xf numFmtId="164" fontId="15" fillId="4" borderId="1" xfId="0" applyNumberFormat="1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165" fontId="0" fillId="0" borderId="1" xfId="0" applyNumberFormat="1" applyBorder="1" applyAlignment="1">
      <alignment vertical="center"/>
    </xf>
    <xf numFmtId="0" fontId="0" fillId="0" borderId="0" xfId="0" applyAlignment="1"/>
    <xf numFmtId="0" fontId="1" fillId="0" borderId="0" xfId="0" applyFont="1" applyAlignment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/>
    <xf numFmtId="0" fontId="0" fillId="0" borderId="1" xfId="0" applyBorder="1" applyAlignment="1"/>
    <xf numFmtId="165" fontId="0" fillId="0" borderId="1" xfId="0" applyNumberFormat="1" applyBorder="1" applyAlignment="1"/>
    <xf numFmtId="0" fontId="0" fillId="0" borderId="0" xfId="0" applyFill="1" applyBorder="1" applyAlignment="1">
      <alignment vertical="center"/>
    </xf>
    <xf numFmtId="0" fontId="10" fillId="0" borderId="0" xfId="0" applyFont="1" applyAlignment="1">
      <alignment vertical="center"/>
    </xf>
    <xf numFmtId="0" fontId="1" fillId="5" borderId="1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65" fontId="0" fillId="0" borderId="0" xfId="0" applyNumberFormat="1" applyAlignment="1">
      <alignment vertical="center"/>
    </xf>
    <xf numFmtId="0" fontId="8" fillId="0" borderId="0" xfId="0" applyFont="1" applyAlignment="1">
      <alignment horizontal="justify" vertical="center"/>
    </xf>
    <xf numFmtId="0" fontId="11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7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1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vertical="center"/>
    </xf>
    <xf numFmtId="165" fontId="0" fillId="0" borderId="1" xfId="0" applyNumberForma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9" borderId="0" xfId="0" applyFont="1" applyFill="1"/>
    <xf numFmtId="0" fontId="23" fillId="9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44</xdr:row>
      <xdr:rowOff>9525</xdr:rowOff>
    </xdr:from>
    <xdr:to>
      <xdr:col>6</xdr:col>
      <xdr:colOff>418234</xdr:colOff>
      <xdr:row>48</xdr:row>
      <xdr:rowOff>175779</xdr:rowOff>
    </xdr:to>
    <xdr:sp macro="" textlink="">
      <xdr:nvSpPr>
        <xdr:cNvPr id="2" name="1 CuadroTexto"/>
        <xdr:cNvSpPr txBox="1"/>
      </xdr:nvSpPr>
      <xdr:spPr>
        <a:xfrm>
          <a:off x="981075" y="8791575"/>
          <a:ext cx="4990234" cy="928254"/>
        </a:xfrm>
        <a:prstGeom prst="rect">
          <a:avLst/>
        </a:prstGeom>
        <a:solidFill>
          <a:srgbClr val="ABFFFF">
            <a:alpha val="68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200" b="1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CONJUNTO DE CONCORDANCIA : </a:t>
          </a:r>
          <a:r>
            <a:rPr lang="es-MX" sz="12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entre x</a:t>
          </a:r>
          <a:r>
            <a:rPr lang="es-MX" sz="1200" b="0" i="0" u="none" strike="noStrike" baseline="-25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i</a:t>
          </a:r>
          <a:r>
            <a:rPr lang="es-MX" sz="12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y x</a:t>
          </a:r>
          <a:r>
            <a:rPr lang="es-MX" sz="1200" b="0" i="0" u="none" strike="noStrike" baseline="-25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k</a:t>
          </a:r>
          <a:r>
            <a:rPr lang="es-MX" sz="12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, formado por todos los atributos en los cuales la alternativa x</a:t>
          </a:r>
          <a:r>
            <a:rPr lang="es-MX" sz="1200" b="0" i="0" u="none" strike="noStrike" baseline="-25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i</a:t>
          </a:r>
          <a:r>
            <a:rPr lang="es-MX" sz="1200" b="0" i="0" u="none" strike="noStrike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es preferible o indiferente a x</a:t>
          </a:r>
          <a:r>
            <a:rPr lang="es-MX" sz="1200" b="0" i="0" u="none" strike="noStrike" baseline="-25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k</a:t>
          </a:r>
          <a:r>
            <a:rPr lang="es-MX" sz="1200">
              <a:latin typeface="Arial" pitchFamily="34" charset="0"/>
              <a:cs typeface="Arial" pitchFamily="34" charset="0"/>
            </a:rPr>
            <a:t> </a:t>
          </a:r>
        </a:p>
      </xdr:txBody>
    </xdr:sp>
    <xdr:clientData/>
  </xdr:twoCellAnchor>
  <xdr:twoCellAnchor>
    <xdr:from>
      <xdr:col>1</xdr:col>
      <xdr:colOff>0</xdr:colOff>
      <xdr:row>50</xdr:row>
      <xdr:rowOff>1</xdr:rowOff>
    </xdr:from>
    <xdr:to>
      <xdr:col>6</xdr:col>
      <xdr:colOff>244185</xdr:colOff>
      <xdr:row>55</xdr:row>
      <xdr:rowOff>71439</xdr:rowOff>
    </xdr:to>
    <xdr:sp macro="" textlink="">
      <xdr:nvSpPr>
        <xdr:cNvPr id="3" name="2 CuadroTexto"/>
        <xdr:cNvSpPr txBox="1"/>
      </xdr:nvSpPr>
      <xdr:spPr>
        <a:xfrm>
          <a:off x="845344" y="9917907"/>
          <a:ext cx="4756654" cy="1023938"/>
        </a:xfrm>
        <a:prstGeom prst="rect">
          <a:avLst/>
        </a:prstGeom>
        <a:solidFill>
          <a:srgbClr val="FCEE84">
            <a:alpha val="85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cap="all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índice de concordancia:  </a:t>
          </a:r>
          <a:r>
            <a:rPr lang="es-ES" sz="12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suma los pesos de los atributos que pertenecen a la concordancia entre x</a:t>
          </a:r>
          <a:r>
            <a:rPr lang="es-ES" sz="1200" baseline="-25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i</a:t>
          </a:r>
          <a:r>
            <a:rPr lang="es-ES" sz="12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y x</a:t>
          </a:r>
          <a:r>
            <a:rPr lang="es-ES" sz="1200" baseline="-25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k</a:t>
          </a:r>
          <a:endParaRPr lang="es-MX" sz="120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MX" sz="120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s-MX" sz="12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119060</xdr:colOff>
      <xdr:row>67</xdr:row>
      <xdr:rowOff>0</xdr:rowOff>
    </xdr:from>
    <xdr:to>
      <xdr:col>4</xdr:col>
      <xdr:colOff>796996</xdr:colOff>
      <xdr:row>72</xdr:row>
      <xdr:rowOff>169574</xdr:rowOff>
    </xdr:to>
    <xdr:sp macro="" textlink="">
      <xdr:nvSpPr>
        <xdr:cNvPr id="4" name="3 CuadroTexto"/>
        <xdr:cNvSpPr txBox="1"/>
      </xdr:nvSpPr>
      <xdr:spPr>
        <a:xfrm>
          <a:off x="119060" y="13263563"/>
          <a:ext cx="4380780" cy="1122074"/>
        </a:xfrm>
        <a:prstGeom prst="rect">
          <a:avLst/>
        </a:prstGeom>
        <a:solidFill>
          <a:schemeClr val="accent1">
            <a:lumMod val="60000"/>
            <a:lumOff val="40000"/>
            <a:alpha val="57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ES" sz="1200" b="1" cap="all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Indice de discordancia:</a:t>
          </a:r>
          <a:endParaRPr lang="es-MX" sz="120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r>
            <a:rPr lang="es-ES" sz="12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Es la mayor diferencia de utilidad entre x</a:t>
          </a:r>
          <a:r>
            <a:rPr lang="es-ES" sz="1200" baseline="-25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i</a:t>
          </a:r>
          <a:r>
            <a:rPr lang="es-ES" sz="12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y x</a:t>
          </a:r>
          <a:r>
            <a:rPr lang="es-ES" sz="1200" baseline="-25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k</a:t>
          </a:r>
          <a:r>
            <a:rPr lang="es-ES" sz="12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, para los atributos en los que x</a:t>
          </a:r>
          <a:r>
            <a:rPr lang="es-ES" sz="1200" baseline="-25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k</a:t>
          </a:r>
          <a:r>
            <a:rPr lang="es-ES" sz="12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es preferible a x</a:t>
          </a:r>
          <a:r>
            <a:rPr lang="es-ES" sz="1200" baseline="-250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i</a:t>
          </a:r>
          <a:r>
            <a:rPr lang="es-ES" sz="1200" b="1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,</a:t>
          </a:r>
          <a:r>
            <a:rPr lang="es-ES" sz="1200">
              <a:solidFill>
                <a:schemeClr val="dk1"/>
              </a:solidFill>
              <a:latin typeface="Arial" pitchFamily="34" charset="0"/>
              <a:ea typeface="+mn-ea"/>
              <a:cs typeface="Arial" pitchFamily="34" charset="0"/>
            </a:rPr>
            <a:t> dividida por la máxima diferencia intra–atributo posible para todas las alternativas y todos los atributos.</a:t>
          </a:r>
          <a:endParaRPr lang="es-MX" sz="1200">
            <a:solidFill>
              <a:schemeClr val="dk1"/>
            </a:solidFill>
            <a:latin typeface="Arial" pitchFamily="34" charset="0"/>
            <a:ea typeface="+mn-ea"/>
            <a:cs typeface="Arial" pitchFamily="34" charset="0"/>
          </a:endParaRPr>
        </a:p>
        <a:p>
          <a:endParaRPr lang="es-MX" sz="12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95250</xdr:colOff>
      <xdr:row>74</xdr:row>
      <xdr:rowOff>190499</xdr:rowOff>
    </xdr:from>
    <xdr:to>
      <xdr:col>5</xdr:col>
      <xdr:colOff>147445</xdr:colOff>
      <xdr:row>79</xdr:row>
      <xdr:rowOff>182321</xdr:rowOff>
    </xdr:to>
    <xdr:sp macro="" textlink="">
      <xdr:nvSpPr>
        <xdr:cNvPr id="5" name="4 CuadroTexto"/>
        <xdr:cNvSpPr txBox="1"/>
      </xdr:nvSpPr>
      <xdr:spPr>
        <a:xfrm>
          <a:off x="95250" y="14801849"/>
          <a:ext cx="5309995" cy="944322"/>
        </a:xfrm>
        <a:prstGeom prst="rect">
          <a:avLst/>
        </a:prstGeom>
        <a:solidFill>
          <a:srgbClr val="FFD55D">
            <a:alpha val="67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MX" sz="1100"/>
        </a:p>
      </xdr:txBody>
    </xdr:sp>
    <xdr:clientData/>
  </xdr:twoCellAnchor>
  <xdr:twoCellAnchor>
    <xdr:from>
      <xdr:col>0</xdr:col>
      <xdr:colOff>154796</xdr:colOff>
      <xdr:row>82</xdr:row>
      <xdr:rowOff>0</xdr:rowOff>
    </xdr:from>
    <xdr:to>
      <xdr:col>6</xdr:col>
      <xdr:colOff>727980</xdr:colOff>
      <xdr:row>85</xdr:row>
      <xdr:rowOff>179678</xdr:rowOff>
    </xdr:to>
    <xdr:sp macro="" textlink="">
      <xdr:nvSpPr>
        <xdr:cNvPr id="6" name="5 CuadroTexto"/>
        <xdr:cNvSpPr txBox="1"/>
      </xdr:nvSpPr>
      <xdr:spPr>
        <a:xfrm>
          <a:off x="154796" y="16121063"/>
          <a:ext cx="5930997" cy="751178"/>
        </a:xfrm>
        <a:prstGeom prst="rect">
          <a:avLst/>
        </a:prstGeom>
        <a:solidFill>
          <a:srgbClr val="FFD55D">
            <a:alpha val="85000"/>
          </a:srgb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s-MX" sz="1100"/>
        </a:p>
      </xdr:txBody>
    </xdr:sp>
    <xdr:clientData/>
  </xdr:twoCellAnchor>
  <xdr:twoCellAnchor>
    <xdr:from>
      <xdr:col>2</xdr:col>
      <xdr:colOff>654841</xdr:colOff>
      <xdr:row>166</xdr:row>
      <xdr:rowOff>164306</xdr:rowOff>
    </xdr:from>
    <xdr:to>
      <xdr:col>3</xdr:col>
      <xdr:colOff>369091</xdr:colOff>
      <xdr:row>169</xdr:row>
      <xdr:rowOff>164306</xdr:rowOff>
    </xdr:to>
    <xdr:sp macro="" textlink="">
      <xdr:nvSpPr>
        <xdr:cNvPr id="7" name="6 Preparación"/>
        <xdr:cNvSpPr/>
      </xdr:nvSpPr>
      <xdr:spPr>
        <a:xfrm>
          <a:off x="3000372" y="33108900"/>
          <a:ext cx="738188" cy="571500"/>
        </a:xfrm>
        <a:prstGeom prst="flowChartPreparation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MX" sz="1100"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  <a:solidFill>
                <a:sysClr val="windowText" lastClr="000000"/>
              </a:solidFill>
            </a:rPr>
            <a:t>S1</a:t>
          </a:r>
        </a:p>
      </xdr:txBody>
    </xdr:sp>
    <xdr:clientData/>
  </xdr:twoCellAnchor>
  <xdr:twoCellAnchor>
    <xdr:from>
      <xdr:col>4</xdr:col>
      <xdr:colOff>221455</xdr:colOff>
      <xdr:row>157</xdr:row>
      <xdr:rowOff>176213</xdr:rowOff>
    </xdr:from>
    <xdr:to>
      <xdr:col>5</xdr:col>
      <xdr:colOff>14287</xdr:colOff>
      <xdr:row>161</xdr:row>
      <xdr:rowOff>23813</xdr:rowOff>
    </xdr:to>
    <xdr:sp macro="" textlink="">
      <xdr:nvSpPr>
        <xdr:cNvPr id="8" name="7 Preparación"/>
        <xdr:cNvSpPr/>
      </xdr:nvSpPr>
      <xdr:spPr>
        <a:xfrm>
          <a:off x="4579143" y="31370588"/>
          <a:ext cx="685800" cy="609600"/>
        </a:xfrm>
        <a:prstGeom prst="flowChartPreparation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MX" sz="1100"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  <a:solidFill>
                <a:sysClr val="windowText" lastClr="000000"/>
              </a:solidFill>
            </a:rPr>
            <a:t>S2</a:t>
          </a:r>
        </a:p>
      </xdr:txBody>
    </xdr:sp>
    <xdr:clientData/>
  </xdr:twoCellAnchor>
  <xdr:twoCellAnchor>
    <xdr:from>
      <xdr:col>6</xdr:col>
      <xdr:colOff>78582</xdr:colOff>
      <xdr:row>167</xdr:row>
      <xdr:rowOff>176213</xdr:rowOff>
    </xdr:from>
    <xdr:to>
      <xdr:col>6</xdr:col>
      <xdr:colOff>769145</xdr:colOff>
      <xdr:row>170</xdr:row>
      <xdr:rowOff>176213</xdr:rowOff>
    </xdr:to>
    <xdr:sp macro="" textlink="">
      <xdr:nvSpPr>
        <xdr:cNvPr id="9" name="8 Preparación"/>
        <xdr:cNvSpPr/>
      </xdr:nvSpPr>
      <xdr:spPr>
        <a:xfrm>
          <a:off x="6126957" y="33311307"/>
          <a:ext cx="690563" cy="571500"/>
        </a:xfrm>
        <a:prstGeom prst="flowChartPreparation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MX" sz="1100"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  <a:solidFill>
                <a:sysClr val="windowText" lastClr="000000"/>
              </a:solidFill>
            </a:rPr>
            <a:t>S3</a:t>
          </a:r>
        </a:p>
      </xdr:txBody>
    </xdr:sp>
    <xdr:clientData/>
  </xdr:twoCellAnchor>
  <xdr:twoCellAnchor>
    <xdr:from>
      <xdr:col>2</xdr:col>
      <xdr:colOff>907256</xdr:colOff>
      <xdr:row>161</xdr:row>
      <xdr:rowOff>50007</xdr:rowOff>
    </xdr:from>
    <xdr:to>
      <xdr:col>3</xdr:col>
      <xdr:colOff>569118</xdr:colOff>
      <xdr:row>164</xdr:row>
      <xdr:rowOff>50007</xdr:rowOff>
    </xdr:to>
    <xdr:sp macro="" textlink="">
      <xdr:nvSpPr>
        <xdr:cNvPr id="10" name="9 Preparación"/>
        <xdr:cNvSpPr/>
      </xdr:nvSpPr>
      <xdr:spPr>
        <a:xfrm>
          <a:off x="3252787" y="32042101"/>
          <a:ext cx="685800" cy="571500"/>
        </a:xfrm>
        <a:prstGeom prst="flowChartPreparation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s-MX" sz="1100">
              <a:ln>
                <a:solidFill>
                  <a:schemeClr val="tx1">
                    <a:lumMod val="85000"/>
                    <a:lumOff val="15000"/>
                  </a:schemeClr>
                </a:solidFill>
              </a:ln>
              <a:solidFill>
                <a:sysClr val="windowText" lastClr="000000"/>
              </a:solidFill>
            </a:rPr>
            <a:t>S4</a:t>
          </a:r>
        </a:p>
      </xdr:txBody>
    </xdr:sp>
    <xdr:clientData/>
  </xdr:twoCellAnchor>
  <xdr:twoCellAnchor>
    <xdr:from>
      <xdr:col>5</xdr:col>
      <xdr:colOff>14287</xdr:colOff>
      <xdr:row>159</xdr:row>
      <xdr:rowOff>100013</xdr:rowOff>
    </xdr:from>
    <xdr:to>
      <xdr:col>6</xdr:col>
      <xdr:colOff>423864</xdr:colOff>
      <xdr:row>167</xdr:row>
      <xdr:rowOff>176213</xdr:rowOff>
    </xdr:to>
    <xdr:cxnSp macro="">
      <xdr:nvCxnSpPr>
        <xdr:cNvPr id="62" name="61 Conector recto de flecha"/>
        <xdr:cNvCxnSpPr>
          <a:stCxn id="8" idx="3"/>
          <a:endCxn id="9" idx="0"/>
        </xdr:cNvCxnSpPr>
      </xdr:nvCxnSpPr>
      <xdr:spPr>
        <a:xfrm>
          <a:off x="5300662" y="31711107"/>
          <a:ext cx="1171577" cy="16002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381000</xdr:colOff>
      <xdr:row>168</xdr:row>
      <xdr:rowOff>83344</xdr:rowOff>
    </xdr:from>
    <xdr:to>
      <xdr:col>6</xdr:col>
      <xdr:colOff>78582</xdr:colOff>
      <xdr:row>169</xdr:row>
      <xdr:rowOff>80963</xdr:rowOff>
    </xdr:to>
    <xdr:cxnSp macro="">
      <xdr:nvCxnSpPr>
        <xdr:cNvPr id="73" name="72 Conector recto de flecha"/>
        <xdr:cNvCxnSpPr>
          <a:endCxn id="9" idx="1"/>
        </xdr:cNvCxnSpPr>
      </xdr:nvCxnSpPr>
      <xdr:spPr>
        <a:xfrm>
          <a:off x="3750469" y="33408938"/>
          <a:ext cx="2376488" cy="1881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130969</xdr:colOff>
      <xdr:row>85</xdr:row>
      <xdr:rowOff>47625</xdr:rowOff>
    </xdr:from>
    <xdr:ext cx="184731" cy="264560"/>
    <xdr:sp macro="" textlink="">
      <xdr:nvSpPr>
        <xdr:cNvPr id="17" name="16 CuadroTexto"/>
        <xdr:cNvSpPr txBox="1"/>
      </xdr:nvSpPr>
      <xdr:spPr>
        <a:xfrm>
          <a:off x="13001625" y="167401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s-MX" sz="1100"/>
        </a:p>
      </xdr:txBody>
    </xdr:sp>
    <xdr:clientData/>
  </xdr:oneCellAnchor>
  <xdr:twoCellAnchor>
    <xdr:from>
      <xdr:col>2</xdr:col>
      <xdr:colOff>702468</xdr:colOff>
      <xdr:row>89</xdr:row>
      <xdr:rowOff>100013</xdr:rowOff>
    </xdr:from>
    <xdr:to>
      <xdr:col>4</xdr:col>
      <xdr:colOff>638174</xdr:colOff>
      <xdr:row>92</xdr:row>
      <xdr:rowOff>78582</xdr:rowOff>
    </xdr:to>
    <xdr:sp macro="" textlink="">
      <xdr:nvSpPr>
        <xdr:cNvPr id="18" name="17 CuadroTexto"/>
        <xdr:cNvSpPr txBox="1"/>
      </xdr:nvSpPr>
      <xdr:spPr>
        <a:xfrm>
          <a:off x="3017043" y="17616488"/>
          <a:ext cx="1983581" cy="559594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máxima diferencia</a:t>
          </a:r>
          <a:r>
            <a:rPr lang="es-MX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</a:t>
          </a:r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de la matriz de evaluaciones normalizada</a:t>
          </a:r>
          <a:r>
            <a:rPr lang="es-MX"/>
            <a:t> </a:t>
          </a:r>
          <a:endParaRPr lang="es-MX" sz="1100"/>
        </a:p>
      </xdr:txBody>
    </xdr:sp>
    <xdr:clientData/>
  </xdr:twoCellAnchor>
  <xdr:twoCellAnchor>
    <xdr:from>
      <xdr:col>2</xdr:col>
      <xdr:colOff>681038</xdr:colOff>
      <xdr:row>93</xdr:row>
      <xdr:rowOff>33338</xdr:rowOff>
    </xdr:from>
    <xdr:to>
      <xdr:col>4</xdr:col>
      <xdr:colOff>619125</xdr:colOff>
      <xdr:row>95</xdr:row>
      <xdr:rowOff>192882</xdr:rowOff>
    </xdr:to>
    <xdr:sp macro="" textlink="">
      <xdr:nvSpPr>
        <xdr:cNvPr id="19" name="18 CuadroTexto"/>
        <xdr:cNvSpPr txBox="1"/>
      </xdr:nvSpPr>
      <xdr:spPr>
        <a:xfrm>
          <a:off x="2995613" y="18330863"/>
          <a:ext cx="1985962" cy="559594"/>
        </a:xfrm>
        <a:prstGeom prst="rect">
          <a:avLst/>
        </a:prstGeom>
        <a:solidFill>
          <a:schemeClr val="bg2">
            <a:lumMod val="9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MX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mínima diferencia de la matriz de evaluaciones normalizada</a:t>
          </a:r>
          <a:r>
            <a:rPr lang="es-MX"/>
            <a:t> </a:t>
          </a:r>
          <a:endParaRPr lang="es-MX" sz="1100"/>
        </a:p>
      </xdr:txBody>
    </xdr:sp>
    <xdr:clientData/>
  </xdr:twoCellAnchor>
  <xdr:twoCellAnchor>
    <xdr:from>
      <xdr:col>1</xdr:col>
      <xdr:colOff>1162050</xdr:colOff>
      <xdr:row>90</xdr:row>
      <xdr:rowOff>189310</xdr:rowOff>
    </xdr:from>
    <xdr:to>
      <xdr:col>2</xdr:col>
      <xdr:colOff>702468</xdr:colOff>
      <xdr:row>91</xdr:row>
      <xdr:rowOff>133350</xdr:rowOff>
    </xdr:to>
    <xdr:cxnSp macro="">
      <xdr:nvCxnSpPr>
        <xdr:cNvPr id="21" name="20 Conector recto de flecha"/>
        <xdr:cNvCxnSpPr>
          <a:endCxn id="18" idx="1"/>
        </xdr:cNvCxnSpPr>
      </xdr:nvCxnSpPr>
      <xdr:spPr>
        <a:xfrm flipV="1">
          <a:off x="2286000" y="17896285"/>
          <a:ext cx="731043" cy="134540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92</xdr:row>
      <xdr:rowOff>104775</xdr:rowOff>
    </xdr:from>
    <xdr:to>
      <xdr:col>2</xdr:col>
      <xdr:colOff>681038</xdr:colOff>
      <xdr:row>94</xdr:row>
      <xdr:rowOff>113110</xdr:rowOff>
    </xdr:to>
    <xdr:cxnSp macro="">
      <xdr:nvCxnSpPr>
        <xdr:cNvPr id="23" name="22 Conector recto de flecha"/>
        <xdr:cNvCxnSpPr>
          <a:endCxn id="19" idx="1"/>
        </xdr:cNvCxnSpPr>
      </xdr:nvCxnSpPr>
      <xdr:spPr>
        <a:xfrm>
          <a:off x="2314575" y="18202275"/>
          <a:ext cx="681038" cy="408385"/>
        </a:xfrm>
        <a:prstGeom prst="straightConnector1">
          <a:avLst/>
        </a:prstGeom>
        <a:ln w="28575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727980</xdr:colOff>
      <xdr:row>83</xdr:row>
      <xdr:rowOff>179916</xdr:rowOff>
    </xdr:from>
    <xdr:to>
      <xdr:col>8</xdr:col>
      <xdr:colOff>21167</xdr:colOff>
      <xdr:row>83</xdr:row>
      <xdr:rowOff>190380</xdr:rowOff>
    </xdr:to>
    <xdr:cxnSp macro="">
      <xdr:nvCxnSpPr>
        <xdr:cNvPr id="22" name="21 Conector recto de flecha"/>
        <xdr:cNvCxnSpPr>
          <a:stCxn id="6" idx="3"/>
        </xdr:cNvCxnSpPr>
      </xdr:nvCxnSpPr>
      <xdr:spPr>
        <a:xfrm flipV="1">
          <a:off x="6898063" y="16520583"/>
          <a:ext cx="1155854" cy="10464"/>
        </a:xfrm>
        <a:prstGeom prst="straightConnector1">
          <a:avLst/>
        </a:prstGeom>
        <a:ln w="57150">
          <a:solidFill>
            <a:schemeClr val="tx2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3.bin"/><Relationship Id="rId5" Type="http://schemas.openxmlformats.org/officeDocument/2006/relationships/oleObject" Target="../embeddings/oleObject2.bin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7"/>
  <sheetViews>
    <sheetView tabSelected="1" topLeftCell="A163" zoomScale="90" zoomScaleNormal="90" workbookViewId="0">
      <selection activeCell="K85" sqref="K85"/>
    </sheetView>
  </sheetViews>
  <sheetFormatPr baseColWidth="10" defaultRowHeight="15"/>
  <cols>
    <col min="1" max="1" width="19" customWidth="1"/>
    <col min="2" max="2" width="17.85546875" customWidth="1"/>
    <col min="3" max="3" width="15.42578125" customWidth="1"/>
    <col min="4" max="4" width="15.28515625" customWidth="1"/>
    <col min="5" max="5" width="13.42578125" customWidth="1"/>
    <col min="7" max="7" width="13.140625" customWidth="1"/>
    <col min="8" max="8" width="14.7109375" customWidth="1"/>
    <col min="9" max="9" width="14.42578125" customWidth="1"/>
    <col min="10" max="10" width="12.5703125" customWidth="1"/>
    <col min="11" max="11" width="12.7109375" customWidth="1"/>
    <col min="12" max="12" width="12.5703125" customWidth="1"/>
  </cols>
  <sheetData>
    <row r="1" spans="1:9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67" t="s">
        <v>2</v>
      </c>
      <c r="B5" s="65" t="s">
        <v>3</v>
      </c>
      <c r="C5" s="65" t="s">
        <v>4</v>
      </c>
      <c r="D5" s="67" t="s">
        <v>5</v>
      </c>
      <c r="E5" s="2"/>
      <c r="F5" s="67" t="s">
        <v>2</v>
      </c>
      <c r="G5" s="65" t="s">
        <v>3</v>
      </c>
      <c r="H5" s="65" t="s">
        <v>4</v>
      </c>
      <c r="I5" s="67" t="s">
        <v>5</v>
      </c>
    </row>
    <row r="6" spans="1:9" ht="21" customHeight="1">
      <c r="A6" s="67"/>
      <c r="B6" s="66"/>
      <c r="C6" s="66"/>
      <c r="D6" s="67"/>
      <c r="E6" s="2"/>
      <c r="F6" s="67"/>
      <c r="G6" s="66"/>
      <c r="H6" s="66"/>
      <c r="I6" s="67"/>
    </row>
    <row r="7" spans="1:9">
      <c r="A7" s="3" t="s">
        <v>6</v>
      </c>
      <c r="B7" s="3">
        <v>62</v>
      </c>
      <c r="C7" s="3">
        <v>100</v>
      </c>
      <c r="D7" s="3" t="s">
        <v>7</v>
      </c>
      <c r="E7" s="2"/>
      <c r="F7" s="3" t="s">
        <v>6</v>
      </c>
      <c r="G7" s="3">
        <v>62</v>
      </c>
      <c r="H7" s="3">
        <v>100</v>
      </c>
      <c r="I7" s="3">
        <v>8</v>
      </c>
    </row>
    <row r="8" spans="1:9">
      <c r="A8" s="3" t="s">
        <v>8</v>
      </c>
      <c r="B8" s="3">
        <v>70</v>
      </c>
      <c r="C8" s="3">
        <v>50</v>
      </c>
      <c r="D8" s="3" t="s">
        <v>9</v>
      </c>
      <c r="E8" s="2"/>
      <c r="F8" s="3" t="s">
        <v>8</v>
      </c>
      <c r="G8" s="3">
        <v>70</v>
      </c>
      <c r="H8" s="3">
        <v>50</v>
      </c>
      <c r="I8" s="3">
        <v>10</v>
      </c>
    </row>
    <row r="9" spans="1:9">
      <c r="A9" s="3" t="s">
        <v>10</v>
      </c>
      <c r="B9" s="3">
        <v>60</v>
      </c>
      <c r="C9" s="3">
        <v>60</v>
      </c>
      <c r="D9" s="3" t="s">
        <v>11</v>
      </c>
      <c r="E9" s="2"/>
      <c r="F9" s="3" t="s">
        <v>10</v>
      </c>
      <c r="G9" s="3">
        <v>60</v>
      </c>
      <c r="H9" s="3">
        <v>70</v>
      </c>
      <c r="I9" s="3">
        <v>6</v>
      </c>
    </row>
    <row r="10" spans="1:9">
      <c r="A10" s="3" t="s">
        <v>12</v>
      </c>
      <c r="B10" s="3">
        <v>90</v>
      </c>
      <c r="C10" s="3">
        <v>10</v>
      </c>
      <c r="D10" s="3" t="s">
        <v>13</v>
      </c>
      <c r="E10" s="2"/>
      <c r="F10" s="3" t="s">
        <v>12</v>
      </c>
      <c r="G10" s="3">
        <v>90</v>
      </c>
      <c r="H10" s="3">
        <v>10</v>
      </c>
      <c r="I10" s="3">
        <v>4</v>
      </c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>
      <c r="A12" s="4" t="s">
        <v>14</v>
      </c>
      <c r="B12" s="2"/>
      <c r="C12" s="2"/>
      <c r="D12" s="2"/>
      <c r="E12" s="2"/>
      <c r="F12" s="2"/>
      <c r="G12" s="2"/>
      <c r="H12" s="2"/>
      <c r="I12" s="2"/>
    </row>
    <row r="13" spans="1:9">
      <c r="A13" s="4"/>
      <c r="B13" s="2"/>
      <c r="C13" s="2"/>
      <c r="D13" s="2"/>
      <c r="E13" s="2"/>
      <c r="F13" s="2"/>
      <c r="G13" s="2"/>
      <c r="H13" s="2"/>
      <c r="I13" s="2"/>
    </row>
    <row r="14" spans="1:9">
      <c r="A14" s="5" t="s">
        <v>15</v>
      </c>
      <c r="B14" s="6" t="s">
        <v>16</v>
      </c>
      <c r="C14" s="6" t="s">
        <v>17</v>
      </c>
      <c r="D14" s="6" t="s">
        <v>18</v>
      </c>
      <c r="E14" s="7" t="s">
        <v>19</v>
      </c>
      <c r="F14" s="2"/>
      <c r="G14" s="2"/>
      <c r="H14" s="2"/>
      <c r="I14" s="2"/>
    </row>
    <row r="15" spans="1:9">
      <c r="A15" s="8">
        <v>10</v>
      </c>
      <c r="B15" s="9">
        <v>8</v>
      </c>
      <c r="C15" s="9">
        <v>6</v>
      </c>
      <c r="D15" s="9">
        <v>4</v>
      </c>
      <c r="E15" s="10">
        <v>2</v>
      </c>
      <c r="F15" s="2"/>
      <c r="G15" s="2"/>
      <c r="H15" s="2"/>
      <c r="I15" s="2"/>
    </row>
    <row r="16" spans="1:9">
      <c r="A16" s="2"/>
      <c r="B16" s="2"/>
      <c r="C16" s="2"/>
      <c r="D16" s="2"/>
      <c r="E16" s="2"/>
      <c r="F16" s="2"/>
      <c r="G16" s="2"/>
      <c r="H16" s="2"/>
      <c r="I16" s="2"/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4" t="s">
        <v>20</v>
      </c>
      <c r="B18" s="11"/>
      <c r="C18" s="2"/>
      <c r="D18" s="2"/>
      <c r="E18" s="2"/>
      <c r="F18" s="2"/>
      <c r="G18" s="2"/>
      <c r="H18" s="2"/>
      <c r="I18" s="2"/>
    </row>
    <row r="19" spans="1:9">
      <c r="A19" s="2"/>
      <c r="B19" s="2"/>
      <c r="C19" s="2"/>
      <c r="D19" s="2"/>
      <c r="E19" s="2"/>
      <c r="F19" s="2"/>
      <c r="G19" s="2"/>
      <c r="H19" s="2"/>
      <c r="I19" s="2"/>
    </row>
    <row r="20" spans="1:9">
      <c r="A20" s="67" t="s">
        <v>2</v>
      </c>
      <c r="B20" s="65" t="s">
        <v>3</v>
      </c>
      <c r="C20" s="65" t="s">
        <v>4</v>
      </c>
      <c r="D20" s="67" t="s">
        <v>5</v>
      </c>
      <c r="E20" s="2"/>
      <c r="F20" s="67" t="s">
        <v>2</v>
      </c>
      <c r="G20" s="65" t="s">
        <v>3</v>
      </c>
      <c r="H20" s="65" t="s">
        <v>4</v>
      </c>
      <c r="I20" s="67" t="s">
        <v>5</v>
      </c>
    </row>
    <row r="21" spans="1:9" ht="21.75" customHeight="1">
      <c r="A21" s="67"/>
      <c r="B21" s="66"/>
      <c r="C21" s="66"/>
      <c r="D21" s="67"/>
      <c r="E21" s="2"/>
      <c r="F21" s="67"/>
      <c r="G21" s="66"/>
      <c r="H21" s="66"/>
      <c r="I21" s="67"/>
    </row>
    <row r="22" spans="1:9">
      <c r="A22" s="3" t="s">
        <v>6</v>
      </c>
      <c r="B22" s="12">
        <v>62</v>
      </c>
      <c r="C22" s="12">
        <v>100</v>
      </c>
      <c r="D22" s="12">
        <v>8</v>
      </c>
      <c r="E22" s="2"/>
      <c r="F22" s="3" t="s">
        <v>6</v>
      </c>
      <c r="G22" s="13">
        <f>+B22/$B$26</f>
        <v>0.21985815602836881</v>
      </c>
      <c r="H22" s="13">
        <f>+C22/$C$26</f>
        <v>0.43478260869565216</v>
      </c>
      <c r="I22" s="13">
        <f>+D22/$D$26</f>
        <v>0.2857142857142857</v>
      </c>
    </row>
    <row r="23" spans="1:9">
      <c r="A23" s="3" t="s">
        <v>8</v>
      </c>
      <c r="B23" s="12">
        <v>70</v>
      </c>
      <c r="C23" s="12">
        <v>50</v>
      </c>
      <c r="D23" s="12">
        <v>10</v>
      </c>
      <c r="E23" s="2"/>
      <c r="F23" s="3" t="s">
        <v>8</v>
      </c>
      <c r="G23" s="13">
        <f t="shared" ref="G23:G25" si="0">+B23/$B$26</f>
        <v>0.24822695035460993</v>
      </c>
      <c r="H23" s="13">
        <f t="shared" ref="H23:H25" si="1">+C23/$C$26</f>
        <v>0.21739130434782608</v>
      </c>
      <c r="I23" s="13">
        <f t="shared" ref="I23:I25" si="2">+D23/$D$26</f>
        <v>0.35714285714285715</v>
      </c>
    </row>
    <row r="24" spans="1:9">
      <c r="A24" s="3" t="s">
        <v>10</v>
      </c>
      <c r="B24" s="12">
        <v>60</v>
      </c>
      <c r="C24" s="12">
        <v>70</v>
      </c>
      <c r="D24" s="12">
        <v>6</v>
      </c>
      <c r="E24" s="2"/>
      <c r="F24" s="3" t="s">
        <v>10</v>
      </c>
      <c r="G24" s="13">
        <f t="shared" si="0"/>
        <v>0.21276595744680851</v>
      </c>
      <c r="H24" s="13">
        <f t="shared" si="1"/>
        <v>0.30434782608695654</v>
      </c>
      <c r="I24" s="13">
        <f t="shared" si="2"/>
        <v>0.21428571428571427</v>
      </c>
    </row>
    <row r="25" spans="1:9">
      <c r="A25" s="3" t="s">
        <v>12</v>
      </c>
      <c r="B25" s="12">
        <v>90</v>
      </c>
      <c r="C25" s="12">
        <v>10</v>
      </c>
      <c r="D25" s="12">
        <v>4</v>
      </c>
      <c r="E25" s="2"/>
      <c r="F25" s="3" t="s">
        <v>12</v>
      </c>
      <c r="G25" s="13">
        <f t="shared" si="0"/>
        <v>0.31914893617021278</v>
      </c>
      <c r="H25" s="13">
        <f t="shared" si="1"/>
        <v>4.3478260869565216E-2</v>
      </c>
      <c r="I25" s="13">
        <f t="shared" si="2"/>
        <v>0.14285714285714285</v>
      </c>
    </row>
    <row r="26" spans="1:9">
      <c r="A26" s="3" t="s">
        <v>21</v>
      </c>
      <c r="B26" s="12">
        <f>SUM(B22:B25)</f>
        <v>282</v>
      </c>
      <c r="C26" s="12">
        <f>SUM(C22:C25)</f>
        <v>230</v>
      </c>
      <c r="D26" s="12">
        <f>SUM(D22:D25)</f>
        <v>28</v>
      </c>
      <c r="E26" s="2"/>
      <c r="F26" s="3" t="s">
        <v>25</v>
      </c>
      <c r="G26" s="16">
        <v>0.75</v>
      </c>
      <c r="H26" s="16">
        <v>0.16666666666666666</v>
      </c>
      <c r="I26" s="16">
        <v>8.3333333333333329E-2</v>
      </c>
    </row>
    <row r="29" spans="1:9">
      <c r="A29" s="14" t="s">
        <v>22</v>
      </c>
      <c r="B29" s="15">
        <v>9</v>
      </c>
      <c r="C29" s="15">
        <f>+B29/$B$32</f>
        <v>0.75</v>
      </c>
      <c r="D29">
        <v>0.75</v>
      </c>
    </row>
    <row r="30" spans="1:9">
      <c r="A30" s="14" t="s">
        <v>23</v>
      </c>
      <c r="B30" s="15">
        <v>2</v>
      </c>
      <c r="C30" s="15">
        <f t="shared" ref="C30:C31" si="3">+B30/$B$32</f>
        <v>0.16666666666666666</v>
      </c>
      <c r="D30">
        <v>0.16666666666666666</v>
      </c>
    </row>
    <row r="31" spans="1:9">
      <c r="A31" s="14" t="s">
        <v>24</v>
      </c>
      <c r="B31" s="15">
        <v>1</v>
      </c>
      <c r="C31" s="15">
        <f t="shared" si="3"/>
        <v>8.3333333333333329E-2</v>
      </c>
      <c r="D31">
        <v>8.3333333333333329E-2</v>
      </c>
    </row>
    <row r="32" spans="1:9">
      <c r="A32" s="14" t="s">
        <v>21</v>
      </c>
      <c r="B32" s="15">
        <f>SUM(B29:B31)</f>
        <v>12</v>
      </c>
      <c r="C32" s="15">
        <f>SUM(C29:C31)</f>
        <v>1</v>
      </c>
      <c r="D32">
        <v>1</v>
      </c>
    </row>
    <row r="34" spans="1:4" ht="15.75">
      <c r="A34" s="17" t="s">
        <v>26</v>
      </c>
      <c r="B34" s="18" t="s">
        <v>27</v>
      </c>
    </row>
    <row r="36" spans="1:4" ht="30" customHeight="1">
      <c r="A36" s="23" t="s">
        <v>2</v>
      </c>
      <c r="B36" s="23" t="s">
        <v>3</v>
      </c>
      <c r="C36" s="23" t="s">
        <v>4</v>
      </c>
      <c r="D36" s="23" t="s">
        <v>5</v>
      </c>
    </row>
    <row r="37" spans="1:4">
      <c r="A37" s="19" t="s">
        <v>6</v>
      </c>
      <c r="B37" s="21">
        <v>0.21985815602836881</v>
      </c>
      <c r="C37" s="21">
        <v>0.43478260869565216</v>
      </c>
      <c r="D37" s="21">
        <v>0.2857142857142857</v>
      </c>
    </row>
    <row r="38" spans="1:4">
      <c r="A38" s="19" t="s">
        <v>8</v>
      </c>
      <c r="B38" s="21">
        <v>0.24822695035460993</v>
      </c>
      <c r="C38" s="21">
        <v>0.21739130434782608</v>
      </c>
      <c r="D38" s="21">
        <v>0.35714285714285715</v>
      </c>
    </row>
    <row r="39" spans="1:4">
      <c r="A39" s="19" t="s">
        <v>10</v>
      </c>
      <c r="B39" s="21">
        <v>0.21276595744680851</v>
      </c>
      <c r="C39" s="21">
        <v>0.30434782608695654</v>
      </c>
      <c r="D39" s="21">
        <v>0.21428571428571427</v>
      </c>
    </row>
    <row r="40" spans="1:4">
      <c r="A40" s="19" t="s">
        <v>12</v>
      </c>
      <c r="B40" s="21">
        <v>0.31914893617021278</v>
      </c>
      <c r="C40" s="21">
        <v>4.3478260869565216E-2</v>
      </c>
      <c r="D40" s="21">
        <v>0.14285714285714285</v>
      </c>
    </row>
    <row r="41" spans="1:4">
      <c r="A41" s="20" t="s">
        <v>25</v>
      </c>
      <c r="B41" s="21">
        <v>0.75</v>
      </c>
      <c r="C41" s="21">
        <v>0.16666666666666666</v>
      </c>
      <c r="D41" s="21">
        <v>8.3333333333333329E-2</v>
      </c>
    </row>
    <row r="43" spans="1:4" ht="18">
      <c r="A43" s="17" t="s">
        <v>28</v>
      </c>
      <c r="B43" s="22" t="s">
        <v>29</v>
      </c>
    </row>
    <row r="45" spans="1:4">
      <c r="A45" s="24" t="s">
        <v>30</v>
      </c>
    </row>
    <row r="51" spans="1:10">
      <c r="A51" s="24" t="s">
        <v>31</v>
      </c>
    </row>
    <row r="58" spans="1:10" ht="21" customHeight="1">
      <c r="A58" s="46"/>
      <c r="B58" s="46"/>
      <c r="C58" s="47" t="s">
        <v>33</v>
      </c>
      <c r="D58" s="46"/>
      <c r="E58" s="47" t="s">
        <v>34</v>
      </c>
    </row>
    <row r="59" spans="1:10">
      <c r="A59" s="46"/>
      <c r="B59" s="48" t="s">
        <v>6</v>
      </c>
      <c r="C59" s="48" t="s">
        <v>8</v>
      </c>
      <c r="D59" s="48" t="s">
        <v>10</v>
      </c>
      <c r="E59" s="48" t="s">
        <v>12</v>
      </c>
      <c r="J59">
        <f>(+C60+D60+E60+E61+D61+B61+C62+E62+D63+C63+B63+B62)/12</f>
        <v>0.5</v>
      </c>
    </row>
    <row r="60" spans="1:10">
      <c r="A60" s="49" t="s">
        <v>6</v>
      </c>
      <c r="B60" s="50"/>
      <c r="C60" s="21">
        <v>0.16666666666666666</v>
      </c>
      <c r="D60" s="21">
        <v>1</v>
      </c>
      <c r="E60" s="51">
        <f>+C41+D41</f>
        <v>0.25</v>
      </c>
      <c r="G60" t="s">
        <v>32</v>
      </c>
    </row>
    <row r="61" spans="1:10">
      <c r="A61" s="49" t="s">
        <v>8</v>
      </c>
      <c r="B61" s="51">
        <f>+B41+D41</f>
        <v>0.83333333333333337</v>
      </c>
      <c r="C61" s="50"/>
      <c r="D61" s="51">
        <f>+B41+D41</f>
        <v>0.83333333333333337</v>
      </c>
      <c r="E61" s="51">
        <f>+C41+D41</f>
        <v>0.25</v>
      </c>
    </row>
    <row r="62" spans="1:10">
      <c r="A62" s="49" t="s">
        <v>10</v>
      </c>
      <c r="B62" s="50">
        <v>0</v>
      </c>
      <c r="C62" s="51">
        <f>+C41</f>
        <v>0.16666666666666666</v>
      </c>
      <c r="D62" s="50"/>
      <c r="E62" s="51">
        <f>+C41+D41</f>
        <v>0.25</v>
      </c>
    </row>
    <row r="63" spans="1:10">
      <c r="A63" s="49" t="s">
        <v>12</v>
      </c>
      <c r="B63" s="51">
        <f>+B41</f>
        <v>0.75</v>
      </c>
      <c r="C63" s="51">
        <f>+B41</f>
        <v>0.75</v>
      </c>
      <c r="D63" s="51">
        <f>+B41</f>
        <v>0.75</v>
      </c>
      <c r="E63" s="50"/>
    </row>
    <row r="64" spans="1:10">
      <c r="A64" s="46"/>
      <c r="B64" s="46"/>
      <c r="C64" s="46"/>
      <c r="D64" s="46"/>
      <c r="E64" s="46"/>
    </row>
    <row r="66" spans="1:2" ht="18">
      <c r="A66" s="17" t="s">
        <v>35</v>
      </c>
      <c r="B66" s="22" t="s">
        <v>36</v>
      </c>
    </row>
    <row r="83" spans="1:11" ht="15.75">
      <c r="I83" s="68"/>
      <c r="J83" s="68"/>
    </row>
    <row r="84" spans="1:11" ht="18.75">
      <c r="I84" s="69" t="s">
        <v>88</v>
      </c>
      <c r="J84" s="68"/>
    </row>
    <row r="85" spans="1:11" ht="15.75">
      <c r="I85" s="68"/>
      <c r="J85" s="68"/>
    </row>
    <row r="89" spans="1:11" ht="18.75">
      <c r="A89" s="27" t="s">
        <v>37</v>
      </c>
    </row>
    <row r="92" spans="1:11" ht="15.75">
      <c r="A92" s="40"/>
      <c r="B92" s="41">
        <f>MAX(B37:D40)</f>
        <v>0.43478260869565216</v>
      </c>
      <c r="H92" s="33" t="s">
        <v>76</v>
      </c>
      <c r="I92" s="39">
        <f>ABS(B100-B101)</f>
        <v>2.836879432624112E-2</v>
      </c>
      <c r="J92" s="39">
        <f>ABS(C100-C101)</f>
        <v>0.21739130434782608</v>
      </c>
      <c r="K92" s="39">
        <f>ABS(D100-D101)</f>
        <v>7.1428571428571452E-2</v>
      </c>
    </row>
    <row r="93" spans="1:11" ht="15.75">
      <c r="A93" s="40"/>
      <c r="B93" s="41">
        <f>MIN(B37:D40)</f>
        <v>4.3478260869565216E-2</v>
      </c>
      <c r="H93" s="33" t="s">
        <v>77</v>
      </c>
      <c r="I93" s="39">
        <f>ABS(B100-B102)</f>
        <v>7.0921985815602939E-3</v>
      </c>
      <c r="J93" s="39">
        <f>ABS(C100-C102)</f>
        <v>0.13043478260869562</v>
      </c>
      <c r="K93" s="39">
        <f>ABS(D100-D102)</f>
        <v>7.1428571428571425E-2</v>
      </c>
    </row>
    <row r="94" spans="1:11" ht="15.75">
      <c r="A94" s="32" t="s">
        <v>38</v>
      </c>
      <c r="B94" s="42">
        <f>+B92-B93</f>
        <v>0.39130434782608692</v>
      </c>
      <c r="H94" s="35" t="s">
        <v>78</v>
      </c>
      <c r="I94" s="39">
        <f>ABS(B100-B103)</f>
        <v>9.9290780141843976E-2</v>
      </c>
      <c r="J94" s="39">
        <f t="shared" ref="J94:K94" si="4">ABS(C100-C103)</f>
        <v>0.39130434782608692</v>
      </c>
      <c r="K94" s="39">
        <f t="shared" si="4"/>
        <v>0.14285714285714285</v>
      </c>
    </row>
    <row r="95" spans="1:11" ht="15.75">
      <c r="A95" s="40"/>
      <c r="B95" s="40"/>
      <c r="H95" s="35" t="s">
        <v>79</v>
      </c>
      <c r="I95" s="39">
        <f>ABS(B101-B102)</f>
        <v>3.5460992907801414E-2</v>
      </c>
      <c r="J95" s="39">
        <f t="shared" ref="J95:K95" si="5">ABS(C101-C102)</f>
        <v>8.695652173913046E-2</v>
      </c>
      <c r="K95" s="39">
        <f t="shared" si="5"/>
        <v>0.14285714285714288</v>
      </c>
    </row>
    <row r="96" spans="1:11" ht="15.75">
      <c r="A96" s="32" t="s">
        <v>39</v>
      </c>
      <c r="B96" s="43">
        <f>1/B94</f>
        <v>2.5555555555555558</v>
      </c>
      <c r="H96" s="35" t="s">
        <v>80</v>
      </c>
      <c r="I96" s="39">
        <f>ABS(B101-B103)</f>
        <v>7.0921985815602856E-2</v>
      </c>
      <c r="J96" s="39">
        <f>ABS(C102-C103)</f>
        <v>0.26086956521739135</v>
      </c>
      <c r="K96" s="39">
        <f>ABS(D102-D103)</f>
        <v>7.1428571428571425E-2</v>
      </c>
    </row>
    <row r="97" spans="1:14">
      <c r="H97" s="35" t="s">
        <v>81</v>
      </c>
      <c r="I97" s="39">
        <f>ABS(B102-B103)</f>
        <v>0.10638297872340427</v>
      </c>
      <c r="J97" s="39">
        <f t="shared" ref="J97:K97" si="6">ABS(C102-C103)</f>
        <v>0.26086956521739135</v>
      </c>
      <c r="K97" s="39">
        <f t="shared" si="6"/>
        <v>7.1428571428571425E-2</v>
      </c>
    </row>
    <row r="98" spans="1:14">
      <c r="H98" s="36" t="s">
        <v>84</v>
      </c>
      <c r="I98" s="26">
        <f>MAX(I92:I97)</f>
        <v>0.10638297872340427</v>
      </c>
      <c r="J98" s="26">
        <f t="shared" ref="J98:K98" si="7">MAX(J92:J97)</f>
        <v>0.39130434782608692</v>
      </c>
      <c r="K98" s="26">
        <f t="shared" si="7"/>
        <v>0.14285714285714288</v>
      </c>
      <c r="L98" s="37" t="s">
        <v>82</v>
      </c>
      <c r="M98" s="38">
        <f>MAX(I98:K98)</f>
        <v>0.39130434782608692</v>
      </c>
    </row>
    <row r="99" spans="1:14" ht="30">
      <c r="A99" s="23" t="s">
        <v>2</v>
      </c>
      <c r="B99" s="23" t="s">
        <v>3</v>
      </c>
      <c r="C99" s="23" t="s">
        <v>4</v>
      </c>
      <c r="D99" s="23" t="s">
        <v>5</v>
      </c>
      <c r="E99" s="29"/>
      <c r="H99" s="34"/>
      <c r="L99" s="37" t="s">
        <v>83</v>
      </c>
      <c r="M99" s="38">
        <f>1/M98</f>
        <v>2.5555555555555558</v>
      </c>
    </row>
    <row r="100" spans="1:14">
      <c r="A100" s="19" t="s">
        <v>6</v>
      </c>
      <c r="B100" s="21">
        <v>0.21985815602836881</v>
      </c>
      <c r="C100" s="21">
        <v>0.43478260869565216</v>
      </c>
      <c r="D100" s="21">
        <v>0.2857142857142857</v>
      </c>
      <c r="E100" s="30"/>
    </row>
    <row r="101" spans="1:14">
      <c r="A101" s="19" t="s">
        <v>8</v>
      </c>
      <c r="B101" s="21">
        <v>0.24822695035460993</v>
      </c>
      <c r="C101" s="21">
        <v>0.21739130434782608</v>
      </c>
      <c r="D101" s="21">
        <v>0.35714285714285715</v>
      </c>
      <c r="E101" s="30"/>
    </row>
    <row r="102" spans="1:14">
      <c r="A102" s="19" t="s">
        <v>10</v>
      </c>
      <c r="B102" s="21">
        <v>0.21276595744680851</v>
      </c>
      <c r="C102" s="21">
        <v>0.30434782608695654</v>
      </c>
      <c r="D102" s="21">
        <v>0.21428571428571427</v>
      </c>
      <c r="E102" s="30"/>
    </row>
    <row r="103" spans="1:14">
      <c r="A103" s="19" t="s">
        <v>12</v>
      </c>
      <c r="B103" s="21">
        <v>0.31914893617021278</v>
      </c>
      <c r="C103" s="21">
        <v>4.3478260869565216E-2</v>
      </c>
      <c r="D103" s="21">
        <v>0.14285714285714285</v>
      </c>
      <c r="E103" s="28"/>
    </row>
    <row r="104" spans="1:14" s="2" customFormat="1"/>
    <row r="105" spans="1:14" s="2" customFormat="1">
      <c r="J105" s="26" t="s">
        <v>58</v>
      </c>
      <c r="L105" s="26"/>
    </row>
    <row r="106" spans="1:14" s="2" customFormat="1">
      <c r="A106" s="52"/>
      <c r="E106" s="31" t="s">
        <v>43</v>
      </c>
      <c r="F106" s="53" t="s">
        <v>44</v>
      </c>
      <c r="I106" s="25" t="s">
        <v>6</v>
      </c>
      <c r="J106" s="25" t="s">
        <v>8</v>
      </c>
      <c r="K106" s="25" t="s">
        <v>10</v>
      </c>
      <c r="L106" s="25" t="s">
        <v>12</v>
      </c>
    </row>
    <row r="107" spans="1:14" s="2" customFormat="1">
      <c r="A107" s="54" t="s">
        <v>40</v>
      </c>
      <c r="B107" s="39">
        <f>IF(B100&lt;B101,ABS(B100-B101),0)</f>
        <v>2.836879432624112E-2</v>
      </c>
      <c r="C107" s="39">
        <f t="shared" ref="C107:D107" si="8">IF(C100&lt;C101,ABS(C100-C101),0)</f>
        <v>0</v>
      </c>
      <c r="D107" s="39">
        <f t="shared" si="8"/>
        <v>7.1428571428571452E-2</v>
      </c>
      <c r="E107" s="2">
        <f>MAX(B107:D107)</f>
        <v>7.1428571428571452E-2</v>
      </c>
      <c r="F107" s="55">
        <f>+$B$96*E107</f>
        <v>0.18253968253968261</v>
      </c>
      <c r="H107" s="44" t="s">
        <v>6</v>
      </c>
      <c r="I107" s="39"/>
      <c r="J107" s="45">
        <v>0.18253968253968261</v>
      </c>
      <c r="K107" s="45">
        <v>0</v>
      </c>
      <c r="L107" s="45">
        <v>0.25374310480693463</v>
      </c>
    </row>
    <row r="108" spans="1:14" s="2" customFormat="1">
      <c r="A108" s="54" t="s">
        <v>41</v>
      </c>
      <c r="B108" s="39">
        <f>IF(B100&lt;B102,ABS(B100-B102),0)</f>
        <v>0</v>
      </c>
      <c r="C108" s="39">
        <f t="shared" ref="C108:D108" si="9">IF(C100&lt;C102,ABS(C100-C102),0)</f>
        <v>0</v>
      </c>
      <c r="D108" s="39">
        <f t="shared" si="9"/>
        <v>0</v>
      </c>
      <c r="E108" s="2">
        <f t="shared" ref="E108:E109" si="10">MAX(B108:D108)</f>
        <v>0</v>
      </c>
      <c r="F108" s="55">
        <f t="shared" ref="F108:F109" si="11">+$B$96*E108</f>
        <v>0</v>
      </c>
      <c r="H108" s="44" t="s">
        <v>8</v>
      </c>
      <c r="I108" s="63">
        <v>0.55555555555555558</v>
      </c>
      <c r="J108" s="39"/>
      <c r="K108" s="64">
        <v>0.22222222222222232</v>
      </c>
      <c r="L108" s="64">
        <v>0.18124507486209621</v>
      </c>
    </row>
    <row r="109" spans="1:14" s="2" customFormat="1">
      <c r="A109" s="54" t="s">
        <v>42</v>
      </c>
      <c r="B109" s="39">
        <f>IF(B100&lt;B103,ABS(B100-B103),0)</f>
        <v>9.9290780141843976E-2</v>
      </c>
      <c r="C109" s="39">
        <f t="shared" ref="C109:D109" si="12">IF(C100&lt;C103,ABS(C100-C103),0)</f>
        <v>0</v>
      </c>
      <c r="D109" s="39">
        <f t="shared" si="12"/>
        <v>0</v>
      </c>
      <c r="E109" s="2">
        <f t="shared" si="10"/>
        <v>9.9290780141843976E-2</v>
      </c>
      <c r="F109" s="55">
        <f t="shared" si="11"/>
        <v>0.25374310480693463</v>
      </c>
      <c r="H109" s="44" t="s">
        <v>10</v>
      </c>
      <c r="I109" s="39">
        <v>0.33333333333333326</v>
      </c>
      <c r="J109" s="64">
        <v>0.36507936507936517</v>
      </c>
      <c r="K109" s="39"/>
      <c r="L109" s="64">
        <v>0.27186761229314427</v>
      </c>
      <c r="N109" s="2">
        <f>AVERAGE(I107:L110)</f>
        <v>0.38165597208150404</v>
      </c>
    </row>
    <row r="110" spans="1:14" s="2" customFormat="1">
      <c r="H110" s="44" t="s">
        <v>12</v>
      </c>
      <c r="I110" s="45">
        <v>1</v>
      </c>
      <c r="J110" s="45">
        <v>0.54761904761904767</v>
      </c>
      <c r="K110" s="64">
        <v>0.66666666666666685</v>
      </c>
      <c r="L110" s="39"/>
    </row>
    <row r="111" spans="1:14" s="2" customFormat="1">
      <c r="A111" s="54" t="s">
        <v>45</v>
      </c>
      <c r="B111" s="39">
        <f>IF(B101&lt;B100,ABS(B101-B100),0)</f>
        <v>0</v>
      </c>
      <c r="C111" s="39">
        <f t="shared" ref="C111:D111" si="13">IF(C101&lt;C100,ABS(C101-C100),0)</f>
        <v>0.21739130434782608</v>
      </c>
      <c r="D111" s="39">
        <f t="shared" si="13"/>
        <v>0</v>
      </c>
      <c r="E111" s="2">
        <f>MAX(B111:D111)</f>
        <v>0.21739130434782608</v>
      </c>
      <c r="F111" s="55">
        <f>+$B$96*E111</f>
        <v>0.55555555555555558</v>
      </c>
    </row>
    <row r="112" spans="1:14" s="2" customFormat="1">
      <c r="A112" s="54" t="s">
        <v>46</v>
      </c>
      <c r="B112" s="39">
        <f>IF(B101&lt;B102,ABS(B101-B102),0)</f>
        <v>0</v>
      </c>
      <c r="C112" s="39">
        <f t="shared" ref="C112:D112" si="14">IF(C101&lt;C102,ABS(C101-C102),0)</f>
        <v>8.695652173913046E-2</v>
      </c>
      <c r="D112" s="39">
        <f t="shared" si="14"/>
        <v>0</v>
      </c>
      <c r="E112" s="2">
        <f t="shared" ref="E112:E113" si="15">MAX(B112:D112)</f>
        <v>8.695652173913046E-2</v>
      </c>
      <c r="F112" s="55">
        <f t="shared" ref="F112:F113" si="16">+$B$96*E112</f>
        <v>0.22222222222222232</v>
      </c>
    </row>
    <row r="113" spans="1:9" s="2" customFormat="1">
      <c r="A113" s="54" t="s">
        <v>47</v>
      </c>
      <c r="B113" s="39">
        <f>IF(B101&lt;B103,ABS(B101-B103),0)</f>
        <v>7.0921985815602856E-2</v>
      </c>
      <c r="C113" s="39">
        <f t="shared" ref="C113:D113" si="17">IF(C101&lt;C103,ABS(C101-C103),0)</f>
        <v>0</v>
      </c>
      <c r="D113" s="39">
        <f t="shared" si="17"/>
        <v>0</v>
      </c>
      <c r="E113" s="2">
        <f t="shared" si="15"/>
        <v>7.0921985815602856E-2</v>
      </c>
      <c r="F113" s="55">
        <f t="shared" si="16"/>
        <v>0.18124507486209621</v>
      </c>
    </row>
    <row r="114" spans="1:9" s="2" customFormat="1"/>
    <row r="115" spans="1:9" s="2" customFormat="1">
      <c r="A115" s="54" t="s">
        <v>48</v>
      </c>
      <c r="B115" s="39">
        <f>IF(B102&lt;B100,ABS(B102-B100),0)</f>
        <v>7.0921985815602939E-3</v>
      </c>
      <c r="C115" s="39">
        <f t="shared" ref="C115:D115" si="18">IF(C102&lt;C100,ABS(C102-C100),0)</f>
        <v>0.13043478260869562</v>
      </c>
      <c r="D115" s="39">
        <f t="shared" si="18"/>
        <v>7.1428571428571425E-2</v>
      </c>
      <c r="E115" s="2">
        <f>MAX(B115:D115)</f>
        <v>0.13043478260869562</v>
      </c>
      <c r="F115" s="55">
        <f>+$B$96*E115</f>
        <v>0.33333333333333326</v>
      </c>
    </row>
    <row r="116" spans="1:9" s="2" customFormat="1">
      <c r="A116" s="54" t="s">
        <v>49</v>
      </c>
      <c r="B116" s="39">
        <f>IF(B102&lt;B101,ABS(B102-B101),0)</f>
        <v>3.5460992907801414E-2</v>
      </c>
      <c r="C116" s="39">
        <f t="shared" ref="C116:D116" si="19">IF(C102&lt;C101,ABS(C102-C101),0)</f>
        <v>0</v>
      </c>
      <c r="D116" s="39">
        <f t="shared" si="19"/>
        <v>0.14285714285714288</v>
      </c>
      <c r="E116" s="2">
        <f t="shared" ref="E116:E117" si="20">MAX(B116:D116)</f>
        <v>0.14285714285714288</v>
      </c>
      <c r="F116" s="55">
        <f t="shared" ref="F116:F117" si="21">+$B$96*E116</f>
        <v>0.36507936507936517</v>
      </c>
    </row>
    <row r="117" spans="1:9" s="2" customFormat="1">
      <c r="A117" s="54" t="s">
        <v>50</v>
      </c>
      <c r="B117" s="39">
        <f>IF(B102&lt;B103,ABS(B102-B103),0)</f>
        <v>0.10638297872340427</v>
      </c>
      <c r="C117" s="39">
        <f t="shared" ref="C117:D117" si="22">IF(C102&lt;C103,ABS(C102-C103),0)</f>
        <v>0</v>
      </c>
      <c r="D117" s="39">
        <f t="shared" si="22"/>
        <v>0</v>
      </c>
      <c r="E117" s="2">
        <f t="shared" si="20"/>
        <v>0.10638297872340427</v>
      </c>
      <c r="F117" s="55">
        <f t="shared" si="21"/>
        <v>0.27186761229314427</v>
      </c>
    </row>
    <row r="118" spans="1:9" s="2" customFormat="1"/>
    <row r="119" spans="1:9" s="2" customFormat="1">
      <c r="A119" s="54" t="s">
        <v>51</v>
      </c>
      <c r="B119" s="39">
        <f>IF(B103&lt;B100,ABS(B103-B100),0)</f>
        <v>0</v>
      </c>
      <c r="C119" s="39">
        <f t="shared" ref="C119:D119" si="23">IF(C103&lt;C100,ABS(C103-C100),0)</f>
        <v>0.39130434782608692</v>
      </c>
      <c r="D119" s="39">
        <f t="shared" si="23"/>
        <v>0.14285714285714285</v>
      </c>
      <c r="E119" s="2">
        <f>MAX(B119:D119)</f>
        <v>0.39130434782608692</v>
      </c>
      <c r="F119" s="55">
        <f>+$B$96*E119</f>
        <v>1</v>
      </c>
    </row>
    <row r="120" spans="1:9" s="2" customFormat="1">
      <c r="A120" s="54" t="s">
        <v>52</v>
      </c>
      <c r="B120" s="39">
        <f>IF(B103&lt;B101,ABS(B103-B101),0)</f>
        <v>0</v>
      </c>
      <c r="C120" s="39">
        <f t="shared" ref="C120:D120" si="24">IF(C103&lt;C101,ABS(C103-C101),0)</f>
        <v>0.17391304347826086</v>
      </c>
      <c r="D120" s="39">
        <f t="shared" si="24"/>
        <v>0.2142857142857143</v>
      </c>
      <c r="E120" s="2">
        <f t="shared" ref="E120:E121" si="25">MAX(B120:D120)</f>
        <v>0.2142857142857143</v>
      </c>
      <c r="F120" s="55">
        <f t="shared" ref="F120:F121" si="26">+$B$96*E120</f>
        <v>0.54761904761904767</v>
      </c>
    </row>
    <row r="121" spans="1:9" s="2" customFormat="1">
      <c r="A121" s="54" t="s">
        <v>53</v>
      </c>
      <c r="B121" s="39">
        <f>IF(B103&lt;B102,ABS(B103-B102),0)</f>
        <v>0</v>
      </c>
      <c r="C121" s="39">
        <f t="shared" ref="C121:D121" si="27">IF(C103&lt;C102,ABS(C103-C102),0)</f>
        <v>0.26086956521739135</v>
      </c>
      <c r="D121" s="39">
        <f t="shared" si="27"/>
        <v>7.1428571428571425E-2</v>
      </c>
      <c r="E121" s="2">
        <f t="shared" si="25"/>
        <v>0.26086956521739135</v>
      </c>
      <c r="F121" s="55">
        <f t="shared" si="26"/>
        <v>0.66666666666666685</v>
      </c>
    </row>
    <row r="122" spans="1:9" s="2" customFormat="1">
      <c r="I122" s="56"/>
    </row>
    <row r="123" spans="1:9" s="2" customFormat="1"/>
    <row r="124" spans="1:9" s="2" customFormat="1"/>
    <row r="125" spans="1:9" s="2" customFormat="1" ht="18">
      <c r="A125" s="57" t="s">
        <v>54</v>
      </c>
      <c r="B125" s="58" t="s">
        <v>55</v>
      </c>
    </row>
    <row r="126" spans="1:9" s="2" customFormat="1"/>
    <row r="127" spans="1:9" s="2" customFormat="1" ht="18">
      <c r="A127" s="58" t="s">
        <v>56</v>
      </c>
    </row>
    <row r="128" spans="1:9" s="2" customFormat="1"/>
    <row r="129" spans="1:11" s="2" customFormat="1" ht="23.25">
      <c r="A129" s="59" t="s">
        <v>57</v>
      </c>
    </row>
    <row r="130" spans="1:11" s="2" customFormat="1"/>
    <row r="131" spans="1:11" s="2" customFormat="1">
      <c r="C131" s="26" t="s">
        <v>60</v>
      </c>
      <c r="I131" s="26" t="s">
        <v>58</v>
      </c>
      <c r="K131" s="26"/>
    </row>
    <row r="132" spans="1:11" s="2" customFormat="1">
      <c r="B132" s="60" t="s">
        <v>6</v>
      </c>
      <c r="C132" s="60" t="s">
        <v>8</v>
      </c>
      <c r="D132" s="60" t="s">
        <v>10</v>
      </c>
      <c r="E132" s="60" t="s">
        <v>12</v>
      </c>
      <c r="H132" s="25" t="s">
        <v>6</v>
      </c>
      <c r="I132" s="25" t="s">
        <v>8</v>
      </c>
      <c r="J132" s="25" t="s">
        <v>10</v>
      </c>
      <c r="K132" s="25" t="s">
        <v>12</v>
      </c>
    </row>
    <row r="133" spans="1:11" s="2" customFormat="1">
      <c r="A133" s="60" t="s">
        <v>6</v>
      </c>
      <c r="B133" s="39"/>
      <c r="C133" s="45">
        <v>0.16666666666666666</v>
      </c>
      <c r="D133" s="45">
        <v>1</v>
      </c>
      <c r="E133" s="39">
        <v>0.25</v>
      </c>
      <c r="G133" s="44" t="s">
        <v>6</v>
      </c>
      <c r="H133" s="39"/>
      <c r="I133" s="45">
        <v>0.18253968253968261</v>
      </c>
      <c r="J133" s="45">
        <v>0</v>
      </c>
      <c r="K133" s="45">
        <v>0.25374310480693463</v>
      </c>
    </row>
    <row r="134" spans="1:11" s="2" customFormat="1">
      <c r="A134" s="60" t="s">
        <v>8</v>
      </c>
      <c r="B134" s="45">
        <v>0.83333333333333337</v>
      </c>
      <c r="C134" s="39"/>
      <c r="D134" s="45">
        <v>0.83333333333333337</v>
      </c>
      <c r="E134" s="39">
        <v>0.25</v>
      </c>
      <c r="G134" s="44" t="s">
        <v>8</v>
      </c>
      <c r="H134" s="63">
        <v>0.55555555555555558</v>
      </c>
      <c r="I134" s="39"/>
      <c r="J134" s="64">
        <v>0.22222222222222232</v>
      </c>
      <c r="K134" s="64">
        <v>0.18124507486209621</v>
      </c>
    </row>
    <row r="135" spans="1:11" s="2" customFormat="1">
      <c r="A135" s="60" t="s">
        <v>10</v>
      </c>
      <c r="B135" s="39">
        <v>0</v>
      </c>
      <c r="C135" s="45">
        <v>0.16666666666666666</v>
      </c>
      <c r="D135" s="39"/>
      <c r="E135" s="39">
        <v>0.25</v>
      </c>
      <c r="G135" s="44" t="s">
        <v>10</v>
      </c>
      <c r="H135" s="39">
        <v>0.33333333333333326</v>
      </c>
      <c r="I135" s="64">
        <v>0.36507936507936517</v>
      </c>
      <c r="J135" s="39"/>
      <c r="K135" s="64">
        <v>0.27186761229314427</v>
      </c>
    </row>
    <row r="136" spans="1:11" s="2" customFormat="1">
      <c r="A136" s="60" t="s">
        <v>12</v>
      </c>
      <c r="B136" s="39">
        <v>0.75</v>
      </c>
      <c r="C136" s="39">
        <v>0.75</v>
      </c>
      <c r="D136" s="39">
        <v>0.75</v>
      </c>
      <c r="E136" s="39"/>
      <c r="G136" s="44" t="s">
        <v>12</v>
      </c>
      <c r="H136" s="45">
        <v>1</v>
      </c>
      <c r="I136" s="45">
        <v>0.54761904761904767</v>
      </c>
      <c r="J136" s="64">
        <v>0.66666666666666685</v>
      </c>
      <c r="K136" s="39"/>
    </row>
    <row r="137" spans="1:11" s="2" customFormat="1"/>
    <row r="138" spans="1:11" s="2" customFormat="1"/>
    <row r="139" spans="1:11" s="2" customFormat="1">
      <c r="A139" s="54" t="s">
        <v>40</v>
      </c>
      <c r="B139" s="54" t="s">
        <v>41</v>
      </c>
      <c r="C139" s="54" t="s">
        <v>42</v>
      </c>
    </row>
    <row r="140" spans="1:11" s="2" customFormat="1" ht="18">
      <c r="A140" s="2" t="s">
        <v>89</v>
      </c>
      <c r="B140" s="2" t="s">
        <v>90</v>
      </c>
      <c r="C140" s="2" t="s">
        <v>91</v>
      </c>
    </row>
    <row r="141" spans="1:11" s="2" customFormat="1" ht="18">
      <c r="A141" s="2" t="s">
        <v>92</v>
      </c>
      <c r="B141" s="2" t="s">
        <v>93</v>
      </c>
      <c r="C141" s="2" t="s">
        <v>94</v>
      </c>
      <c r="I141" s="26" t="s">
        <v>59</v>
      </c>
    </row>
    <row r="142" spans="1:11" s="2" customFormat="1">
      <c r="A142" s="2" t="s">
        <v>69</v>
      </c>
      <c r="B142" s="61" t="s">
        <v>85</v>
      </c>
      <c r="C142" s="2" t="s">
        <v>70</v>
      </c>
      <c r="H142" s="60" t="s">
        <v>6</v>
      </c>
      <c r="I142" s="60" t="s">
        <v>8</v>
      </c>
      <c r="J142" s="60" t="s">
        <v>10</v>
      </c>
      <c r="K142" s="60" t="s">
        <v>12</v>
      </c>
    </row>
    <row r="143" spans="1:11" s="2" customFormat="1">
      <c r="A143" s="54" t="s">
        <v>45</v>
      </c>
      <c r="B143" s="54" t="s">
        <v>46</v>
      </c>
      <c r="C143" s="54" t="s">
        <v>47</v>
      </c>
      <c r="G143" s="60" t="s">
        <v>6</v>
      </c>
      <c r="H143" s="62"/>
      <c r="I143" s="62">
        <v>0</v>
      </c>
      <c r="J143" s="62">
        <v>1</v>
      </c>
      <c r="K143" s="62">
        <v>0</v>
      </c>
    </row>
    <row r="144" spans="1:11" s="2" customFormat="1" ht="18">
      <c r="A144" s="2" t="s">
        <v>61</v>
      </c>
      <c r="B144" s="2" t="s">
        <v>62</v>
      </c>
      <c r="C144" s="2" t="s">
        <v>98</v>
      </c>
      <c r="G144" s="60" t="s">
        <v>8</v>
      </c>
      <c r="H144" s="62">
        <v>0</v>
      </c>
      <c r="I144" s="62"/>
      <c r="J144" s="62">
        <v>1</v>
      </c>
      <c r="K144" s="62">
        <v>0</v>
      </c>
    </row>
    <row r="145" spans="1:11" s="2" customFormat="1" ht="18">
      <c r="A145" s="2" t="s">
        <v>95</v>
      </c>
      <c r="B145" s="2" t="s">
        <v>97</v>
      </c>
      <c r="C145" s="2" t="s">
        <v>99</v>
      </c>
      <c r="G145" s="60" t="s">
        <v>10</v>
      </c>
      <c r="H145" s="62">
        <v>0</v>
      </c>
      <c r="I145" s="62">
        <v>0</v>
      </c>
      <c r="J145" s="62"/>
      <c r="K145" s="62">
        <v>0</v>
      </c>
    </row>
    <row r="146" spans="1:11" s="2" customFormat="1" ht="17.25" customHeight="1">
      <c r="A146" s="61" t="s">
        <v>96</v>
      </c>
      <c r="B146" s="61" t="s">
        <v>87</v>
      </c>
      <c r="C146" s="2" t="s">
        <v>86</v>
      </c>
      <c r="G146" s="60" t="s">
        <v>12</v>
      </c>
      <c r="H146" s="62">
        <v>0</v>
      </c>
      <c r="I146" s="62">
        <v>0</v>
      </c>
      <c r="J146" s="62">
        <v>0</v>
      </c>
      <c r="K146" s="62"/>
    </row>
    <row r="147" spans="1:11" s="2" customFormat="1">
      <c r="A147" s="54" t="s">
        <v>48</v>
      </c>
      <c r="B147" s="54" t="s">
        <v>49</v>
      </c>
      <c r="C147" s="54" t="s">
        <v>50</v>
      </c>
    </row>
    <row r="148" spans="1:11" s="2" customFormat="1" ht="18">
      <c r="A148" s="2" t="s">
        <v>63</v>
      </c>
      <c r="B148" s="2" t="s">
        <v>64</v>
      </c>
      <c r="C148" s="2" t="s">
        <v>65</v>
      </c>
    </row>
    <row r="149" spans="1:11" s="2" customFormat="1" ht="18">
      <c r="A149" s="2" t="s">
        <v>100</v>
      </c>
      <c r="B149" s="2" t="s">
        <v>101</v>
      </c>
      <c r="C149" s="2" t="s">
        <v>102</v>
      </c>
    </row>
    <row r="150" spans="1:11" s="2" customFormat="1">
      <c r="A150" s="2" t="s">
        <v>71</v>
      </c>
      <c r="B150" s="2" t="s">
        <v>72</v>
      </c>
      <c r="C150" s="2" t="s">
        <v>73</v>
      </c>
    </row>
    <row r="151" spans="1:11" s="2" customFormat="1">
      <c r="A151" s="54" t="s">
        <v>51</v>
      </c>
      <c r="B151" s="54" t="s">
        <v>52</v>
      </c>
      <c r="C151" s="54" t="s">
        <v>53</v>
      </c>
    </row>
    <row r="152" spans="1:11" s="2" customFormat="1" ht="18">
      <c r="A152" s="2" t="s">
        <v>66</v>
      </c>
      <c r="B152" s="2" t="s">
        <v>67</v>
      </c>
      <c r="C152" s="2" t="s">
        <v>68</v>
      </c>
    </row>
    <row r="153" spans="1:11" s="2" customFormat="1" ht="18">
      <c r="A153" s="2" t="s">
        <v>108</v>
      </c>
      <c r="B153" s="2" t="s">
        <v>104</v>
      </c>
      <c r="C153" s="2" t="s">
        <v>106</v>
      </c>
    </row>
    <row r="154" spans="1:11" s="2" customFormat="1">
      <c r="A154" s="61" t="s">
        <v>103</v>
      </c>
      <c r="B154" s="61" t="s">
        <v>105</v>
      </c>
      <c r="C154" s="61" t="s">
        <v>107</v>
      </c>
    </row>
    <row r="155" spans="1:11" s="2" customFormat="1"/>
    <row r="156" spans="1:11" s="2" customFormat="1"/>
    <row r="157" spans="1:11" s="2" customFormat="1" ht="18">
      <c r="A157" s="57" t="s">
        <v>74</v>
      </c>
      <c r="B157" s="58" t="s">
        <v>75</v>
      </c>
    </row>
  </sheetData>
  <mergeCells count="16">
    <mergeCell ref="H5:H6"/>
    <mergeCell ref="I5:I6"/>
    <mergeCell ref="A20:A21"/>
    <mergeCell ref="B20:B21"/>
    <mergeCell ref="C20:C21"/>
    <mergeCell ref="D20:D21"/>
    <mergeCell ref="F20:F21"/>
    <mergeCell ref="G20:G21"/>
    <mergeCell ref="H20:H21"/>
    <mergeCell ref="I20:I21"/>
    <mergeCell ref="A5:A6"/>
    <mergeCell ref="B5:B6"/>
    <mergeCell ref="C5:C6"/>
    <mergeCell ref="D5:D6"/>
    <mergeCell ref="F5:F6"/>
    <mergeCell ref="G5:G6"/>
  </mergeCells>
  <pageMargins left="0.70866141732283472" right="0.70866141732283472" top="0.74803149606299213" bottom="0.74803149606299213" header="0.31496062992125984" footer="0.31496062992125984"/>
  <pageSetup orientation="landscape" horizontalDpi="200" verticalDpi="200" copies="0" r:id="rId1"/>
  <drawing r:id="rId2"/>
  <legacyDrawing r:id="rId3"/>
  <oleObjects>
    <oleObject progId="Equation.DSMT4" shapeId="1025" r:id="rId4"/>
    <oleObject progId="Equation.DSMT4" shapeId="1030" r:id="rId5"/>
    <oleObject progId="Equation.DSMT4" shapeId="1031" r:id="rId6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Valued Acer Customer</cp:lastModifiedBy>
  <cp:lastPrinted>2010-10-03T20:19:49Z</cp:lastPrinted>
  <dcterms:created xsi:type="dcterms:W3CDTF">2010-09-26T18:23:55Z</dcterms:created>
  <dcterms:modified xsi:type="dcterms:W3CDTF">2012-06-07T14:33:54Z</dcterms:modified>
</cp:coreProperties>
</file>