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LMGO\CERTIFIED TECH DEVELOPER\1 BIMESTRE\INTO INFORMÁTICA\Mochila Camada6\Mochila_1021TDIIFN2C6LAED1021PT\Clase 8 - Memoria\Alumnos\Gómez_LauraMaría\"/>
    </mc:Choice>
  </mc:AlternateContent>
  <xr:revisionPtr revIDLastSave="0" documentId="13_ncr:1_{23E28731-4DD1-42C8-9886-B95AED2CFEF0}" xr6:coauthVersionLast="47" xr6:coauthVersionMax="47" xr10:uidLastSave="{00000000-0000-0000-0000-000000000000}"/>
  <bookViews>
    <workbookView xWindow="-120" yWindow="-120" windowWidth="19440" windowHeight="15000" xr2:uid="{B53E31AC-C394-4888-9690-B8AF8200F4EA}"/>
  </bookViews>
  <sheets>
    <sheet name="Hoja1" sheetId="1" r:id="rId1"/>
  </sheets>
  <definedNames>
    <definedName name="solver_adj" localSheetId="0" hidden="1">Hoja1!#REF!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Hoja1!$D$20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hs1" localSheetId="0" hidden="1">"binario"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256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1" i="1" l="1"/>
  <c r="S20" i="1"/>
  <c r="S17" i="1"/>
  <c r="S15" i="1"/>
  <c r="S12" i="1"/>
  <c r="S8" i="1"/>
  <c r="S13" i="1"/>
  <c r="S6" i="1"/>
  <c r="S18" i="1"/>
  <c r="S16" i="1"/>
  <c r="S14" i="1"/>
  <c r="S11" i="1"/>
  <c r="S10" i="1"/>
  <c r="S9" i="1"/>
  <c r="S7" i="1"/>
  <c r="S5" i="1"/>
  <c r="S4" i="1"/>
  <c r="N21" i="1"/>
  <c r="N20" i="1"/>
  <c r="N19" i="1"/>
  <c r="N15" i="1"/>
  <c r="N14" i="1"/>
  <c r="N9" i="1"/>
  <c r="N18" i="1"/>
  <c r="N17" i="1"/>
  <c r="N16" i="1"/>
  <c r="N13" i="1"/>
  <c r="N12" i="1"/>
  <c r="N11" i="1"/>
  <c r="N10" i="1"/>
  <c r="N8" i="1"/>
  <c r="N7" i="1"/>
  <c r="N6" i="1"/>
  <c r="N5" i="1"/>
  <c r="N4" i="1"/>
  <c r="I17" i="1"/>
  <c r="I15" i="1"/>
  <c r="I18" i="1"/>
  <c r="I16" i="1"/>
  <c r="I5" i="1"/>
  <c r="I13" i="1"/>
  <c r="I11" i="1"/>
  <c r="I9" i="1"/>
  <c r="I8" i="1"/>
  <c r="I7" i="1"/>
  <c r="I6" i="1"/>
  <c r="I4" i="1"/>
  <c r="I21" i="1" s="1"/>
  <c r="I14" i="1"/>
  <c r="I12" i="1"/>
  <c r="I10" i="1"/>
  <c r="D4" i="1"/>
  <c r="D19" i="1" s="1"/>
  <c r="D17" i="1"/>
  <c r="D12" i="1"/>
  <c r="D8" i="1"/>
  <c r="D18" i="1"/>
  <c r="D16" i="1"/>
  <c r="D21" i="1" s="1"/>
  <c r="D15" i="1"/>
  <c r="D14" i="1"/>
  <c r="D11" i="1"/>
  <c r="D10" i="1"/>
  <c r="D9" i="1"/>
  <c r="D6" i="1"/>
  <c r="D5" i="1"/>
  <c r="D13" i="1"/>
  <c r="D7" i="1"/>
  <c r="S19" i="1" l="1"/>
  <c r="D20" i="1"/>
  <c r="I20" i="1"/>
  <c r="I19" i="1"/>
  <c r="E20" i="1"/>
</calcChain>
</file>

<file path=xl/sharedStrings.xml><?xml version="1.0" encoding="utf-8"?>
<sst xmlns="http://schemas.openxmlformats.org/spreadsheetml/2006/main" count="152" uniqueCount="72">
  <si>
    <t>MB</t>
  </si>
  <si>
    <t>GB</t>
  </si>
  <si>
    <t>TB</t>
  </si>
  <si>
    <t>KB</t>
  </si>
  <si>
    <t>Bound By Flame</t>
  </si>
  <si>
    <t>Diablo III</t>
  </si>
  <si>
    <t>DriveClub</t>
  </si>
  <si>
    <t>Flower</t>
  </si>
  <si>
    <t>Infamous: Second Son</t>
  </si>
  <si>
    <t>Killzone: Shadow Fall SP</t>
  </si>
  <si>
    <t>Knack</t>
  </si>
  <si>
    <t>MLB 14 The Show</t>
  </si>
  <si>
    <t>Resogun</t>
  </si>
  <si>
    <t>Trine 2: Complete Story</t>
  </si>
  <si>
    <t>The Last of Us</t>
  </si>
  <si>
    <t>Assassin's Creed IV: Black Flag</t>
  </si>
  <si>
    <t>Call of Duty: Ghosts</t>
  </si>
  <si>
    <t>Don't Starve</t>
  </si>
  <si>
    <t>Battlefield 4</t>
  </si>
  <si>
    <t>The Legend of Zelda: Breath of the Wild</t>
  </si>
  <si>
    <t>Mario Kart 8 Deluxe</t>
  </si>
  <si>
    <t>Snipperclips: Cut it Out, Together</t>
  </si>
  <si>
    <t>Disgaea 5</t>
  </si>
  <si>
    <t>Puyo Puyo Tetris</t>
  </si>
  <si>
    <t>I Am Setsuna</t>
  </si>
  <si>
    <t>Dragon Quest Heroes I·II</t>
  </si>
  <si>
    <t>Nobunaga’s Ambition</t>
  </si>
  <si>
    <t>Air Conflicts: Secret Wars</t>
  </si>
  <si>
    <t>Air Conflicts: Pacific Carriers</t>
  </si>
  <si>
    <t>Block-a-Pix Deluxe</t>
  </si>
  <si>
    <t>PB</t>
  </si>
  <si>
    <t>Cuphead</t>
  </si>
  <si>
    <t>Gems of War</t>
  </si>
  <si>
    <t>Inferno Climber: Reborn</t>
  </si>
  <si>
    <t>Istanbul: Digital Edition</t>
  </si>
  <si>
    <t>God Of War: Chains Of Olympus</t>
  </si>
  <si>
    <t>Driver</t>
  </si>
  <si>
    <t>Need For Speed Carbon</t>
  </si>
  <si>
    <t>Burnout Dominator</t>
  </si>
  <si>
    <t>MotorStorm Artic Edge</t>
  </si>
  <si>
    <t>Midnight Club 3: DUB Edition</t>
  </si>
  <si>
    <t>Crash Tag Team Racing</t>
  </si>
  <si>
    <t>Plants vs. Zombies</t>
  </si>
  <si>
    <t>Metal Slug Anthology</t>
  </si>
  <si>
    <t>Resident Evil 3: Nemesis</t>
  </si>
  <si>
    <t>Grand Theft Auto: Vice City Stories</t>
  </si>
  <si>
    <t>FIFA 12</t>
  </si>
  <si>
    <t>PES 2013</t>
  </si>
  <si>
    <t>Coded Arms</t>
  </si>
  <si>
    <t>Street Fighter 3 Alpha Max</t>
  </si>
  <si>
    <t>CONVERSION</t>
  </si>
  <si>
    <t>JUEGO</t>
  </si>
  <si>
    <t>PESO</t>
  </si>
  <si>
    <t>TOTAL</t>
  </si>
  <si>
    <t>JUEGOS INSTALADOS</t>
  </si>
  <si>
    <t>JUEGOS NO INSTALADOS</t>
  </si>
  <si>
    <t>Assassin's Creed: Valhalla</t>
  </si>
  <si>
    <t>DiRT 5</t>
  </si>
  <si>
    <t>Shadow of the Tomb Raider</t>
  </si>
  <si>
    <t>Doom Eternal</t>
  </si>
  <si>
    <t>Cyberpunk 2077</t>
  </si>
  <si>
    <t>Half-Life Alyx</t>
  </si>
  <si>
    <t>Call of Duty: Warzone</t>
  </si>
  <si>
    <t>Call of Duty: Black Ops Cold War</t>
  </si>
  <si>
    <t>FIFA 21</t>
  </si>
  <si>
    <t>Microsoft Flight Simulator</t>
  </si>
  <si>
    <t>Watch Dogs Legión</t>
  </si>
  <si>
    <t>The Witcher III: Wild Hunt</t>
  </si>
  <si>
    <t>Deus Ex: Mankind Divided</t>
  </si>
  <si>
    <t>Marvel's Avengers</t>
  </si>
  <si>
    <t>Baldur's Gate 3</t>
  </si>
  <si>
    <t>CAPACIDAD DEL DISPOSITIVO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</si>
</sst>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43" fontId="0" fillId="0" borderId="0" xfId="0" applyNumberFormat="1"/>
    <xf numFmtId="0" fontId="0" fillId="0" borderId="1" xfId="0" applyBorder="1"/>
    <xf numFmtId="164" fontId="0" fillId="2" borderId="1" xfId="1" applyNumberFormat="1" applyFont="1" applyFill="1" applyBorder="1"/>
    <xf numFmtId="0" fontId="3" fillId="0" borderId="1" xfId="0" applyFont="1" applyBorder="1"/>
    <xf numFmtId="0" fontId="0" fillId="0" borderId="2" xfId="0" applyBorder="1"/>
    <xf numFmtId="164" fontId="0" fillId="3" borderId="1" xfId="1" applyNumberFormat="1" applyFont="1" applyFill="1" applyBorder="1"/>
    <xf numFmtId="0" fontId="3" fillId="0" borderId="3" xfId="0" applyFont="1" applyBorder="1"/>
    <xf numFmtId="0" fontId="3" fillId="0" borderId="4" xfId="0" applyFont="1" applyBorder="1" applyAlignment="1">
      <alignment horizontal="right"/>
    </xf>
    <xf numFmtId="164" fontId="3" fillId="0" borderId="1" xfId="0" applyNumberFormat="1" applyFont="1" applyBorder="1"/>
    <xf numFmtId="164" fontId="3" fillId="3" borderId="1" xfId="0" applyNumberFormat="1" applyFont="1" applyFill="1" applyBorder="1"/>
    <xf numFmtId="164" fontId="3" fillId="2" borderId="1" xfId="0" applyNumberFormat="1" applyFont="1" applyFill="1" applyBorder="1"/>
    <xf numFmtId="0" fontId="3" fillId="0" borderId="2" xfId="0" applyFont="1" applyBorder="1"/>
    <xf numFmtId="0" fontId="3" fillId="0" borderId="4" xfId="0" applyFont="1" applyBorder="1"/>
    <xf numFmtId="0" fontId="3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0" fillId="0" borderId="1" xfId="0" applyFill="1" applyBorder="1"/>
    <xf numFmtId="0" fontId="0" fillId="0" borderId="5" xfId="0" applyFill="1" applyBorder="1"/>
    <xf numFmtId="0" fontId="0" fillId="0" borderId="2" xfId="0" applyFill="1" applyBorder="1"/>
    <xf numFmtId="0" fontId="3" fillId="0" borderId="3" xfId="0" applyFont="1" applyFill="1" applyBorder="1"/>
    <xf numFmtId="0" fontId="3" fillId="0" borderId="4" xfId="0" applyFont="1" applyFill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3" fontId="3" fillId="2" borderId="1" xfId="0" applyNumberFormat="1" applyFont="1" applyFill="1" applyBorder="1"/>
    <xf numFmtId="43" fontId="3" fillId="3" borderId="1" xfId="0" applyNumberFormat="1" applyFont="1" applyFill="1" applyBorder="1"/>
    <xf numFmtId="0" fontId="0" fillId="0" borderId="0" xfId="0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D8118-C232-4841-977E-43899A237264}">
  <dimension ref="A1:T21"/>
  <sheetViews>
    <sheetView tabSelected="1" zoomScale="115" zoomScaleNormal="115" workbookViewId="0">
      <selection activeCell="F16" sqref="F16"/>
    </sheetView>
  </sheetViews>
  <sheetFormatPr baseColWidth="10" defaultRowHeight="15" x14ac:dyDescent="0.25"/>
  <cols>
    <col min="1" max="1" width="27.7109375" bestFit="1" customWidth="1"/>
    <col min="2" max="2" width="10.140625" bestFit="1" customWidth="1"/>
    <col min="3" max="3" width="4.5703125" customWidth="1"/>
    <col min="4" max="4" width="13.140625" bestFit="1" customWidth="1"/>
    <col min="5" max="5" width="2.5703125" customWidth="1"/>
    <col min="6" max="6" width="36.42578125" bestFit="1" customWidth="1"/>
    <col min="7" max="7" width="13" customWidth="1"/>
    <col min="8" max="8" width="7.7109375" customWidth="1"/>
    <col min="9" max="9" width="13" bestFit="1" customWidth="1"/>
    <col min="10" max="10" width="4.140625" customWidth="1"/>
    <col min="11" max="11" width="32" bestFit="1" customWidth="1"/>
    <col min="12" max="12" width="6.7109375" bestFit="1" customWidth="1"/>
    <col min="13" max="13" width="6.140625" customWidth="1"/>
    <col min="14" max="14" width="13" bestFit="1" customWidth="1"/>
    <col min="15" max="15" width="3.5703125" bestFit="1" customWidth="1"/>
    <col min="16" max="16" width="32" bestFit="1" customWidth="1"/>
    <col min="17" max="17" width="13.140625" bestFit="1" customWidth="1"/>
    <col min="18" max="18" width="6.140625" customWidth="1"/>
    <col min="19" max="19" width="13" bestFit="1" customWidth="1"/>
    <col min="20" max="20" width="8.42578125" bestFit="1" customWidth="1"/>
  </cols>
  <sheetData>
    <row r="1" spans="1:19" x14ac:dyDescent="0.25">
      <c r="A1" s="26" t="s">
        <v>71</v>
      </c>
      <c r="B1" s="26"/>
      <c r="C1">
        <v>256</v>
      </c>
      <c r="D1" t="s">
        <v>1</v>
      </c>
      <c r="F1" s="26" t="s">
        <v>71</v>
      </c>
      <c r="G1" s="26"/>
      <c r="H1">
        <v>32</v>
      </c>
      <c r="I1" t="s">
        <v>1</v>
      </c>
      <c r="K1" s="26" t="s">
        <v>71</v>
      </c>
      <c r="L1" s="26"/>
      <c r="M1">
        <v>6</v>
      </c>
      <c r="N1" t="s">
        <v>1</v>
      </c>
      <c r="P1" s="26" t="s">
        <v>71</v>
      </c>
      <c r="Q1" s="26"/>
      <c r="R1">
        <v>1024</v>
      </c>
      <c r="S1" t="s">
        <v>1</v>
      </c>
    </row>
    <row r="3" spans="1:19" x14ac:dyDescent="0.25">
      <c r="A3" s="13" t="s">
        <v>51</v>
      </c>
      <c r="B3" s="15" t="s">
        <v>52</v>
      </c>
      <c r="C3" s="16">
        <v>1024</v>
      </c>
      <c r="D3" s="14" t="s">
        <v>50</v>
      </c>
      <c r="F3" s="13" t="s">
        <v>51</v>
      </c>
      <c r="G3" s="22" t="s">
        <v>52</v>
      </c>
      <c r="H3" s="23"/>
      <c r="I3" s="5" t="s">
        <v>50</v>
      </c>
      <c r="K3" s="13" t="s">
        <v>51</v>
      </c>
      <c r="L3" s="22" t="s">
        <v>52</v>
      </c>
      <c r="M3" s="23"/>
      <c r="N3" s="5" t="s">
        <v>50</v>
      </c>
      <c r="P3" s="13" t="s">
        <v>51</v>
      </c>
      <c r="Q3" s="22" t="s">
        <v>52</v>
      </c>
      <c r="R3" s="23"/>
      <c r="S3" s="5" t="s">
        <v>50</v>
      </c>
    </row>
    <row r="4" spans="1:19" x14ac:dyDescent="0.25">
      <c r="A4" s="17" t="s">
        <v>4</v>
      </c>
      <c r="B4" s="18">
        <v>5200</v>
      </c>
      <c r="C4" s="18" t="s">
        <v>0</v>
      </c>
      <c r="D4" s="7">
        <f>+B4/$C$3</f>
        <v>5.078125</v>
      </c>
      <c r="F4" s="17" t="s">
        <v>19</v>
      </c>
      <c r="G4" s="18">
        <v>13.4</v>
      </c>
      <c r="H4" s="18" t="s">
        <v>1</v>
      </c>
      <c r="I4" s="4">
        <f>+G4</f>
        <v>13.4</v>
      </c>
      <c r="K4" s="17" t="s">
        <v>35</v>
      </c>
      <c r="L4" s="18">
        <v>1.2</v>
      </c>
      <c r="M4" s="18" t="s">
        <v>1</v>
      </c>
      <c r="N4" s="4">
        <f>+L4</f>
        <v>1.2</v>
      </c>
      <c r="P4" s="3" t="s">
        <v>56</v>
      </c>
      <c r="Q4" s="18">
        <v>50</v>
      </c>
      <c r="R4" s="18" t="s">
        <v>1</v>
      </c>
      <c r="S4" s="7">
        <f>+Q4</f>
        <v>50</v>
      </c>
    </row>
    <row r="5" spans="1:19" x14ac:dyDescent="0.25">
      <c r="A5" s="17" t="s">
        <v>5</v>
      </c>
      <c r="B5" s="17">
        <v>41</v>
      </c>
      <c r="C5" s="17" t="s">
        <v>1</v>
      </c>
      <c r="D5" s="7">
        <f>+B5</f>
        <v>41</v>
      </c>
      <c r="F5" s="17" t="s">
        <v>20</v>
      </c>
      <c r="G5" s="17">
        <v>7168</v>
      </c>
      <c r="H5" s="17" t="s">
        <v>0</v>
      </c>
      <c r="I5" s="7">
        <f>+G5/1024</f>
        <v>7</v>
      </c>
      <c r="K5" s="17" t="s">
        <v>36</v>
      </c>
      <c r="L5" s="17">
        <v>491.4</v>
      </c>
      <c r="M5" s="17" t="s">
        <v>0</v>
      </c>
      <c r="N5" s="7">
        <f>+L5/1024</f>
        <v>0.47988281249999998</v>
      </c>
      <c r="P5" s="3" t="s">
        <v>57</v>
      </c>
      <c r="Q5" s="17">
        <v>64</v>
      </c>
      <c r="R5" s="18" t="s">
        <v>1</v>
      </c>
      <c r="S5" s="4">
        <f t="shared" ref="S5" si="0">+Q5</f>
        <v>64</v>
      </c>
    </row>
    <row r="6" spans="1:19" x14ac:dyDescent="0.25">
      <c r="A6" s="17" t="s">
        <v>6</v>
      </c>
      <c r="B6" s="17">
        <v>28.86</v>
      </c>
      <c r="C6" s="17" t="s">
        <v>1</v>
      </c>
      <c r="D6" s="7">
        <f>+B6</f>
        <v>28.86</v>
      </c>
      <c r="F6" s="17" t="s">
        <v>21</v>
      </c>
      <c r="G6" s="17">
        <v>1.6</v>
      </c>
      <c r="H6" s="17" t="s">
        <v>1</v>
      </c>
      <c r="I6" s="7">
        <f t="shared" ref="I6:I9" si="1">+G6</f>
        <v>1.6</v>
      </c>
      <c r="K6" s="17" t="s">
        <v>37</v>
      </c>
      <c r="L6" s="17">
        <v>121</v>
      </c>
      <c r="M6" s="17" t="s">
        <v>0</v>
      </c>
      <c r="N6" s="4">
        <f t="shared" ref="N6:N8" si="2">+L6/1024</f>
        <v>0.1181640625</v>
      </c>
      <c r="P6" s="3" t="s">
        <v>58</v>
      </c>
      <c r="Q6" s="17">
        <v>25395.200000000001</v>
      </c>
      <c r="R6" s="17" t="s">
        <v>0</v>
      </c>
      <c r="S6" s="7">
        <f>+Q6/1024</f>
        <v>24.8</v>
      </c>
    </row>
    <row r="7" spans="1:19" x14ac:dyDescent="0.25">
      <c r="A7" s="17" t="s">
        <v>7</v>
      </c>
      <c r="B7" s="17">
        <v>18000</v>
      </c>
      <c r="C7" s="17" t="s">
        <v>0</v>
      </c>
      <c r="D7" s="7">
        <f>+B7/$C$3</f>
        <v>17.578125</v>
      </c>
      <c r="F7" s="17" t="s">
        <v>22</v>
      </c>
      <c r="G7" s="17">
        <v>5.92</v>
      </c>
      <c r="H7" s="17" t="s">
        <v>1</v>
      </c>
      <c r="I7" s="7">
        <f t="shared" si="1"/>
        <v>5.92</v>
      </c>
      <c r="K7" s="17" t="s">
        <v>38</v>
      </c>
      <c r="L7" s="17">
        <v>682</v>
      </c>
      <c r="M7" s="17" t="s">
        <v>0</v>
      </c>
      <c r="N7" s="7">
        <f t="shared" si="2"/>
        <v>0.666015625</v>
      </c>
      <c r="P7" s="3" t="s">
        <v>59</v>
      </c>
      <c r="Q7" s="17">
        <v>77</v>
      </c>
      <c r="R7" s="18" t="s">
        <v>1</v>
      </c>
      <c r="S7" s="7">
        <f>+Q7</f>
        <v>77</v>
      </c>
    </row>
    <row r="8" spans="1:19" x14ac:dyDescent="0.25">
      <c r="A8" s="17" t="s">
        <v>8</v>
      </c>
      <c r="B8" s="17">
        <v>2.3438000000000001E-2</v>
      </c>
      <c r="C8" s="17" t="s">
        <v>2</v>
      </c>
      <c r="D8" s="7">
        <f>+B8*C3</f>
        <v>24.000512000000001</v>
      </c>
      <c r="F8" s="17" t="s">
        <v>23</v>
      </c>
      <c r="G8" s="17">
        <v>1.0900000000000001</v>
      </c>
      <c r="H8" s="17" t="s">
        <v>1</v>
      </c>
      <c r="I8" s="7">
        <f t="shared" si="1"/>
        <v>1.0900000000000001</v>
      </c>
      <c r="K8" s="17" t="s">
        <v>39</v>
      </c>
      <c r="L8" s="17">
        <v>752</v>
      </c>
      <c r="M8" s="17" t="s">
        <v>0</v>
      </c>
      <c r="N8" s="7">
        <f t="shared" si="2"/>
        <v>0.734375</v>
      </c>
      <c r="P8" s="3" t="s">
        <v>60</v>
      </c>
      <c r="Q8" s="17">
        <v>6.6757199999999998E-5</v>
      </c>
      <c r="R8" s="17" t="s">
        <v>30</v>
      </c>
      <c r="S8" s="7">
        <f>+(Q8*1024)*1024</f>
        <v>69.999997747199998</v>
      </c>
    </row>
    <row r="9" spans="1:19" x14ac:dyDescent="0.25">
      <c r="A9" s="17" t="s">
        <v>9</v>
      </c>
      <c r="B9" s="17">
        <v>38.5</v>
      </c>
      <c r="C9" s="17" t="s">
        <v>1</v>
      </c>
      <c r="D9" s="4">
        <f>+B9</f>
        <v>38.5</v>
      </c>
      <c r="F9" s="17" t="s">
        <v>24</v>
      </c>
      <c r="G9" s="17">
        <v>1.4</v>
      </c>
      <c r="H9" s="17" t="s">
        <v>1</v>
      </c>
      <c r="I9" s="7">
        <f t="shared" si="1"/>
        <v>1.4</v>
      </c>
      <c r="K9" s="17" t="s">
        <v>40</v>
      </c>
      <c r="L9" s="17">
        <v>1.5</v>
      </c>
      <c r="M9" s="17" t="s">
        <v>1</v>
      </c>
      <c r="N9" s="4">
        <f>+L9</f>
        <v>1.5</v>
      </c>
      <c r="P9" s="3" t="s">
        <v>61</v>
      </c>
      <c r="Q9" s="17">
        <v>67</v>
      </c>
      <c r="R9" s="18" t="s">
        <v>1</v>
      </c>
      <c r="S9" s="7">
        <f>+Q9</f>
        <v>67</v>
      </c>
    </row>
    <row r="10" spans="1:19" x14ac:dyDescent="0.25">
      <c r="A10" s="17" t="s">
        <v>10</v>
      </c>
      <c r="B10" s="17">
        <v>35.6</v>
      </c>
      <c r="C10" s="17" t="s">
        <v>1</v>
      </c>
      <c r="D10" s="7">
        <f>+B10</f>
        <v>35.6</v>
      </c>
      <c r="F10" s="17" t="s">
        <v>25</v>
      </c>
      <c r="G10" s="17">
        <v>3.0517600000000001E-5</v>
      </c>
      <c r="H10" s="17" t="s">
        <v>30</v>
      </c>
      <c r="I10" s="4">
        <f>+(G10*1024)*1024</f>
        <v>32.000022937600001</v>
      </c>
      <c r="K10" s="17" t="s">
        <v>41</v>
      </c>
      <c r="L10" s="17">
        <v>834</v>
      </c>
      <c r="M10" s="17" t="s">
        <v>0</v>
      </c>
      <c r="N10" s="7">
        <f t="shared" ref="N10:N13" si="3">+L10/1024</f>
        <v>0.814453125</v>
      </c>
      <c r="P10" s="3" t="s">
        <v>62</v>
      </c>
      <c r="Q10" s="17">
        <v>175</v>
      </c>
      <c r="R10" s="18" t="s">
        <v>1</v>
      </c>
      <c r="S10" s="7">
        <f>+Q10</f>
        <v>175</v>
      </c>
    </row>
    <row r="11" spans="1:19" x14ac:dyDescent="0.25">
      <c r="A11" s="17" t="s">
        <v>11</v>
      </c>
      <c r="B11" s="17">
        <v>37.5</v>
      </c>
      <c r="C11" s="17" t="s">
        <v>1</v>
      </c>
      <c r="D11" s="7">
        <f>+B11</f>
        <v>37.5</v>
      </c>
      <c r="F11" s="17" t="s">
        <v>26</v>
      </c>
      <c r="G11" s="17">
        <v>5</v>
      </c>
      <c r="H11" s="17" t="s">
        <v>1</v>
      </c>
      <c r="I11" s="7">
        <f>+G11</f>
        <v>5</v>
      </c>
      <c r="K11" s="17" t="s">
        <v>42</v>
      </c>
      <c r="L11" s="17">
        <v>2</v>
      </c>
      <c r="M11" s="17" t="s">
        <v>0</v>
      </c>
      <c r="N11" s="7">
        <f t="shared" si="3"/>
        <v>1.953125E-3</v>
      </c>
      <c r="P11" s="3" t="s">
        <v>63</v>
      </c>
      <c r="Q11" s="17">
        <v>125</v>
      </c>
      <c r="R11" s="18" t="s">
        <v>1</v>
      </c>
      <c r="S11" s="7">
        <f>+Q11</f>
        <v>125</v>
      </c>
    </row>
    <row r="12" spans="1:19" x14ac:dyDescent="0.25">
      <c r="A12" s="17" t="s">
        <v>12</v>
      </c>
      <c r="B12" s="17">
        <v>460800</v>
      </c>
      <c r="C12" s="17" t="s">
        <v>3</v>
      </c>
      <c r="D12" s="4">
        <f>+(B12/C3)/C3</f>
        <v>0.439453125</v>
      </c>
      <c r="F12" s="17" t="s">
        <v>27</v>
      </c>
      <c r="G12" s="17">
        <v>1572864</v>
      </c>
      <c r="H12" s="17" t="s">
        <v>3</v>
      </c>
      <c r="I12" s="7">
        <f>+(G12/1024)/1024</f>
        <v>1.5</v>
      </c>
      <c r="K12" s="17" t="s">
        <v>43</v>
      </c>
      <c r="L12" s="17">
        <v>663</v>
      </c>
      <c r="M12" s="17" t="s">
        <v>0</v>
      </c>
      <c r="N12" s="7">
        <f t="shared" si="3"/>
        <v>0.6474609375</v>
      </c>
      <c r="P12" s="3" t="s">
        <v>64</v>
      </c>
      <c r="Q12" s="17">
        <v>52428800</v>
      </c>
      <c r="R12" s="17" t="s">
        <v>3</v>
      </c>
      <c r="S12" s="7">
        <f>+(Q12/1024)/1024</f>
        <v>50</v>
      </c>
    </row>
    <row r="13" spans="1:19" x14ac:dyDescent="0.25">
      <c r="A13" s="17" t="s">
        <v>13</v>
      </c>
      <c r="B13" s="17">
        <v>2760</v>
      </c>
      <c r="C13" s="17" t="s">
        <v>0</v>
      </c>
      <c r="D13" s="7">
        <f>+B13/$C$3</f>
        <v>2.6953125</v>
      </c>
      <c r="F13" s="17" t="s">
        <v>28</v>
      </c>
      <c r="G13" s="17">
        <v>1.4</v>
      </c>
      <c r="H13" s="17" t="s">
        <v>1</v>
      </c>
      <c r="I13" s="7">
        <f>+G13</f>
        <v>1.4</v>
      </c>
      <c r="K13" s="17" t="s">
        <v>44</v>
      </c>
      <c r="L13" s="17">
        <v>363</v>
      </c>
      <c r="M13" s="17" t="s">
        <v>0</v>
      </c>
      <c r="N13" s="7">
        <f t="shared" si="3"/>
        <v>0.3544921875</v>
      </c>
      <c r="P13" s="3" t="s">
        <v>65</v>
      </c>
      <c r="Q13" s="17">
        <v>153600</v>
      </c>
      <c r="R13" s="17" t="s">
        <v>0</v>
      </c>
      <c r="S13" s="4">
        <f>+Q13/1024</f>
        <v>150</v>
      </c>
    </row>
    <row r="14" spans="1:19" x14ac:dyDescent="0.25">
      <c r="A14" s="17" t="s">
        <v>14</v>
      </c>
      <c r="B14" s="17">
        <v>48.11</v>
      </c>
      <c r="C14" s="17" t="s">
        <v>1</v>
      </c>
      <c r="D14" s="4">
        <f>+B14</f>
        <v>48.11</v>
      </c>
      <c r="F14" s="17" t="s">
        <v>29</v>
      </c>
      <c r="G14" s="17">
        <v>84</v>
      </c>
      <c r="H14" s="17" t="s">
        <v>0</v>
      </c>
      <c r="I14" s="7">
        <f>+G14/1024</f>
        <v>8.203125E-2</v>
      </c>
      <c r="K14" s="17" t="s">
        <v>45</v>
      </c>
      <c r="L14" s="17">
        <v>1.2</v>
      </c>
      <c r="M14" s="17" t="s">
        <v>1</v>
      </c>
      <c r="N14" s="7">
        <f t="shared" ref="N14:N15" si="4">+L14</f>
        <v>1.2</v>
      </c>
      <c r="P14" s="3" t="s">
        <v>66</v>
      </c>
      <c r="Q14" s="17">
        <v>45</v>
      </c>
      <c r="R14" s="18" t="s">
        <v>1</v>
      </c>
      <c r="S14" s="7">
        <f>+Q14</f>
        <v>45</v>
      </c>
    </row>
    <row r="15" spans="1:19" x14ac:dyDescent="0.25">
      <c r="A15" s="17" t="s">
        <v>15</v>
      </c>
      <c r="B15" s="17">
        <v>21.2</v>
      </c>
      <c r="C15" s="17" t="s">
        <v>1</v>
      </c>
      <c r="D15" s="7">
        <f>+B15</f>
        <v>21.2</v>
      </c>
      <c r="F15" s="17" t="s">
        <v>31</v>
      </c>
      <c r="G15" s="17">
        <v>3.3</v>
      </c>
      <c r="H15" s="17" t="s">
        <v>1</v>
      </c>
      <c r="I15" s="7">
        <f>+G15</f>
        <v>3.3</v>
      </c>
      <c r="K15" s="17" t="s">
        <v>46</v>
      </c>
      <c r="L15" s="17">
        <v>1.21</v>
      </c>
      <c r="M15" s="17" t="s">
        <v>1</v>
      </c>
      <c r="N15" s="4">
        <f t="shared" si="4"/>
        <v>1.21</v>
      </c>
      <c r="P15" s="3" t="s">
        <v>67</v>
      </c>
      <c r="Q15" s="17">
        <v>4.6875E-2</v>
      </c>
      <c r="R15" s="17" t="s">
        <v>2</v>
      </c>
      <c r="S15" s="7">
        <f>+Q15*1024</f>
        <v>48</v>
      </c>
    </row>
    <row r="16" spans="1:19" x14ac:dyDescent="0.25">
      <c r="A16" s="17" t="s">
        <v>16</v>
      </c>
      <c r="B16" s="17">
        <v>49</v>
      </c>
      <c r="C16" s="17" t="s">
        <v>1</v>
      </c>
      <c r="D16" s="4">
        <f>+B16</f>
        <v>49</v>
      </c>
      <c r="F16" s="17" t="s">
        <v>32</v>
      </c>
      <c r="G16" s="17">
        <v>458</v>
      </c>
      <c r="H16" s="17" t="s">
        <v>0</v>
      </c>
      <c r="I16" s="7">
        <f>+G16/1024</f>
        <v>0.447265625</v>
      </c>
      <c r="K16" s="17" t="s">
        <v>47</v>
      </c>
      <c r="L16" s="17">
        <v>975</v>
      </c>
      <c r="M16" s="17" t="s">
        <v>0</v>
      </c>
      <c r="N16" s="7">
        <f t="shared" ref="N16:N18" si="5">+L16/1024</f>
        <v>0.9521484375</v>
      </c>
      <c r="P16" s="3" t="s">
        <v>68</v>
      </c>
      <c r="Q16" s="17">
        <v>46</v>
      </c>
      <c r="R16" s="18" t="s">
        <v>1</v>
      </c>
      <c r="S16" s="7">
        <f>+Q16</f>
        <v>46</v>
      </c>
    </row>
    <row r="17" spans="1:20" x14ac:dyDescent="0.25">
      <c r="A17" s="17" t="s">
        <v>17</v>
      </c>
      <c r="B17" s="17">
        <v>609</v>
      </c>
      <c r="C17" s="17" t="s">
        <v>0</v>
      </c>
      <c r="D17" s="7">
        <f>+B17/$C$3</f>
        <v>0.5947265625</v>
      </c>
      <c r="F17" s="17" t="s">
        <v>33</v>
      </c>
      <c r="G17" s="17">
        <v>1.7</v>
      </c>
      <c r="H17" s="17" t="s">
        <v>1</v>
      </c>
      <c r="I17" s="7">
        <f>+G17</f>
        <v>1.7</v>
      </c>
      <c r="K17" s="17" t="s">
        <v>48</v>
      </c>
      <c r="L17" s="17">
        <v>49.8</v>
      </c>
      <c r="M17" s="17" t="s">
        <v>0</v>
      </c>
      <c r="N17" s="7">
        <f t="shared" si="5"/>
        <v>4.8632812499999997E-2</v>
      </c>
      <c r="P17" s="3" t="s">
        <v>69</v>
      </c>
      <c r="Q17" s="17">
        <v>94371840</v>
      </c>
      <c r="R17" s="17" t="s">
        <v>3</v>
      </c>
      <c r="S17" s="7">
        <f>+(Q17/1024)/1024</f>
        <v>90</v>
      </c>
    </row>
    <row r="18" spans="1:20" x14ac:dyDescent="0.25">
      <c r="A18" s="17" t="s">
        <v>18</v>
      </c>
      <c r="B18" s="17">
        <v>41.85</v>
      </c>
      <c r="C18" s="17" t="s">
        <v>1</v>
      </c>
      <c r="D18" s="7">
        <f>+B18</f>
        <v>41.85</v>
      </c>
      <c r="F18" s="17" t="s">
        <v>34</v>
      </c>
      <c r="G18" s="17">
        <v>330</v>
      </c>
      <c r="H18" s="17" t="s">
        <v>0</v>
      </c>
      <c r="I18" s="7">
        <f>+G18/1024</f>
        <v>0.322265625</v>
      </c>
      <c r="K18" s="17" t="s">
        <v>49</v>
      </c>
      <c r="L18" s="17">
        <v>78.2</v>
      </c>
      <c r="M18" s="17" t="s">
        <v>0</v>
      </c>
      <c r="N18" s="7">
        <f t="shared" si="5"/>
        <v>7.6367187500000003E-2</v>
      </c>
      <c r="P18" s="3" t="s">
        <v>70</v>
      </c>
      <c r="Q18" s="17">
        <v>150</v>
      </c>
      <c r="R18" s="18" t="s">
        <v>1</v>
      </c>
      <c r="S18" s="7">
        <f>+Q18</f>
        <v>150</v>
      </c>
    </row>
    <row r="19" spans="1:20" x14ac:dyDescent="0.25">
      <c r="A19" s="19"/>
      <c r="B19" s="20"/>
      <c r="C19" s="21" t="s">
        <v>53</v>
      </c>
      <c r="D19" s="10">
        <f>SUM(D4:D18)</f>
        <v>392.00625418750002</v>
      </c>
      <c r="F19" s="6"/>
      <c r="G19" s="8"/>
      <c r="H19" s="9" t="s">
        <v>53</v>
      </c>
      <c r="I19" s="10">
        <f>SUM(I4:I18)</f>
        <v>76.16158543760001</v>
      </c>
      <c r="J19" s="2"/>
      <c r="K19" s="6"/>
      <c r="L19" s="8"/>
      <c r="M19" s="9" t="s">
        <v>53</v>
      </c>
      <c r="N19" s="10">
        <f>SUM(N4:N18)</f>
        <v>10.003945312500001</v>
      </c>
      <c r="P19" s="6"/>
      <c r="Q19" s="8"/>
      <c r="R19" s="9" t="s">
        <v>53</v>
      </c>
      <c r="S19" s="10">
        <f>SUM(S4:S18)</f>
        <v>1231.7999977472</v>
      </c>
    </row>
    <row r="20" spans="1:20" x14ac:dyDescent="0.25">
      <c r="A20" s="19"/>
      <c r="B20" s="20"/>
      <c r="C20" s="21" t="s">
        <v>54</v>
      </c>
      <c r="D20" s="11">
        <f>+SUMPRODUCT(D4:D18)-D8-D9-D10-D11-D12</f>
        <v>255.96628906249998</v>
      </c>
      <c r="E20" s="1">
        <f>+D19-C1</f>
        <v>136.00625418750002</v>
      </c>
      <c r="F20" s="19"/>
      <c r="G20" s="20"/>
      <c r="H20" s="21" t="s">
        <v>54</v>
      </c>
      <c r="I20" s="11">
        <f>SUM(I4:I18)-I4-I10</f>
        <v>30.761562500000011</v>
      </c>
      <c r="J20" s="1"/>
      <c r="K20" s="19"/>
      <c r="L20" s="20"/>
      <c r="M20" s="21" t="s">
        <v>54</v>
      </c>
      <c r="N20" s="25">
        <f>+N19-N21</f>
        <v>5.9757812500000007</v>
      </c>
      <c r="P20" s="19"/>
      <c r="Q20" s="20"/>
      <c r="R20" s="21" t="s">
        <v>54</v>
      </c>
      <c r="S20" s="25">
        <f>+S19-S21</f>
        <v>1017.7999977472</v>
      </c>
      <c r="T20" s="1"/>
    </row>
    <row r="21" spans="1:20" x14ac:dyDescent="0.25">
      <c r="A21" s="6"/>
      <c r="B21" s="8"/>
      <c r="C21" s="9" t="s">
        <v>55</v>
      </c>
      <c r="D21" s="12">
        <f>+D16+D14+D9+D12</f>
        <v>136.04945312500001</v>
      </c>
      <c r="F21" s="6"/>
      <c r="G21" s="8"/>
      <c r="H21" s="9" t="s">
        <v>55</v>
      </c>
      <c r="I21" s="12">
        <f>+I4+I10</f>
        <v>45.400022937599999</v>
      </c>
      <c r="J21" s="2"/>
      <c r="K21" s="6"/>
      <c r="L21" s="8"/>
      <c r="M21" s="9" t="s">
        <v>55</v>
      </c>
      <c r="N21" s="24">
        <f>+N15+N9+N4+N6</f>
        <v>4.0281640625000001</v>
      </c>
      <c r="P21" s="6"/>
      <c r="Q21" s="8"/>
      <c r="R21" s="9" t="s">
        <v>55</v>
      </c>
      <c r="S21" s="24">
        <f>+S5+S13</f>
        <v>214</v>
      </c>
    </row>
  </sheetData>
  <mergeCells count="7">
    <mergeCell ref="L3:M3"/>
    <mergeCell ref="G3:H3"/>
    <mergeCell ref="Q3:R3"/>
    <mergeCell ref="A1:B1"/>
    <mergeCell ref="F1:G1"/>
    <mergeCell ref="K1:L1"/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2021-11-05T03:08:37Z</dcterms:created>
  <dcterms:modified xsi:type="dcterms:W3CDTF">2021-11-05T21:32:44Z</dcterms:modified>
</cp:coreProperties>
</file>